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92309\Desktop\List of Works\"/>
    </mc:Choice>
  </mc:AlternateContent>
  <bookViews>
    <workbookView xWindow="0" yWindow="0" windowWidth="20490" windowHeight="7320"/>
  </bookViews>
  <sheets>
    <sheet name="Farm Pond" sheetId="1" r:id="rId1"/>
    <sheet name="Solar on Farm Pond" sheetId="2" r:id="rId2"/>
    <sheet name="Dug Well" sheetId="3" r:id="rId3"/>
    <sheet name="Solar on Dug Well" sheetId="5" r:id="rId4"/>
    <sheet name="Laser" sheetId="4" r:id="rId5"/>
    <sheet name="EXT &amp; AR" sheetId="6" r:id="rId6"/>
    <sheet name="Irrigation Scheme" sheetId="7" r:id="rId7"/>
  </sheets>
  <externalReferences>
    <externalReference r:id="rId8"/>
    <externalReference r:id="rId9"/>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7" l="1"/>
  <c r="A9" i="7"/>
  <c r="A11" i="7"/>
  <c r="A13" i="7"/>
  <c r="A15" i="7"/>
  <c r="A17" i="7"/>
  <c r="A19" i="7"/>
  <c r="A21" i="7"/>
  <c r="A23" i="7"/>
  <c r="A25" i="7"/>
  <c r="A27" i="7"/>
  <c r="A29" i="7"/>
  <c r="A31" i="7"/>
  <c r="A33" i="7"/>
  <c r="A35" i="7"/>
  <c r="A37" i="7"/>
  <c r="A39" i="7"/>
  <c r="A41" i="7"/>
  <c r="A43" i="7"/>
  <c r="A45" i="7"/>
  <c r="A47" i="7"/>
  <c r="A49" i="7"/>
  <c r="A51" i="7"/>
  <c r="A53" i="7"/>
  <c r="A55" i="7"/>
  <c r="A57" i="7"/>
  <c r="A59" i="7"/>
  <c r="A61" i="7"/>
  <c r="A63" i="7"/>
  <c r="A65" i="7"/>
  <c r="A67" i="7"/>
  <c r="A69" i="7"/>
  <c r="A71" i="7"/>
  <c r="A73" i="7"/>
  <c r="A75" i="7"/>
  <c r="A77" i="7"/>
  <c r="A79" i="7"/>
  <c r="A81" i="7"/>
  <c r="A83" i="7"/>
  <c r="A85" i="7"/>
  <c r="A87" i="7"/>
  <c r="A89" i="7"/>
  <c r="A91" i="7"/>
  <c r="A93" i="7"/>
  <c r="A95" i="7"/>
  <c r="A97" i="7"/>
  <c r="A99" i="7"/>
  <c r="A101" i="7"/>
  <c r="A103" i="7"/>
  <c r="A105" i="7"/>
  <c r="A107" i="7"/>
  <c r="A109" i="7"/>
  <c r="A111" i="7"/>
  <c r="A113" i="7"/>
  <c r="A115" i="7"/>
  <c r="A117" i="7"/>
  <c r="A119" i="7"/>
  <c r="A121" i="7"/>
  <c r="A123" i="7"/>
  <c r="A125" i="7"/>
  <c r="A127" i="7"/>
  <c r="A129" i="7"/>
  <c r="A131" i="7"/>
  <c r="A133" i="7"/>
  <c r="A135" i="7"/>
  <c r="A137" i="7"/>
  <c r="A139" i="7"/>
  <c r="A141" i="7"/>
  <c r="A143" i="7"/>
  <c r="A145" i="7"/>
  <c r="A147" i="7"/>
  <c r="A149" i="7"/>
  <c r="A151" i="7"/>
  <c r="A153" i="7"/>
  <c r="A155" i="7"/>
  <c r="A157" i="7"/>
  <c r="A159" i="7"/>
  <c r="A161" i="7"/>
  <c r="A163" i="7"/>
  <c r="A165" i="7"/>
  <c r="A167" i="7"/>
  <c r="A169" i="7"/>
  <c r="A171" i="7"/>
  <c r="A173" i="7"/>
  <c r="A175" i="7"/>
  <c r="A177" i="7"/>
  <c r="A179" i="7"/>
  <c r="A181" i="7"/>
  <c r="A183" i="7"/>
  <c r="A185" i="7"/>
  <c r="A187" i="7"/>
  <c r="A189" i="7"/>
  <c r="A191" i="7"/>
  <c r="A193" i="7"/>
  <c r="A195" i="7"/>
  <c r="A197" i="7"/>
  <c r="A199" i="7"/>
  <c r="A201" i="7"/>
  <c r="A203" i="7"/>
  <c r="A205" i="7"/>
  <c r="A207" i="7"/>
  <c r="A209" i="7"/>
  <c r="A211" i="7"/>
  <c r="A213" i="7"/>
  <c r="A215" i="7"/>
  <c r="A217" i="7"/>
  <c r="A219" i="7"/>
  <c r="A221" i="7"/>
  <c r="A223" i="7"/>
  <c r="A225" i="7"/>
  <c r="A227" i="7"/>
  <c r="A229" i="7"/>
  <c r="A231" i="7"/>
  <c r="A233" i="7"/>
  <c r="A235" i="7"/>
  <c r="A237" i="7"/>
  <c r="A239" i="7"/>
  <c r="A241" i="7"/>
  <c r="A243" i="7"/>
  <c r="A245" i="7"/>
  <c r="A247" i="7"/>
  <c r="A249" i="7"/>
  <c r="A251" i="7"/>
  <c r="A253" i="7"/>
  <c r="A255" i="7"/>
  <c r="A257" i="7"/>
  <c r="A259" i="7"/>
  <c r="A261" i="7"/>
  <c r="A263" i="7"/>
  <c r="A265" i="7"/>
  <c r="A267" i="7"/>
  <c r="A269" i="7"/>
  <c r="A271" i="7"/>
  <c r="A273" i="7"/>
  <c r="A275" i="7"/>
  <c r="A277" i="7"/>
  <c r="A279" i="7"/>
  <c r="A281" i="7"/>
  <c r="A283" i="7"/>
  <c r="A285" i="7"/>
  <c r="A287" i="7"/>
  <c r="A289" i="7"/>
  <c r="A291" i="7"/>
  <c r="A293" i="7"/>
  <c r="A295" i="7"/>
  <c r="A297" i="7"/>
  <c r="A299" i="7"/>
  <c r="A301" i="7"/>
  <c r="A303" i="7"/>
  <c r="A305" i="7"/>
  <c r="A307" i="7"/>
  <c r="A309" i="7"/>
  <c r="A311" i="7"/>
  <c r="A313" i="7"/>
  <c r="A315" i="7"/>
  <c r="A317" i="7"/>
  <c r="A319" i="7"/>
  <c r="A321" i="7"/>
  <c r="A323" i="7"/>
  <c r="A325" i="7"/>
  <c r="A327" i="7"/>
  <c r="A329" i="7"/>
  <c r="A331" i="7"/>
  <c r="A333" i="7"/>
  <c r="A335" i="7"/>
  <c r="A337" i="7"/>
  <c r="A339" i="7"/>
  <c r="A341" i="7"/>
  <c r="A343" i="7"/>
  <c r="A345" i="7"/>
  <c r="A347" i="7"/>
  <c r="A349" i="7"/>
  <c r="A351" i="7"/>
  <c r="A353" i="7"/>
  <c r="A355" i="7"/>
  <c r="A357" i="7"/>
  <c r="A359" i="7"/>
  <c r="A361" i="7"/>
  <c r="A363" i="7"/>
  <c r="A365" i="7"/>
  <c r="A367" i="7"/>
  <c r="A369" i="7"/>
  <c r="A371" i="7"/>
  <c r="A373" i="7"/>
  <c r="A375" i="7"/>
  <c r="A377" i="7"/>
  <c r="A379" i="7"/>
  <c r="A381" i="7"/>
  <c r="A383" i="7"/>
  <c r="A385" i="7"/>
  <c r="A387" i="7"/>
  <c r="A389" i="7"/>
  <c r="A391" i="7"/>
  <c r="A393" i="7"/>
  <c r="A395" i="7"/>
  <c r="A397" i="7"/>
  <c r="A399" i="7"/>
  <c r="A401" i="7"/>
  <c r="A403" i="7"/>
  <c r="A405" i="7"/>
  <c r="A407" i="7"/>
  <c r="A409" i="7"/>
  <c r="A411" i="7"/>
  <c r="A413" i="7"/>
  <c r="A415" i="7"/>
  <c r="A417" i="7"/>
  <c r="A419" i="7"/>
  <c r="A421" i="7"/>
  <c r="A423" i="7"/>
  <c r="A425" i="7"/>
  <c r="A427" i="7"/>
  <c r="A429" i="7"/>
  <c r="A431" i="7"/>
  <c r="A433" i="7"/>
  <c r="A6" i="4"/>
  <c r="A7" i="4" s="1"/>
  <c r="A8" i="4" s="1"/>
  <c r="A9" i="4" s="1"/>
  <c r="A10" i="4" s="1"/>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121" i="4" s="1"/>
  <c r="A122" i="4" s="1"/>
  <c r="A123" i="4" s="1"/>
  <c r="A124" i="4" s="1"/>
  <c r="A125" i="4" s="1"/>
  <c r="A126" i="4" s="1"/>
  <c r="A127" i="4" s="1"/>
  <c r="A128" i="4" s="1"/>
  <c r="A129" i="4" s="1"/>
  <c r="A130" i="4" s="1"/>
  <c r="A131" i="4" s="1"/>
  <c r="A132" i="4" s="1"/>
  <c r="A133" i="4" s="1"/>
  <c r="A134" i="4" s="1"/>
  <c r="A135" i="4" s="1"/>
  <c r="A136" i="4" s="1"/>
  <c r="A137" i="4" s="1"/>
  <c r="A138" i="4" s="1"/>
  <c r="A139" i="4" s="1"/>
  <c r="A140" i="4" s="1"/>
  <c r="A141" i="4" s="1"/>
  <c r="A142" i="4" s="1"/>
  <c r="A143" i="4" s="1"/>
  <c r="A144" i="4" s="1"/>
  <c r="A145" i="4" s="1"/>
  <c r="A146" i="4" s="1"/>
  <c r="A147" i="4" s="1"/>
  <c r="A148" i="4" s="1"/>
  <c r="A149" i="4" s="1"/>
  <c r="A150" i="4" s="1"/>
  <c r="A151" i="4" s="1"/>
  <c r="A152" i="4" s="1"/>
  <c r="A153" i="4" s="1"/>
  <c r="A154" i="4" s="1"/>
  <c r="A155" i="4" s="1"/>
  <c r="A156" i="4" s="1"/>
  <c r="A157" i="4" s="1"/>
  <c r="A158" i="4" s="1"/>
  <c r="A159" i="4" s="1"/>
  <c r="A160" i="4" s="1"/>
  <c r="A161" i="4" s="1"/>
  <c r="A162" i="4" s="1"/>
  <c r="A163" i="4" s="1"/>
  <c r="A164" i="4" s="1"/>
  <c r="A165" i="4" s="1"/>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194" i="4" s="1"/>
  <c r="A195" i="4" s="1"/>
  <c r="A196" i="4" s="1"/>
  <c r="A197" i="4" s="1"/>
  <c r="A198" i="4" s="1"/>
  <c r="A199" i="4" s="1"/>
  <c r="A200" i="4" s="1"/>
  <c r="A201" i="4" s="1"/>
  <c r="A202" i="4" s="1"/>
  <c r="A203" i="4" s="1"/>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232" i="4" s="1"/>
  <c r="A233" i="4" s="1"/>
  <c r="A234" i="4" s="1"/>
  <c r="A235" i="4" s="1"/>
  <c r="A236" i="4" s="1"/>
  <c r="A237" i="4" s="1"/>
  <c r="A238" i="4" s="1"/>
  <c r="A239" i="4" s="1"/>
  <c r="A240" i="4" s="1"/>
  <c r="A241" i="4" s="1"/>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0" i="4" s="1"/>
  <c r="A271" i="4" s="1"/>
  <c r="A272" i="4" s="1"/>
  <c r="A273" i="4" s="1"/>
  <c r="A274" i="4" s="1"/>
  <c r="A275" i="4" s="1"/>
  <c r="A276" i="4" s="1"/>
  <c r="A277" i="4" s="1"/>
  <c r="A278" i="4" s="1"/>
  <c r="A279" i="4" s="1"/>
  <c r="A280" i="4" s="1"/>
  <c r="A281" i="4" s="1"/>
  <c r="A282" i="4" s="1"/>
  <c r="A283" i="4" s="1"/>
  <c r="A284" i="4" s="1"/>
  <c r="A285" i="4" s="1"/>
  <c r="A286" i="4" s="1"/>
  <c r="A287" i="4" s="1"/>
  <c r="A288" i="4" s="1"/>
  <c r="A289" i="4" s="1"/>
  <c r="A290" i="4" s="1"/>
  <c r="A291" i="4" s="1"/>
  <c r="A292" i="4" s="1"/>
  <c r="A293" i="4" s="1"/>
  <c r="A294" i="4" s="1"/>
  <c r="A295" i="4" s="1"/>
  <c r="K216" i="7"/>
  <c r="N216" i="7"/>
  <c r="AB216" i="7"/>
  <c r="AC216" i="7"/>
  <c r="AD216" i="7"/>
  <c r="AE216" i="7"/>
  <c r="AF216" i="7"/>
  <c r="AI216" i="7"/>
  <c r="AJ216" i="7" s="1"/>
  <c r="K217" i="7"/>
  <c r="N217" i="7"/>
  <c r="AB217" i="7"/>
  <c r="AC217" i="7"/>
  <c r="AD217" i="7"/>
  <c r="AE217" i="7"/>
  <c r="AF217" i="7"/>
  <c r="AI217" i="7"/>
  <c r="AJ217" i="7" s="1"/>
  <c r="K218" i="7"/>
  <c r="N218" i="7"/>
  <c r="AB218" i="7"/>
  <c r="AC218" i="7"/>
  <c r="AE218" i="7"/>
  <c r="AF218" i="7"/>
  <c r="AI218" i="7"/>
  <c r="K225" i="7"/>
  <c r="N225" i="7"/>
  <c r="AB225" i="7"/>
  <c r="AC225" i="7"/>
  <c r="AD225" i="7"/>
  <c r="AE225" i="7"/>
  <c r="AF225" i="7"/>
  <c r="K226" i="7"/>
  <c r="N226" i="7"/>
  <c r="AB226" i="7"/>
  <c r="AC226" i="7"/>
  <c r="AD226" i="7"/>
  <c r="AE226" i="7"/>
  <c r="AF226" i="7"/>
  <c r="K227" i="7"/>
  <c r="N227" i="7"/>
  <c r="AB227" i="7"/>
  <c r="AC227" i="7"/>
  <c r="AD227" i="7"/>
  <c r="AE227" i="7"/>
  <c r="AF227" i="7"/>
  <c r="K228" i="7"/>
  <c r="N228" i="7"/>
  <c r="AB228" i="7"/>
  <c r="AC228" i="7"/>
  <c r="AD228" i="7"/>
  <c r="AE228" i="7"/>
  <c r="AF228" i="7"/>
  <c r="AI292" i="7"/>
  <c r="AB382" i="7"/>
  <c r="AD382" i="7"/>
  <c r="AB383" i="7"/>
  <c r="AD383" i="7"/>
  <c r="AB384" i="7"/>
  <c r="AD384" i="7"/>
  <c r="AB385" i="7"/>
  <c r="AD385" i="7"/>
  <c r="AB386" i="7"/>
  <c r="AD386" i="7"/>
  <c r="AB387" i="7"/>
  <c r="AD387" i="7"/>
  <c r="AB388" i="7"/>
  <c r="AC388" i="7"/>
  <c r="AE388" i="7"/>
  <c r="AF388" i="7"/>
  <c r="AI388" i="7"/>
  <c r="AB389" i="7"/>
  <c r="AC389" i="7"/>
  <c r="AE389" i="7"/>
  <c r="AF389" i="7"/>
  <c r="AI389" i="7"/>
  <c r="AB390" i="7"/>
  <c r="AC390" i="7"/>
  <c r="AE390" i="7"/>
  <c r="AF390" i="7"/>
  <c r="AI390" i="7"/>
  <c r="R391" i="7"/>
  <c r="AB391" i="7"/>
  <c r="AC391" i="7"/>
  <c r="AE391" i="7"/>
  <c r="AF391" i="7"/>
  <c r="AI391" i="7"/>
  <c r="AB392" i="7"/>
  <c r="AC392" i="7"/>
  <c r="AE392" i="7"/>
  <c r="AF392" i="7"/>
  <c r="AI392" i="7"/>
  <c r="R393" i="7"/>
  <c r="AB393" i="7"/>
  <c r="AC393" i="7"/>
  <c r="AE393" i="7"/>
  <c r="AF393" i="7"/>
  <c r="AI393" i="7"/>
  <c r="R394" i="7"/>
  <c r="AB394" i="7"/>
  <c r="AC394" i="7"/>
  <c r="AE394" i="7"/>
  <c r="AF394" i="7"/>
  <c r="AI394" i="7"/>
  <c r="R395" i="7"/>
  <c r="AB395" i="7"/>
  <c r="AC395" i="7"/>
  <c r="AE395" i="7"/>
  <c r="AF395" i="7"/>
  <c r="AI395" i="7"/>
  <c r="AB396" i="7"/>
  <c r="AC396" i="7"/>
  <c r="AE396" i="7"/>
  <c r="AF396" i="7"/>
  <c r="AI396" i="7"/>
  <c r="R397" i="7"/>
  <c r="AB397" i="7"/>
  <c r="AC397" i="7"/>
  <c r="AE397" i="7"/>
  <c r="AF397" i="7"/>
  <c r="AI397" i="7"/>
  <c r="T412" i="7"/>
  <c r="T413" i="7"/>
  <c r="T414" i="7"/>
  <c r="T415" i="7"/>
  <c r="T416" i="7"/>
  <c r="T417" i="7"/>
  <c r="T418" i="7"/>
  <c r="AJ418" i="7"/>
  <c r="T419" i="7"/>
  <c r="AJ419" i="7"/>
  <c r="T420" i="7"/>
  <c r="AJ420" i="7"/>
  <c r="T421" i="7"/>
  <c r="AJ421" i="7"/>
  <c r="T422" i="7"/>
  <c r="AJ422" i="7"/>
  <c r="T423" i="7"/>
  <c r="AJ423" i="7"/>
  <c r="T424" i="7"/>
  <c r="AJ424" i="7"/>
  <c r="S425" i="7"/>
  <c r="T425" i="7" s="1"/>
  <c r="AJ425" i="7"/>
  <c r="S426" i="7"/>
  <c r="T426" i="7"/>
  <c r="AJ426" i="7"/>
  <c r="S427" i="7"/>
  <c r="T427" i="7" s="1"/>
  <c r="AJ427" i="7"/>
  <c r="F428" i="7"/>
  <c r="K428" i="7"/>
  <c r="S428" i="7"/>
  <c r="T428" i="7" s="1"/>
  <c r="AJ428" i="7"/>
  <c r="T429" i="7"/>
  <c r="AJ429" i="7"/>
  <c r="S430" i="7"/>
  <c r="AJ430" i="7"/>
  <c r="W311" i="6"/>
  <c r="W312" i="6"/>
  <c r="W313" i="6"/>
  <c r="W314" i="6"/>
  <c r="W315" i="6"/>
  <c r="W316" i="6"/>
  <c r="J158" i="4"/>
  <c r="J159" i="4"/>
  <c r="J160" i="4"/>
  <c r="U6" i="5"/>
  <c r="V65" i="5"/>
  <c r="W65" i="5"/>
  <c r="T66" i="5"/>
  <c r="V66" i="5"/>
  <c r="V67" i="5"/>
  <c r="W67" i="5"/>
  <c r="X69" i="5"/>
  <c r="J78" i="5"/>
  <c r="Q78" i="5"/>
  <c r="X77" i="5"/>
  <c r="X14" i="5"/>
  <c r="X75" i="5"/>
  <c r="J76" i="5"/>
  <c r="Q76" i="5"/>
  <c r="J39" i="5"/>
  <c r="U39" i="5"/>
  <c r="X39" i="5"/>
  <c r="Z39" i="5"/>
  <c r="AA39" i="5" s="1"/>
  <c r="J41" i="5"/>
  <c r="U41" i="5"/>
  <c r="X41" i="5"/>
  <c r="Z41" i="5"/>
  <c r="AA41" i="5" s="1"/>
  <c r="J42" i="5"/>
  <c r="U42" i="5"/>
  <c r="X42" i="5"/>
  <c r="Z42" i="5"/>
  <c r="AA42" i="5" s="1"/>
  <c r="J45" i="5"/>
  <c r="U45" i="5"/>
  <c r="X45" i="5"/>
  <c r="Z45" i="5"/>
  <c r="AA45" i="5" s="1"/>
  <c r="J46" i="5"/>
  <c r="U46" i="5"/>
  <c r="X46" i="5"/>
  <c r="Z46" i="5"/>
  <c r="AA46" i="5" s="1"/>
  <c r="J47" i="5"/>
  <c r="U47" i="5"/>
  <c r="X47" i="5"/>
  <c r="Z47" i="5"/>
  <c r="AA47" i="5" s="1"/>
  <c r="J48" i="5"/>
  <c r="U48" i="5"/>
  <c r="X48" i="5"/>
  <c r="AA48" i="5"/>
  <c r="J49" i="5"/>
  <c r="U49" i="5"/>
  <c r="X49" i="5"/>
  <c r="AA49" i="5"/>
  <c r="U50" i="5"/>
  <c r="U51" i="5"/>
  <c r="U52" i="5"/>
  <c r="J53" i="5"/>
  <c r="U53" i="5"/>
  <c r="W53" i="5" s="1"/>
  <c r="X53" i="5" s="1"/>
  <c r="Y53" i="5" s="1"/>
  <c r="AA53" i="5" s="1"/>
  <c r="J55" i="5"/>
  <c r="U55" i="5"/>
  <c r="W55" i="5" s="1"/>
  <c r="X55" i="5" s="1"/>
  <c r="Y55" i="5" s="1"/>
  <c r="AA55" i="5" s="1"/>
  <c r="J56" i="5"/>
  <c r="U56" i="5"/>
  <c r="W56" i="5" s="1"/>
  <c r="X56" i="5" s="1"/>
  <c r="Y56" i="5" s="1"/>
  <c r="AA56" i="5" s="1"/>
  <c r="J57" i="5"/>
  <c r="U57" i="5"/>
  <c r="W57" i="5" s="1"/>
  <c r="X57" i="5" s="1"/>
  <c r="Y57" i="5" s="1"/>
  <c r="AA57" i="5" s="1"/>
  <c r="J58" i="5"/>
  <c r="U58" i="5"/>
  <c r="W58" i="5" s="1"/>
  <c r="X58" i="5" s="1"/>
  <c r="Y58" i="5" s="1"/>
  <c r="AA58" i="5" s="1"/>
  <c r="U59" i="5"/>
  <c r="X59" i="5"/>
  <c r="U60" i="5"/>
  <c r="U62" i="5"/>
  <c r="Y62" i="5"/>
  <c r="J197" i="3"/>
  <c r="AB197" i="3"/>
  <c r="AB198" i="3"/>
  <c r="AB199" i="3"/>
  <c r="AB200" i="3"/>
  <c r="AB201" i="3"/>
  <c r="AB202" i="3"/>
  <c r="AB203" i="3"/>
  <c r="AB287" i="3"/>
  <c r="AB293" i="3"/>
  <c r="AB295" i="3"/>
  <c r="J708" i="3"/>
  <c r="J709" i="3"/>
  <c r="J710" i="3"/>
  <c r="J711" i="3"/>
  <c r="J712" i="3"/>
  <c r="J713" i="3"/>
  <c r="J714" i="3"/>
  <c r="AB716" i="3"/>
  <c r="AB717" i="3"/>
  <c r="J718" i="3"/>
  <c r="J719" i="3"/>
  <c r="J720" i="3"/>
  <c r="J721" i="3"/>
  <c r="J722" i="3"/>
  <c r="J723" i="3"/>
  <c r="J724" i="3"/>
  <c r="AB728" i="3"/>
  <c r="AB729" i="3"/>
  <c r="AB741" i="3"/>
  <c r="AB742" i="3"/>
  <c r="J745" i="3"/>
  <c r="J746" i="3"/>
  <c r="J747" i="3"/>
  <c r="J749" i="3"/>
  <c r="J750" i="3"/>
  <c r="J752" i="3"/>
  <c r="J753" i="3"/>
  <c r="AB765" i="3"/>
  <c r="J770" i="3"/>
  <c r="J771" i="3"/>
  <c r="J772" i="3"/>
  <c r="J773" i="3"/>
  <c r="J774" i="3"/>
  <c r="Z887" i="3"/>
  <c r="Z888" i="3"/>
  <c r="J906" i="3"/>
  <c r="J907" i="3"/>
  <c r="J908" i="3"/>
  <c r="J909" i="3"/>
  <c r="J910" i="3"/>
  <c r="J911" i="3"/>
  <c r="J912" i="3"/>
  <c r="J138" i="3"/>
  <c r="Z138" i="3"/>
  <c r="J139" i="3"/>
  <c r="Z139" i="3"/>
  <c r="J140" i="3"/>
  <c r="Z140" i="3"/>
  <c r="Z153" i="3"/>
  <c r="AB158" i="3"/>
  <c r="AB159" i="3"/>
  <c r="Z165" i="3"/>
  <c r="Z166" i="3"/>
  <c r="AB169" i="3"/>
  <c r="AB170" i="3"/>
  <c r="AB171" i="3"/>
  <c r="AB172" i="3"/>
  <c r="AB179" i="3"/>
  <c r="AD179" i="3"/>
  <c r="AB180" i="3"/>
  <c r="AD180" i="3"/>
  <c r="AB181" i="3"/>
  <c r="AD181" i="3"/>
  <c r="Z58" i="2"/>
  <c r="R90" i="2"/>
  <c r="V90" i="2" s="1"/>
  <c r="R91" i="2"/>
  <c r="V91" i="2"/>
  <c r="AA5" i="2"/>
  <c r="Z5" i="2"/>
  <c r="Z43" i="2"/>
  <c r="AA43" i="2"/>
  <c r="J74" i="2"/>
  <c r="Z75" i="2"/>
  <c r="Z76" i="2"/>
  <c r="Z77" i="2"/>
  <c r="W62" i="2"/>
  <c r="W63" i="2"/>
  <c r="W64" i="2"/>
  <c r="W65" i="2"/>
  <c r="W66" i="2"/>
  <c r="W67" i="2"/>
  <c r="W68" i="2"/>
  <c r="W69" i="2"/>
  <c r="W70" i="2"/>
  <c r="J49" i="2"/>
  <c r="W49" i="2"/>
  <c r="Y49" i="2"/>
  <c r="Z49" i="2" s="1"/>
  <c r="AB49" i="2"/>
  <c r="R50" i="2"/>
  <c r="V50" i="2" s="1"/>
  <c r="W50" i="2" s="1"/>
  <c r="Z50" i="2"/>
  <c r="R51" i="2"/>
  <c r="V51" i="2" s="1"/>
  <c r="W51" i="2" s="1"/>
  <c r="Z51" i="2"/>
  <c r="R52" i="2"/>
  <c r="V52" i="2" s="1"/>
  <c r="W52" i="2" s="1"/>
  <c r="Z52" i="2"/>
  <c r="W53" i="2"/>
  <c r="Z53" i="2"/>
  <c r="R54" i="2"/>
  <c r="W54" i="2"/>
  <c r="R55" i="2"/>
  <c r="W55" i="2"/>
  <c r="W59" i="2"/>
  <c r="Z59" i="2"/>
  <c r="W60" i="2"/>
  <c r="Z60" i="2"/>
  <c r="AB60" i="2"/>
  <c r="W61" i="2"/>
  <c r="Z61" i="2"/>
  <c r="J175" i="1"/>
  <c r="X175" i="1"/>
  <c r="X219" i="1"/>
  <c r="X220" i="1"/>
  <c r="X232" i="1"/>
  <c r="J345" i="1"/>
  <c r="J346" i="1"/>
  <c r="J347" i="1"/>
  <c r="J348" i="1"/>
  <c r="J352" i="1"/>
  <c r="J353" i="1"/>
  <c r="J354" i="1"/>
  <c r="J355" i="1"/>
  <c r="J359" i="1"/>
  <c r="J360" i="1"/>
  <c r="J361" i="1"/>
  <c r="J365" i="1"/>
  <c r="J366" i="1"/>
  <c r="J459" i="1"/>
  <c r="J517" i="1"/>
  <c r="J518" i="1"/>
  <c r="J519" i="1"/>
  <c r="J520" i="1"/>
  <c r="J521" i="1"/>
  <c r="J522" i="1"/>
  <c r="J523" i="1"/>
  <c r="J524" i="1"/>
  <c r="J525" i="1"/>
  <c r="J526" i="1"/>
  <c r="J527" i="1"/>
  <c r="J528" i="1"/>
  <c r="J529" i="1"/>
  <c r="X174" i="1"/>
  <c r="X121" i="1"/>
  <c r="J123" i="1"/>
  <c r="M123" i="1"/>
  <c r="J126" i="1"/>
  <c r="M126" i="1"/>
  <c r="X126" i="1"/>
  <c r="J127" i="1"/>
  <c r="X127" i="1"/>
  <c r="J128" i="1"/>
  <c r="M128" i="1"/>
  <c r="X128" i="1"/>
  <c r="J129" i="1"/>
  <c r="M129" i="1"/>
  <c r="X129" i="1"/>
  <c r="J130" i="1"/>
  <c r="M130" i="1"/>
  <c r="X130" i="1"/>
  <c r="X133" i="1"/>
  <c r="X142" i="1"/>
  <c r="X143" i="1"/>
  <c r="X145" i="1"/>
  <c r="X146" i="1"/>
  <c r="X151" i="1"/>
  <c r="X152" i="1"/>
  <c r="X153" i="1"/>
  <c r="J154" i="1"/>
  <c r="X154" i="1"/>
  <c r="J155" i="1"/>
  <c r="J156" i="1"/>
  <c r="X157" i="1"/>
  <c r="Y164" i="1"/>
  <c r="Y165" i="1"/>
  <c r="Y166" i="1"/>
  <c r="Y167" i="1"/>
  <c r="Y168" i="1"/>
  <c r="X172" i="1"/>
  <c r="X173" i="1"/>
  <c r="AH228" i="7" l="1"/>
  <c r="AI226" i="7"/>
  <c r="AH225" i="7"/>
  <c r="AI228" i="7"/>
  <c r="AJ228" i="7" s="1"/>
  <c r="AH227" i="7"/>
  <c r="AH226" i="7"/>
  <c r="AJ226" i="7" s="1"/>
  <c r="AI227" i="7"/>
  <c r="AI225" i="7"/>
  <c r="AJ225" i="7" s="1"/>
  <c r="AJ227" i="7" l="1"/>
  <c r="AJ215" i="7"/>
  <c r="S215" i="7"/>
  <c r="AJ214" i="7"/>
  <c r="S214" i="7"/>
  <c r="T214" i="7" s="1"/>
  <c r="AJ213" i="7"/>
  <c r="S213" i="7"/>
  <c r="T213" i="7" s="1"/>
  <c r="AJ212" i="7"/>
  <c r="S212" i="7"/>
  <c r="T212" i="7" s="1"/>
  <c r="AJ211" i="7"/>
  <c r="S211" i="7"/>
  <c r="T211" i="7" s="1"/>
  <c r="AJ210" i="7"/>
  <c r="S210" i="7"/>
  <c r="T210" i="7" s="1"/>
  <c r="AJ209" i="7"/>
  <c r="S209" i="7"/>
  <c r="T209" i="7" s="1"/>
  <c r="AJ208" i="7"/>
  <c r="S208" i="7"/>
  <c r="T208" i="7" s="1"/>
  <c r="AJ207" i="7"/>
  <c r="S207" i="7"/>
  <c r="T207" i="7" s="1"/>
  <c r="AJ206" i="7"/>
  <c r="S206" i="7"/>
  <c r="T206" i="7" s="1"/>
  <c r="AJ205" i="7"/>
  <c r="S205" i="7"/>
  <c r="T205" i="7" s="1"/>
  <c r="AJ204" i="7"/>
  <c r="T204" i="7"/>
  <c r="AI193" i="7"/>
  <c r="AF193" i="7"/>
  <c r="AE193" i="7"/>
  <c r="AC193" i="7"/>
  <c r="AB193" i="7"/>
  <c r="AD190" i="7"/>
  <c r="AB190" i="7"/>
  <c r="AF69" i="7"/>
  <c r="AE69" i="7"/>
  <c r="AD69" i="7"/>
  <c r="AC69" i="7"/>
  <c r="AB69" i="7"/>
  <c r="N69" i="7"/>
  <c r="K69" i="7"/>
  <c r="AF68" i="7"/>
  <c r="AE68" i="7"/>
  <c r="AD68" i="7"/>
  <c r="AC68" i="7"/>
  <c r="AB68" i="7"/>
  <c r="N68" i="7"/>
  <c r="K68" i="7"/>
  <c r="AF67" i="7"/>
  <c r="AE67" i="7"/>
  <c r="AD67" i="7"/>
  <c r="AC67" i="7"/>
  <c r="AB67" i="7"/>
  <c r="K67" i="7"/>
  <c r="AD66" i="7"/>
  <c r="AB66" i="7"/>
  <c r="K66" i="7"/>
  <c r="AI63" i="7"/>
  <c r="AJ63" i="7" s="1"/>
  <c r="AF63" i="7"/>
  <c r="AE63" i="7"/>
  <c r="AD63" i="7"/>
  <c r="AC63" i="7"/>
  <c r="AB63" i="7"/>
  <c r="N63" i="7"/>
  <c r="K63" i="7"/>
  <c r="AI62" i="7"/>
  <c r="AJ62" i="7" s="1"/>
  <c r="AF62" i="7"/>
  <c r="AE62" i="7"/>
  <c r="AD62" i="7"/>
  <c r="AC62" i="7"/>
  <c r="AB62" i="7"/>
  <c r="N62" i="7"/>
  <c r="K62" i="7"/>
  <c r="AI61" i="7"/>
  <c r="AJ61" i="7" s="1"/>
  <c r="AF61" i="7"/>
  <c r="AE61" i="7"/>
  <c r="AD61" i="7"/>
  <c r="AC61" i="7"/>
  <c r="AB61" i="7"/>
  <c r="N61" i="7"/>
  <c r="K61" i="7"/>
  <c r="AI60" i="7"/>
  <c r="AD60" i="7"/>
  <c r="AB60" i="7"/>
  <c r="N60" i="7"/>
  <c r="K60" i="7"/>
  <c r="AI59" i="7"/>
  <c r="AD59" i="7"/>
  <c r="AB59" i="7"/>
  <c r="N59" i="7"/>
  <c r="K59" i="7"/>
  <c r="W239" i="6"/>
  <c r="W238" i="6"/>
  <c r="W237" i="6"/>
  <c r="W236" i="6"/>
  <c r="W235" i="6"/>
  <c r="W234" i="6"/>
  <c r="W233" i="6"/>
  <c r="W232" i="6"/>
  <c r="W231" i="6"/>
  <c r="W230" i="6"/>
  <c r="W229" i="6"/>
  <c r="W228" i="6"/>
  <c r="W227" i="6"/>
  <c r="W226" i="6"/>
  <c r="W225" i="6"/>
  <c r="W224" i="6"/>
  <c r="W138" i="6"/>
  <c r="W137" i="6"/>
  <c r="W136" i="6"/>
  <c r="W135" i="6"/>
  <c r="W134" i="6"/>
  <c r="W133" i="6"/>
  <c r="W132" i="6"/>
  <c r="W131" i="6"/>
  <c r="W130" i="6"/>
  <c r="W129" i="6"/>
  <c r="W128" i="6"/>
  <c r="W127" i="6"/>
  <c r="W126" i="6"/>
  <c r="W125" i="6"/>
  <c r="W124" i="6"/>
  <c r="W123" i="6"/>
  <c r="W122" i="6"/>
  <c r="W121" i="6"/>
  <c r="W120" i="6"/>
  <c r="W119" i="6"/>
  <c r="W118" i="6"/>
  <c r="W117" i="6"/>
  <c r="W116" i="6"/>
  <c r="W115" i="6"/>
  <c r="W114" i="6"/>
  <c r="W113" i="6"/>
  <c r="W112" i="6"/>
  <c r="J59" i="4"/>
  <c r="J58" i="4"/>
  <c r="J57" i="4"/>
  <c r="X38" i="5"/>
  <c r="Y38" i="5" s="1"/>
  <c r="U38" i="5"/>
  <c r="X37" i="5"/>
  <c r="U37" i="5"/>
  <c r="X36" i="5"/>
  <c r="Y36" i="5" s="1"/>
  <c r="U36" i="5"/>
  <c r="U35" i="5"/>
  <c r="U34" i="5"/>
  <c r="U33" i="5"/>
  <c r="X32" i="5"/>
  <c r="U32" i="5"/>
  <c r="U31" i="5"/>
  <c r="U26" i="5"/>
  <c r="X25" i="5"/>
  <c r="Y25" i="5" s="1"/>
  <c r="U25" i="5"/>
  <c r="U24" i="5"/>
  <c r="AA23" i="5"/>
  <c r="X23" i="5"/>
  <c r="U23" i="5"/>
  <c r="Z22" i="5"/>
  <c r="AA22" i="5" s="1"/>
  <c r="X22" i="5"/>
  <c r="U22" i="5"/>
  <c r="Q22" i="5"/>
  <c r="Z21" i="5"/>
  <c r="AA21" i="5" s="1"/>
  <c r="X21" i="5"/>
  <c r="U21" i="5"/>
  <c r="Q21" i="5"/>
  <c r="Z20" i="5"/>
  <c r="AA20" i="5" s="1"/>
  <c r="X20" i="5"/>
  <c r="U20" i="5"/>
  <c r="Q20" i="5"/>
  <c r="Z19" i="5"/>
  <c r="AA19" i="5" s="1"/>
  <c r="X19" i="5"/>
  <c r="U19" i="5"/>
  <c r="Q19" i="5"/>
  <c r="Z18" i="5"/>
  <c r="AA18" i="5" s="1"/>
  <c r="X18" i="5"/>
  <c r="U18" i="5"/>
  <c r="Q18" i="5"/>
  <c r="AA17" i="5"/>
  <c r="U17" i="5"/>
  <c r="U12" i="5"/>
  <c r="X11" i="5"/>
  <c r="U11" i="5"/>
  <c r="X10" i="5"/>
  <c r="U10" i="5"/>
  <c r="U9" i="5"/>
  <c r="Z8" i="5"/>
  <c r="AA8" i="5" s="1"/>
  <c r="X8" i="5"/>
  <c r="U8" i="5"/>
  <c r="J8" i="5"/>
  <c r="Z122" i="3"/>
  <c r="AB121" i="3"/>
  <c r="Z121" i="3"/>
  <c r="Z120" i="3"/>
  <c r="Z119" i="3"/>
  <c r="AB116" i="3"/>
  <c r="Z116" i="3"/>
  <c r="AB114" i="3"/>
  <c r="AB113" i="3"/>
  <c r="AD112" i="3"/>
  <c r="AB112" i="3"/>
  <c r="Z112" i="3"/>
  <c r="AD111" i="3"/>
  <c r="AB111" i="3"/>
  <c r="AD110" i="3"/>
  <c r="AB110" i="3"/>
  <c r="Z104" i="3"/>
  <c r="Z103" i="3"/>
  <c r="AB79" i="3"/>
  <c r="AB63" i="3"/>
  <c r="AB62" i="3"/>
  <c r="AB61" i="3"/>
  <c r="AB60" i="3"/>
  <c r="AB59" i="3"/>
  <c r="AB58" i="3"/>
  <c r="AB57" i="3"/>
  <c r="AB56" i="3"/>
  <c r="AB54" i="3"/>
  <c r="AB53" i="3"/>
  <c r="AB52" i="3"/>
  <c r="AB51" i="3"/>
  <c r="AB50" i="3"/>
  <c r="AB49" i="3"/>
  <c r="AB48" i="3"/>
  <c r="AB47" i="3"/>
  <c r="AB46" i="3"/>
  <c r="AB45" i="3"/>
  <c r="AB44" i="3"/>
  <c r="AB43" i="3"/>
  <c r="AB42" i="3"/>
  <c r="AB41" i="3"/>
  <c r="AB40" i="3"/>
  <c r="AB39" i="3"/>
  <c r="AB38" i="3"/>
  <c r="Z35" i="3"/>
  <c r="AB35" i="3" s="1"/>
  <c r="J35" i="3"/>
  <c r="AB34" i="3"/>
  <c r="Z34" i="3"/>
  <c r="J34" i="3"/>
  <c r="Z26" i="3"/>
  <c r="M26" i="3"/>
  <c r="J26" i="3"/>
  <c r="Z25" i="3"/>
  <c r="J25" i="3"/>
  <c r="Z24" i="3"/>
  <c r="J24" i="3"/>
  <c r="Z23" i="3"/>
  <c r="J23" i="3"/>
  <c r="Z22" i="3"/>
  <c r="J22" i="3"/>
  <c r="Z21" i="3"/>
  <c r="AD21" i="3" s="1"/>
  <c r="Q21" i="3"/>
  <c r="J21" i="3"/>
  <c r="Z20" i="3"/>
  <c r="AD20" i="3" s="1"/>
  <c r="Q20" i="3"/>
  <c r="J20" i="3"/>
  <c r="Z19" i="3"/>
  <c r="AB19" i="3" s="1"/>
  <c r="Q19" i="3"/>
  <c r="J19" i="3"/>
  <c r="Z18" i="3"/>
  <c r="AB18" i="3" s="1"/>
  <c r="Q18" i="3"/>
  <c r="J18" i="3"/>
  <c r="Z17" i="3"/>
  <c r="AB17" i="3" s="1"/>
  <c r="Q17" i="3"/>
  <c r="M17" i="3"/>
  <c r="J17" i="3"/>
  <c r="Z16" i="3"/>
  <c r="AB16" i="3" s="1"/>
  <c r="Q16" i="3"/>
  <c r="M16" i="3"/>
  <c r="J16" i="3"/>
  <c r="Z15" i="3"/>
  <c r="AB15" i="3" s="1"/>
  <c r="Q15" i="3"/>
  <c r="J15" i="3"/>
  <c r="Z48" i="2"/>
  <c r="Z45" i="2"/>
  <c r="W45" i="2"/>
  <c r="Z44" i="2"/>
  <c r="W44" i="2"/>
  <c r="W41" i="2"/>
  <c r="W40" i="2"/>
  <c r="W39" i="2"/>
  <c r="W38" i="2"/>
  <c r="W37" i="2"/>
  <c r="W36" i="2"/>
  <c r="W35" i="2"/>
  <c r="W34" i="2"/>
  <c r="Z33" i="2"/>
  <c r="W33" i="2"/>
  <c r="Z32" i="2"/>
  <c r="W32" i="2"/>
  <c r="Z30" i="2"/>
  <c r="AA30" i="2" s="1"/>
  <c r="AA29" i="2"/>
  <c r="Z29" i="2"/>
  <c r="Z28" i="2"/>
  <c r="AA28" i="2" s="1"/>
  <c r="Z27" i="2"/>
  <c r="AA27" i="2" s="1"/>
  <c r="AB27" i="2" s="1"/>
  <c r="W27" i="2"/>
  <c r="R27" i="2"/>
  <c r="W26" i="2"/>
  <c r="R26" i="2"/>
  <c r="W25" i="2"/>
  <c r="R25" i="2"/>
  <c r="W24" i="2"/>
  <c r="R24" i="2"/>
  <c r="Z23" i="2"/>
  <c r="W23" i="2"/>
  <c r="Z21" i="2"/>
  <c r="W21" i="2"/>
  <c r="Z20" i="2"/>
  <c r="R20" i="2"/>
  <c r="V20" i="2" s="1"/>
  <c r="W20" i="2" s="1"/>
  <c r="Z19" i="2"/>
  <c r="R19" i="2"/>
  <c r="V19" i="2" s="1"/>
  <c r="W19" i="2" s="1"/>
  <c r="Z18" i="2"/>
  <c r="R18" i="2"/>
  <c r="V18" i="2" s="1"/>
  <c r="W18" i="2" s="1"/>
  <c r="Z17" i="2"/>
  <c r="R17" i="2"/>
  <c r="V17" i="2" s="1"/>
  <c r="W17" i="2" s="1"/>
  <c r="Z16" i="2"/>
  <c r="R16" i="2"/>
  <c r="V16" i="2" s="1"/>
  <c r="W16" i="2" s="1"/>
  <c r="Z15" i="2"/>
  <c r="R15" i="2"/>
  <c r="V15" i="2" s="1"/>
  <c r="W15" i="2" s="1"/>
  <c r="Z14" i="2"/>
  <c r="W14" i="2"/>
  <c r="J14" i="2"/>
  <c r="Z13" i="2"/>
  <c r="W13" i="2"/>
  <c r="R13" i="2"/>
  <c r="Z12" i="2"/>
  <c r="W12" i="2"/>
  <c r="J12" i="2"/>
  <c r="Z11" i="2"/>
  <c r="AA11" i="2" s="1"/>
  <c r="W11" i="2"/>
  <c r="Y10" i="2"/>
  <c r="Z10" i="2" s="1"/>
  <c r="W10" i="2"/>
  <c r="J10" i="2"/>
  <c r="AB9" i="2"/>
  <c r="Y9" i="2"/>
  <c r="Z9" i="2" s="1"/>
  <c r="W9" i="2"/>
  <c r="J9" i="2"/>
  <c r="X115" i="1"/>
  <c r="X114" i="1"/>
  <c r="X112" i="1"/>
  <c r="Y106" i="1"/>
  <c r="Y105" i="1"/>
  <c r="Y104" i="1"/>
  <c r="Y103" i="1"/>
  <c r="Y102" i="1"/>
  <c r="Y101" i="1"/>
  <c r="Y100" i="1"/>
  <c r="Y99" i="1"/>
  <c r="Y98" i="1"/>
  <c r="Y97" i="1"/>
  <c r="X88" i="1"/>
  <c r="X73" i="1"/>
  <c r="X72" i="1"/>
  <c r="X70" i="1"/>
  <c r="X69" i="1"/>
  <c r="X64" i="1"/>
  <c r="X63" i="1"/>
  <c r="X62" i="1"/>
  <c r="X61" i="1"/>
  <c r="X60" i="1"/>
  <c r="X57" i="1"/>
  <c r="M57" i="1"/>
  <c r="J57" i="1"/>
  <c r="X56" i="1"/>
  <c r="M56" i="1"/>
  <c r="J56" i="1"/>
  <c r="X55" i="1"/>
  <c r="M55" i="1"/>
  <c r="J55" i="1"/>
  <c r="M54" i="1"/>
  <c r="J54" i="1"/>
  <c r="X53" i="1"/>
  <c r="M53" i="1"/>
  <c r="J53" i="1"/>
  <c r="X52" i="1"/>
  <c r="M52" i="1"/>
  <c r="J52" i="1"/>
  <c r="X51" i="1"/>
  <c r="M51" i="1"/>
  <c r="X50" i="1"/>
  <c r="M50" i="1"/>
  <c r="J50" i="1"/>
  <c r="X49" i="1"/>
  <c r="M49" i="1"/>
  <c r="J49" i="1"/>
  <c r="X48" i="1"/>
  <c r="M48" i="1"/>
  <c r="J48" i="1"/>
  <c r="X47" i="1"/>
  <c r="M47" i="1"/>
  <c r="J47" i="1"/>
  <c r="X46" i="1"/>
  <c r="M46" i="1"/>
  <c r="J46" i="1"/>
  <c r="M44" i="1"/>
  <c r="J44" i="1"/>
  <c r="J43" i="1"/>
  <c r="M42" i="1"/>
  <c r="J42" i="1"/>
  <c r="X39" i="1"/>
  <c r="M39" i="1"/>
  <c r="J39" i="1"/>
  <c r="M38" i="1"/>
  <c r="J38" i="1"/>
  <c r="AI67" i="7" l="1"/>
  <c r="AI68" i="7"/>
  <c r="AI69" i="7"/>
  <c r="AB20" i="3"/>
  <c r="AH68" i="7"/>
  <c r="AH67" i="7"/>
  <c r="AJ67" i="7" s="1"/>
  <c r="AH69" i="7"/>
  <c r="AJ69" i="7" s="1"/>
  <c r="AB21" i="3"/>
  <c r="AJ68" i="7" l="1"/>
  <c r="W60" i="6"/>
  <c r="W59" i="6"/>
  <c r="W58" i="6"/>
  <c r="Q56" i="6" l="1"/>
  <c r="X35" i="1"/>
  <c r="X34" i="1"/>
  <c r="X33" i="1"/>
  <c r="AJ56" i="7" l="1"/>
  <c r="S56" i="7"/>
  <c r="T56" i="7" s="1"/>
  <c r="AJ55" i="7"/>
  <c r="S55" i="7"/>
  <c r="T55" i="7" s="1"/>
  <c r="AJ54" i="7"/>
  <c r="T54" i="7"/>
  <c r="AJ53" i="7"/>
  <c r="S53" i="7"/>
  <c r="T53" i="7" s="1"/>
  <c r="AI52" i="7" l="1"/>
  <c r="AF52" i="7"/>
  <c r="AE52" i="7"/>
  <c r="AC52" i="7"/>
  <c r="AB52" i="7"/>
  <c r="R52" i="7"/>
  <c r="W8" i="2"/>
  <c r="AA13" i="3" l="1"/>
  <c r="AA12" i="3"/>
  <c r="Y31" i="1"/>
  <c r="Y30" i="1"/>
  <c r="Y29" i="1"/>
  <c r="Y28" i="1"/>
  <c r="Y27" i="1"/>
  <c r="X23" i="1"/>
  <c r="W18" i="6" l="1"/>
  <c r="W17" i="6"/>
  <c r="W16" i="6"/>
  <c r="W15" i="6"/>
  <c r="W14" i="6"/>
  <c r="Z7" i="2" l="1"/>
  <c r="W7" i="2"/>
  <c r="Z6" i="2"/>
  <c r="W6" i="2"/>
  <c r="U4" i="5" l="1"/>
  <c r="W4" i="2"/>
  <c r="AB8" i="3"/>
  <c r="X17" i="1"/>
  <c r="X13" i="1"/>
  <c r="J6" i="4" l="1"/>
  <c r="J5" i="4"/>
  <c r="J4" i="4"/>
  <c r="A4" i="4"/>
  <c r="A5" i="4" s="1"/>
  <c r="AD7" i="7"/>
  <c r="AB7" i="7"/>
  <c r="N7" i="7"/>
  <c r="K7" i="7"/>
  <c r="AD6" i="7"/>
  <c r="AB6" i="7"/>
  <c r="K6" i="7"/>
  <c r="AD5" i="7"/>
  <c r="AB5" i="7"/>
  <c r="K5" i="7"/>
  <c r="A5" i="7"/>
  <c r="AI4" i="7"/>
  <c r="AD4" i="7"/>
  <c r="AB4" i="7"/>
  <c r="N4" i="7"/>
  <c r="K4" i="7"/>
  <c r="AB5" i="3"/>
  <c r="X12" i="1" l="1"/>
  <c r="X11" i="1"/>
  <c r="X10" i="1"/>
  <c r="X9" i="1"/>
  <c r="X8" i="1"/>
  <c r="M6" i="1" l="1"/>
  <c r="J6" i="1"/>
</calcChain>
</file>

<file path=xl/comments1.xml><?xml version="1.0" encoding="utf-8"?>
<comments xmlns="http://schemas.openxmlformats.org/spreadsheetml/2006/main">
  <authors>
    <author>Muhammad Shabbir</author>
  </authors>
  <commentList>
    <comment ref="N6" authorId="0" shapeId="0">
      <text>
        <r>
          <rPr>
            <b/>
            <sz val="9"/>
            <color indexed="81"/>
            <rFont val="Tahoma"/>
            <family val="2"/>
          </rPr>
          <t>Muhammad Shabbir:</t>
        </r>
        <r>
          <rPr>
            <sz val="9"/>
            <color indexed="81"/>
            <rFont val="Tahoma"/>
            <family val="2"/>
          </rPr>
          <t xml:space="preserve">
</t>
        </r>
      </text>
    </comment>
  </commentList>
</comments>
</file>

<file path=xl/comments2.xml><?xml version="1.0" encoding="utf-8"?>
<comments xmlns="http://schemas.openxmlformats.org/spreadsheetml/2006/main">
  <authors>
    <author>Muhammad Shabbir</author>
  </authors>
  <commentList>
    <comment ref="P140" authorId="0" shapeId="0">
      <text>
        <r>
          <rPr>
            <b/>
            <sz val="9"/>
            <color indexed="81"/>
            <rFont val="Tahoma"/>
            <family val="2"/>
          </rPr>
          <t>Muhammad Shabbir:</t>
        </r>
        <r>
          <rPr>
            <sz val="9"/>
            <color indexed="81"/>
            <rFont val="Tahoma"/>
            <family val="2"/>
          </rPr>
          <t xml:space="preserve">
</t>
        </r>
      </text>
    </comment>
  </commentList>
</comments>
</file>

<file path=xl/sharedStrings.xml><?xml version="1.0" encoding="utf-8"?>
<sst xmlns="http://schemas.openxmlformats.org/spreadsheetml/2006/main" count="58140" uniqueCount="12283">
  <si>
    <t>Sr. No.</t>
  </si>
  <si>
    <t>Fiscal Year</t>
  </si>
  <si>
    <t>District</t>
  </si>
  <si>
    <t>Tehsil</t>
  </si>
  <si>
    <t>Mouza</t>
  </si>
  <si>
    <t>Union Council</t>
  </si>
  <si>
    <t>Name of Benificiary</t>
  </si>
  <si>
    <t>CNIC No.</t>
  </si>
  <si>
    <t>Contact No.</t>
  </si>
  <si>
    <t>Address</t>
  </si>
  <si>
    <t>GPS Coordinate</t>
  </si>
  <si>
    <t>Command Area (Kannal)</t>
  </si>
  <si>
    <t>Design &amp; Cost Estimate Approved Yes/No</t>
  </si>
  <si>
    <t>Date of Issuance of Work Order</t>
  </si>
  <si>
    <t>Capacity of Pond (CM)</t>
  </si>
  <si>
    <t>ICR I Amount  Paid to Benificiary (Rs.) 1st Installment @50% CE</t>
  </si>
  <si>
    <t>ICR II Amount  Paid to Benificiary (Rs.) 2nd Installment @ 40%CE</t>
  </si>
  <si>
    <t>Work Order For HEIS Issued  Yes/NO</t>
  </si>
  <si>
    <t>FCR Amount Paid To Benificiary (Rs.)              3rd Installment          @ 10% CE</t>
  </si>
  <si>
    <t>Total Amount Paid to Benificiary (Rs.)</t>
  </si>
  <si>
    <t>Balance Amount       If Any (Rs.)</t>
  </si>
  <si>
    <t>Date of Completion</t>
  </si>
  <si>
    <t>Status</t>
  </si>
  <si>
    <t>Remarks</t>
  </si>
  <si>
    <t xml:space="preserve">  N</t>
  </si>
  <si>
    <t xml:space="preserve"> E</t>
  </si>
  <si>
    <t>2020-21</t>
  </si>
  <si>
    <t>Attock</t>
  </si>
  <si>
    <t>Jand</t>
  </si>
  <si>
    <t>Langer</t>
  </si>
  <si>
    <t>Muhammad Hanif</t>
  </si>
  <si>
    <t>37104-0962215-9</t>
  </si>
  <si>
    <t>0300-8825364</t>
  </si>
  <si>
    <t>Lungar</t>
  </si>
  <si>
    <t>Yes</t>
  </si>
  <si>
    <t>06.04.2021</t>
  </si>
  <si>
    <t>243,4.57 &amp; 5</t>
  </si>
  <si>
    <t>Verified</t>
  </si>
  <si>
    <t>-</t>
  </si>
  <si>
    <t>completed</t>
  </si>
  <si>
    <t>Re-Verified</t>
  </si>
  <si>
    <t>Pindi Gheb</t>
  </si>
  <si>
    <t>Sowra</t>
  </si>
  <si>
    <t>Amir Aziz</t>
  </si>
  <si>
    <t>37202-8789071-9</t>
  </si>
  <si>
    <t>0322-2001531</t>
  </si>
  <si>
    <t xml:space="preserve">33.2474509
</t>
  </si>
  <si>
    <t>15-02-2021</t>
  </si>
  <si>
    <t>122,4.57 &amp;6</t>
  </si>
  <si>
    <t>17-6-2021</t>
  </si>
  <si>
    <t>Reverified</t>
  </si>
  <si>
    <t>Lund</t>
  </si>
  <si>
    <t>Dhurnal</t>
  </si>
  <si>
    <t>Rizwan Ahmed Farooqi</t>
  </si>
  <si>
    <t>16201-4770425-7</t>
  </si>
  <si>
    <t>0322-4181779</t>
  </si>
  <si>
    <t>18.06.2021</t>
  </si>
  <si>
    <t>75,4.57 &amp; 5</t>
  </si>
  <si>
    <t>yes</t>
  </si>
  <si>
    <t>Re-Verified (WM)</t>
  </si>
  <si>
    <t>Sr.No.</t>
  </si>
  <si>
    <t>Name</t>
  </si>
  <si>
    <t>CNIC</t>
  </si>
  <si>
    <t>Command Area (Kanals)</t>
  </si>
  <si>
    <t>Estimated Cost (Rs.)</t>
  </si>
  <si>
    <t>Date of Issuance of  Work Order</t>
  </si>
  <si>
    <t>Dia of Dug well</t>
  </si>
  <si>
    <t>Designed Depth of Dug well</t>
  </si>
  <si>
    <t>Actual Depth of Dug Well</t>
  </si>
  <si>
    <t>Work Order for HEIS Issued  Yes/No</t>
  </si>
  <si>
    <t>Total  Expenditure incurred (Rs.)</t>
  </si>
  <si>
    <t xml:space="preserve">Date of Completion </t>
  </si>
  <si>
    <t>Balance Amount if Any (RS.)</t>
  </si>
  <si>
    <t>N</t>
  </si>
  <si>
    <t>E</t>
  </si>
  <si>
    <t>Kamal pur sher jhang</t>
  </si>
  <si>
    <t>Sardar Saftain Hayder</t>
  </si>
  <si>
    <t>37104-4552527-1</t>
  </si>
  <si>
    <t>0345-5460518</t>
  </si>
  <si>
    <t>26-03-2021</t>
  </si>
  <si>
    <t>verified</t>
  </si>
  <si>
    <t>21-06-2021</t>
  </si>
  <si>
    <t>Completed</t>
  </si>
  <si>
    <t xml:space="preserve">District </t>
  </si>
  <si>
    <t>Name of Benificiary/  Allottee</t>
  </si>
  <si>
    <t>Amount  of Draft Submitted to DDA by benificiary (Rs.)</t>
  </si>
  <si>
    <t>Govt Share (Ras.)</t>
  </si>
  <si>
    <t>Name of SSC</t>
  </si>
  <si>
    <t>Date of Issuance Of Work/Supply Order</t>
  </si>
  <si>
    <t>Tramsmitter Make &amp; No.</t>
  </si>
  <si>
    <t>Reciever Make &amp; No.</t>
  </si>
  <si>
    <t>Eye Detector Make &amp; No.</t>
  </si>
  <si>
    <t>Scrapper size Scrapper Make</t>
  </si>
  <si>
    <t xml:space="preserve">Solinoid Assembly Make </t>
  </si>
  <si>
    <t xml:space="preserve">Cable Conector </t>
  </si>
  <si>
    <t>Tyres Size</t>
  </si>
  <si>
    <t>Date of Delivry of LASER Unit</t>
  </si>
  <si>
    <t xml:space="preserve">Status </t>
  </si>
  <si>
    <t>Golra</t>
  </si>
  <si>
    <t>Qadeer Ahmed</t>
  </si>
  <si>
    <t>37101-9901370-5</t>
  </si>
  <si>
    <t>0312-9997352</t>
  </si>
  <si>
    <t>Haji Sons</t>
  </si>
  <si>
    <t>Proshot -X110991</t>
  </si>
  <si>
    <t>HSI-9911</t>
  </si>
  <si>
    <t>Yes, China</t>
  </si>
  <si>
    <t>Local 650KG  8ft</t>
  </si>
  <si>
    <t>Brevini/Italy</t>
  </si>
  <si>
    <t>6.50-14,        10 ply</t>
  </si>
  <si>
    <t>Fateh Jang</t>
  </si>
  <si>
    <t>Malal</t>
  </si>
  <si>
    <t>Babar Mumtaz Khan</t>
  </si>
  <si>
    <t>37102-0860555-3</t>
  </si>
  <si>
    <t>0321-5250550</t>
  </si>
  <si>
    <t>Ruba Digital Laser</t>
  </si>
  <si>
    <t>AZPHA Proshot-X-112460</t>
  </si>
  <si>
    <t>RDL-3551</t>
  </si>
  <si>
    <t>Hazro</t>
  </si>
  <si>
    <t>Ghour Ghasti</t>
  </si>
  <si>
    <t>Muhammad Iqbal</t>
  </si>
  <si>
    <t>37101-1672623-1</t>
  </si>
  <si>
    <t>0300-5060379</t>
  </si>
  <si>
    <t xml:space="preserve">Easy Farming </t>
  </si>
  <si>
    <t>Latec FC6037</t>
  </si>
  <si>
    <t>V5156</t>
  </si>
  <si>
    <t>Brevini/Dana</t>
  </si>
  <si>
    <t>Intervention Farm Pond/Dug Well</t>
  </si>
  <si>
    <t xml:space="preserve">Command Area </t>
  </si>
  <si>
    <t>Capacity (KW)</t>
  </si>
  <si>
    <t>Cost Estimate Rs.</t>
  </si>
  <si>
    <t>Govt Share@ 60% of CE (Rs.)</t>
  </si>
  <si>
    <t>Design &amp; Cost Estimate Approval Date</t>
  </si>
  <si>
    <t>Issuance of Work Order Date</t>
  </si>
  <si>
    <t>farmers Share@ 40% of CE (Rs.)</t>
  </si>
  <si>
    <t>Diffrence Rs.</t>
  </si>
  <si>
    <t>1st installment @ 50% of CE (Rs.)</t>
  </si>
  <si>
    <t>2nd Installment @ 40% of CE (Rs.)</t>
  </si>
  <si>
    <t>Total Amount Paid to SSC (Rs.)</t>
  </si>
  <si>
    <t>Total  Expenditure Incurred (Rs.)</t>
  </si>
  <si>
    <t>Balance Amount if Any (Rs.)</t>
  </si>
  <si>
    <t>Mianwala</t>
  </si>
  <si>
    <t>Kisran</t>
  </si>
  <si>
    <t>Muhammad Ijaz S/O Muhammad Akbar</t>
  </si>
  <si>
    <t>37405-0542987-3</t>
  </si>
  <si>
    <t>0344-5356001</t>
  </si>
  <si>
    <t>28.03.21</t>
  </si>
  <si>
    <t>55,40,5</t>
  </si>
  <si>
    <t>No</t>
  </si>
  <si>
    <t>21.04.2021</t>
  </si>
  <si>
    <t>ICR-II Verified</t>
  </si>
  <si>
    <t>Khore</t>
  </si>
  <si>
    <t>Mekyal</t>
  </si>
  <si>
    <t>Bashir Ahmad S/o Jahan Khan</t>
  </si>
  <si>
    <t>37105-5673412-1</t>
  </si>
  <si>
    <t>0310-2543078</t>
  </si>
  <si>
    <t>27.03.21</t>
  </si>
  <si>
    <t>80.79,4.57,10.67</t>
  </si>
  <si>
    <t>25.05.2021</t>
  </si>
  <si>
    <t>Nara</t>
  </si>
  <si>
    <t>Saad Naseem Akhtar Khan</t>
  </si>
  <si>
    <t>37101-9779605-1</t>
  </si>
  <si>
    <t>0321-5555266</t>
  </si>
  <si>
    <t>60,4.57,6.09</t>
  </si>
  <si>
    <t>30.04.2021</t>
  </si>
  <si>
    <t>Ghareeb Wall</t>
  </si>
  <si>
    <t>Pari</t>
  </si>
  <si>
    <t>Haji Sajid Mehmood S/O haji Muhammad Akram</t>
  </si>
  <si>
    <t>37105-0258821-7</t>
  </si>
  <si>
    <t>0311-4118905</t>
  </si>
  <si>
    <t>53.35,4.57,10.67</t>
  </si>
  <si>
    <t>16.06.2021</t>
  </si>
  <si>
    <t>Lunger</t>
  </si>
  <si>
    <t>Gulyal</t>
  </si>
  <si>
    <t>Ahmed Khan S/O Khan Muhammad</t>
  </si>
  <si>
    <t>37104-8665088-3</t>
  </si>
  <si>
    <t>0331-5318425</t>
  </si>
  <si>
    <t>76,4.57,6.09</t>
  </si>
  <si>
    <t>23.05.2021</t>
  </si>
  <si>
    <t>Jaba</t>
  </si>
  <si>
    <t>Bella</t>
  </si>
  <si>
    <t>Mumraiz Khan S/O Ahmed Khan</t>
  </si>
  <si>
    <t>37104-2495404-5</t>
  </si>
  <si>
    <t>0332-5620748</t>
  </si>
  <si>
    <t>29.03.21</t>
  </si>
  <si>
    <t>10.05.2021</t>
  </si>
  <si>
    <t>Chappri</t>
  </si>
  <si>
    <t>Fazal Ilahi S/O Mian Ahmad</t>
  </si>
  <si>
    <t>37104-1259056-5</t>
  </si>
  <si>
    <t>0348-1153874</t>
  </si>
  <si>
    <t>26.05.2021</t>
  </si>
  <si>
    <t>Name of Farmer</t>
  </si>
  <si>
    <t>Land Holding</t>
  </si>
  <si>
    <t>Water Source</t>
  </si>
  <si>
    <t>Registered with</t>
  </si>
  <si>
    <t>Covered Area (Acers)</t>
  </si>
  <si>
    <t>Date of Sowing</t>
  </si>
  <si>
    <t>Date of Harvesting</t>
  </si>
  <si>
    <t>Amount Paid To Farmer</t>
  </si>
  <si>
    <t>Cheque No. and Date</t>
  </si>
  <si>
    <t>MFSCs</t>
  </si>
  <si>
    <t xml:space="preserve"> Name of Fruit Orchad </t>
  </si>
  <si>
    <t>No.of Fruit Plants</t>
  </si>
  <si>
    <t>Area of Fruit Plants</t>
  </si>
  <si>
    <t>Area of Oil seeds/ Pulses</t>
  </si>
  <si>
    <t>Area of Fodder</t>
  </si>
  <si>
    <t>Romain</t>
  </si>
  <si>
    <t>Tahir Nawaz s/o Rab Nawaz Khan</t>
  </si>
  <si>
    <t>37101-8022606-7</t>
  </si>
  <si>
    <t>0311-5176795</t>
  </si>
  <si>
    <t>Pump</t>
  </si>
  <si>
    <t xml:space="preserve">yes </t>
  </si>
  <si>
    <t>Citrus</t>
  </si>
  <si>
    <t>23500/-</t>
  </si>
  <si>
    <t>A049479</t>
  </si>
  <si>
    <t>Haji Shah</t>
  </si>
  <si>
    <t>Jamshed Khan s/o Abdul Khaliq</t>
  </si>
  <si>
    <t>37101-47774171-1</t>
  </si>
  <si>
    <t>0311-1080112</t>
  </si>
  <si>
    <t>Malta</t>
  </si>
  <si>
    <t>70500/-</t>
  </si>
  <si>
    <t>A049480</t>
  </si>
  <si>
    <t xml:space="preserve"> Nasozai, Nartopa</t>
  </si>
  <si>
    <t>Nartopa</t>
  </si>
  <si>
    <t xml:space="preserve">Mohsin Khan S/O Razawal Khan </t>
  </si>
  <si>
    <t>37101-6021515-1</t>
  </si>
  <si>
    <t>0300-5808565</t>
  </si>
  <si>
    <t>Tubwell</t>
  </si>
  <si>
    <t>Cikri</t>
  </si>
  <si>
    <t>A 049484 dated 29-12-21</t>
  </si>
  <si>
    <t xml:space="preserve">Hassan Abdal </t>
  </si>
  <si>
    <t>Shahia</t>
  </si>
  <si>
    <t>Sultan pur</t>
  </si>
  <si>
    <t>Malik Masood Akhtar s/o Munawar Khan</t>
  </si>
  <si>
    <t>37103-5728831-9</t>
  </si>
  <si>
    <t>0313-5411213</t>
  </si>
  <si>
    <t xml:space="preserve">33.8731125, </t>
  </si>
  <si>
    <t>Tubewell</t>
  </si>
  <si>
    <t>27-03-2021</t>
  </si>
  <si>
    <t xml:space="preserve"> Dated 29-12-2021 Cheque No. A049486</t>
  </si>
  <si>
    <t>Malik Nawazish Khan S/o Munawar Khan</t>
  </si>
  <si>
    <t>37103-1409518-7</t>
  </si>
  <si>
    <t>0333-5957251</t>
  </si>
  <si>
    <t xml:space="preserve">33.8734375, </t>
  </si>
  <si>
    <t>20-03-2021</t>
  </si>
  <si>
    <t xml:space="preserve"> Dated 29-12-2021 Cheque No. A049483</t>
  </si>
  <si>
    <t>FatehJang</t>
  </si>
  <si>
    <t>Bhal Syedan</t>
  </si>
  <si>
    <t>Ajuwala</t>
  </si>
  <si>
    <t xml:space="preserve">Daulat khan  s/o Ghulam Sarwar </t>
  </si>
  <si>
    <t>37102-1268782-9</t>
  </si>
  <si>
    <t>0300-9713058</t>
  </si>
  <si>
    <t xml:space="preserve">Tubewell </t>
  </si>
  <si>
    <t>2.3.2021</t>
  </si>
  <si>
    <t>A049481</t>
  </si>
  <si>
    <t xml:space="preserve">Dohrian </t>
  </si>
  <si>
    <t>Kot Fateh Khan</t>
  </si>
  <si>
    <t xml:space="preserve">Riaz Hussain s/o Abdul Sattar </t>
  </si>
  <si>
    <t>37102-1278652-5</t>
  </si>
  <si>
    <t>0333-8540509</t>
  </si>
  <si>
    <t>5.3.2021</t>
  </si>
  <si>
    <t>A049482</t>
  </si>
  <si>
    <t xml:space="preserve"> </t>
  </si>
  <si>
    <t>Pindigheb</t>
  </si>
  <si>
    <t>Domiyal</t>
  </si>
  <si>
    <t>Hayat Muhammad Malik s/o Muhammad Sadiq</t>
  </si>
  <si>
    <t>37102-1279213-3</t>
  </si>
  <si>
    <t>0345-0226019</t>
  </si>
  <si>
    <t>Mini Dam</t>
  </si>
  <si>
    <t>A049485</t>
  </si>
  <si>
    <t>No. of Beneficiary</t>
  </si>
  <si>
    <t>Name of Chairman WUA</t>
  </si>
  <si>
    <t>GPS Coordinates</t>
  </si>
  <si>
    <t xml:space="preserve">Date of Approval of Design &amp; Cost Estimate </t>
  </si>
  <si>
    <t>Designed Discharge (Cusec)</t>
  </si>
  <si>
    <t>Total Length (M)</t>
  </si>
  <si>
    <t>Lining Length  Proposed  (M)</t>
  </si>
  <si>
    <t>Lining Executed (M)</t>
  </si>
  <si>
    <t>Nakka Planned (No.)</t>
  </si>
  <si>
    <t>Nakka Installed (No.)</t>
  </si>
  <si>
    <t>No. of Drops/Distribution Points/Plugs Installed</t>
  </si>
  <si>
    <t>BANK Account No.             (WUA)</t>
  </si>
  <si>
    <t>Cost Estimate (Rs.)</t>
  </si>
  <si>
    <t>Farmer Share Deposited (Rs.)</t>
  </si>
  <si>
    <t>Farmer Share Deposited @ 70% of Total FS By WUA(Rs.)</t>
  </si>
  <si>
    <t>Amount Rreleasde as 1st Installment @ 70% of CE (ICR I)</t>
  </si>
  <si>
    <t>Amount Released as 2nd Installment @ 20% of CE (ICR II)</t>
  </si>
  <si>
    <t>Amount Released as 3rd Installment @ 10% of CE (FCR)</t>
  </si>
  <si>
    <t>Total Expenditure Incurred (Rs.)</t>
  </si>
  <si>
    <t>Total Amount Transferred to WUA</t>
  </si>
  <si>
    <t>Stauts</t>
  </si>
  <si>
    <t>Seherish Babar</t>
  </si>
  <si>
    <t>37405-6495594-2</t>
  </si>
  <si>
    <t>0300-5250550</t>
  </si>
  <si>
    <t>04.06.2021</t>
  </si>
  <si>
    <t>PVC</t>
  </si>
  <si>
    <t>17.06.2022</t>
  </si>
  <si>
    <t>Oranabad</t>
  </si>
  <si>
    <t>Pind Sultani</t>
  </si>
  <si>
    <t>Muhammad Yousaf Haroon</t>
  </si>
  <si>
    <t>90403-0151242-1</t>
  </si>
  <si>
    <t>0700010000980</t>
  </si>
  <si>
    <t>24.06.2021</t>
  </si>
  <si>
    <t>Sohal</t>
  </si>
  <si>
    <t>Shumaila Safdar</t>
  </si>
  <si>
    <t>37104-8000132-0</t>
  </si>
  <si>
    <t>0321-5386454</t>
  </si>
  <si>
    <t>19.05.2021</t>
  </si>
  <si>
    <t>0700010001280</t>
  </si>
  <si>
    <t>Kareema</t>
  </si>
  <si>
    <t>Jhang</t>
  </si>
  <si>
    <t>Haider Ali Malik</t>
  </si>
  <si>
    <t>37102-2559555-7</t>
  </si>
  <si>
    <t>0300-5345655</t>
  </si>
  <si>
    <t>0700010000856</t>
  </si>
  <si>
    <t>Bhakkar</t>
  </si>
  <si>
    <t>Binda Baho Shah</t>
  </si>
  <si>
    <t>Badyani</t>
  </si>
  <si>
    <t>Muhammad Hayat</t>
  </si>
  <si>
    <t>38101-9214165-5</t>
  </si>
  <si>
    <t>0332-7628025</t>
  </si>
  <si>
    <t>Easy Farming</t>
  </si>
  <si>
    <t>04-05-2021</t>
  </si>
  <si>
    <t>Latec. Instrum.Futtura LT-800 Sr.No.FC6017</t>
  </si>
  <si>
    <t>Latec. Instrum.CR3. Sr.No. 3882</t>
  </si>
  <si>
    <t>Local, 8' No. 3882</t>
  </si>
  <si>
    <t>Brevina/DANA.AD3E02.VSR.B320.AM3UP</t>
  </si>
  <si>
    <t>6.50-14.7  (10 ply)</t>
  </si>
  <si>
    <t>11-06-2021</t>
  </si>
  <si>
    <t>Rehman wali</t>
  </si>
  <si>
    <t>Shahani</t>
  </si>
  <si>
    <t>Shoaib Nasir</t>
  </si>
  <si>
    <t>15601-0974689-3</t>
  </si>
  <si>
    <t>0336-7753019</t>
  </si>
  <si>
    <t>1.04.21</t>
  </si>
  <si>
    <t>PCPL</t>
  </si>
  <si>
    <t>33893-01000002333</t>
  </si>
  <si>
    <t>2.4.21</t>
  </si>
  <si>
    <t>28-04-2021</t>
  </si>
  <si>
    <t>NIl</t>
  </si>
  <si>
    <t>Kallor kot</t>
  </si>
  <si>
    <t>1/TW</t>
  </si>
  <si>
    <t>40/ML</t>
  </si>
  <si>
    <t>Aoun Abbas</t>
  </si>
  <si>
    <t>38302-0162189-7</t>
  </si>
  <si>
    <t>0345-0617995</t>
  </si>
  <si>
    <t>1.4.21</t>
  </si>
  <si>
    <t>20662-46941</t>
  </si>
  <si>
    <t>17-03-2023</t>
  </si>
  <si>
    <t>Nil</t>
  </si>
  <si>
    <t>Mankera</t>
  </si>
  <si>
    <t>Rakh Karlu wala</t>
  </si>
  <si>
    <t>3/122 Muhammad Aamir Saqlain</t>
  </si>
  <si>
    <t>38104-3625118-9</t>
  </si>
  <si>
    <t>0346-7571365</t>
  </si>
  <si>
    <t>02-04-2021</t>
  </si>
  <si>
    <t>PCPS</t>
  </si>
  <si>
    <t>09-06-2021</t>
  </si>
  <si>
    <t>2 Rakh, Dhingana</t>
  </si>
  <si>
    <t>Dhingana</t>
  </si>
  <si>
    <t>394/5 Muhammad Younis</t>
  </si>
  <si>
    <t>34202-5698857-3</t>
  </si>
  <si>
    <t>0347-7784429</t>
  </si>
  <si>
    <t>01-04-2021</t>
  </si>
  <si>
    <t>Chakwal</t>
  </si>
  <si>
    <t>Kallar Kahar</t>
  </si>
  <si>
    <t>Bhaun</t>
  </si>
  <si>
    <t>Muhammad Zain Ameer</t>
  </si>
  <si>
    <t>372012131200-5</t>
  </si>
  <si>
    <t>0332-5886530</t>
  </si>
  <si>
    <t>Mouza Bhaun</t>
  </si>
  <si>
    <t xml:space="preserve">32.80064
</t>
  </si>
  <si>
    <t>Lawa</t>
  </si>
  <si>
    <t>Kot Gulla</t>
  </si>
  <si>
    <t>Mudassir Mehboob Khan</t>
  </si>
  <si>
    <t>61101-4475212-3</t>
  </si>
  <si>
    <t>0306-5101112</t>
  </si>
  <si>
    <t>25-05-2021</t>
  </si>
  <si>
    <t>50 x 5 x 5.35</t>
  </si>
  <si>
    <t>Kund Suleman</t>
  </si>
  <si>
    <t>Nadeem Mehmood</t>
  </si>
  <si>
    <t>37203-1462217-5</t>
  </si>
  <si>
    <t>0300-0573418</t>
  </si>
  <si>
    <t>14-09-2021</t>
  </si>
  <si>
    <t>30x25x6</t>
  </si>
  <si>
    <t>09-02-2022</t>
  </si>
  <si>
    <t>ICR-II Re-Verified</t>
  </si>
  <si>
    <t>Re-Verifed (WM)</t>
  </si>
  <si>
    <t>Talagang</t>
  </si>
  <si>
    <t>T.M.Khan</t>
  </si>
  <si>
    <t>Abdul Sattar</t>
  </si>
  <si>
    <t>34502-1590922-9</t>
  </si>
  <si>
    <t>0340-6235992</t>
  </si>
  <si>
    <t>03-05-2021</t>
  </si>
  <si>
    <t>20x39x5.5</t>
  </si>
  <si>
    <t>.19-06-2021</t>
  </si>
  <si>
    <t xml:space="preserve">Kot Gulla </t>
  </si>
  <si>
    <t>Mudassar  Mehboob Khan</t>
  </si>
  <si>
    <t>0300-5101112</t>
  </si>
  <si>
    <t>Kot Gula Sharif Tehsil Lawa</t>
  </si>
  <si>
    <t>32. 56837</t>
  </si>
  <si>
    <t>71. 54271</t>
  </si>
  <si>
    <t>Farm Pond</t>
  </si>
  <si>
    <t>17-08-2021</t>
  </si>
  <si>
    <t>08-10-2021</t>
  </si>
  <si>
    <t>Govt Share as Per PC-I Rs.</t>
  </si>
  <si>
    <t>Farmer Share As per PC-I Rs.</t>
  </si>
  <si>
    <t>Asghar Jameel</t>
  </si>
  <si>
    <t>35202-95522742-9</t>
  </si>
  <si>
    <t>0303-4446669</t>
  </si>
  <si>
    <t>01-01-2021</t>
  </si>
  <si>
    <t>03-06-2021</t>
  </si>
  <si>
    <t>FCR Re-verified</t>
  </si>
  <si>
    <t>Bheen</t>
  </si>
  <si>
    <t>Padshahan</t>
  </si>
  <si>
    <t xml:space="preserve">Liaqat Ali </t>
  </si>
  <si>
    <t>372019872986-3</t>
  </si>
  <si>
    <t>0315-5736174</t>
  </si>
  <si>
    <t xml:space="preserve"> Bheen</t>
  </si>
  <si>
    <t>Ch. Liaqat Ali</t>
  </si>
  <si>
    <t>37201-9872986-3</t>
  </si>
  <si>
    <t>Dug well</t>
  </si>
  <si>
    <t>22-05-2021</t>
  </si>
  <si>
    <t>28-05-2021</t>
  </si>
  <si>
    <t>Asghar jameel</t>
  </si>
  <si>
    <t xml:space="preserve"> Nara Tehsil Lawa</t>
  </si>
  <si>
    <t>16/10/2020</t>
  </si>
  <si>
    <t>23/10/2020</t>
  </si>
  <si>
    <t xml:space="preserve">Chakwal </t>
  </si>
  <si>
    <t>Chohan</t>
  </si>
  <si>
    <t xml:space="preserve">Padshahan </t>
  </si>
  <si>
    <t xml:space="preserve">CH. Majid Hassan </t>
  </si>
  <si>
    <t>37201-4999651-3</t>
  </si>
  <si>
    <t>0332-5660530</t>
  </si>
  <si>
    <t>Modern Farming Lahore</t>
  </si>
  <si>
    <t>24-02-2021</t>
  </si>
  <si>
    <t>Proshot x112411</t>
  </si>
  <si>
    <t>RUBA 3550</t>
  </si>
  <si>
    <t>6.50-14</t>
  </si>
  <si>
    <t>Kallar Khahr</t>
  </si>
  <si>
    <t>Bhattigujar</t>
  </si>
  <si>
    <t>Bharpur</t>
  </si>
  <si>
    <t>Fazal Ur Rehman</t>
  </si>
  <si>
    <t>37201-1695429-7</t>
  </si>
  <si>
    <t>0321-9202723</t>
  </si>
  <si>
    <t xml:space="preserve">32.63112
</t>
  </si>
  <si>
    <t>06-03-2021</t>
  </si>
  <si>
    <t>3891104411006590</t>
  </si>
  <si>
    <t>06-04-2021</t>
  </si>
  <si>
    <t>14-10-2021</t>
  </si>
  <si>
    <t>Ratta Sharif</t>
  </si>
  <si>
    <t>Muhammad Haroon</t>
  </si>
  <si>
    <t>372040110416-9</t>
  </si>
  <si>
    <t>08-06-2021</t>
  </si>
  <si>
    <t>10080688230015</t>
  </si>
  <si>
    <t>12-06-2021</t>
  </si>
  <si>
    <t>25-09-2021</t>
  </si>
  <si>
    <t>Dhok Goraya</t>
  </si>
  <si>
    <t>Tamman</t>
  </si>
  <si>
    <t xml:space="preserve">Mumtaz Khan </t>
  </si>
  <si>
    <t>37203-1519351-7</t>
  </si>
  <si>
    <t>0301-5794177</t>
  </si>
  <si>
    <t>30.04.21</t>
  </si>
  <si>
    <t>60 x 37.5 x 6</t>
  </si>
  <si>
    <t>Ranjha</t>
  </si>
  <si>
    <t>Kot Chaudherian</t>
  </si>
  <si>
    <t>Zahoor Ahmad S/o Muhammad Khan</t>
  </si>
  <si>
    <t>37201-100341-1</t>
  </si>
  <si>
    <t>0333-5502963</t>
  </si>
  <si>
    <t xml:space="preserve">Ranjha </t>
  </si>
  <si>
    <t>L=18+50, W=40.57+4.57, H=6</t>
  </si>
  <si>
    <t xml:space="preserve">Verified </t>
  </si>
  <si>
    <t>Re-Verified (SC)</t>
  </si>
  <si>
    <t>Sidher</t>
  </si>
  <si>
    <t>Bikhari Kalan</t>
  </si>
  <si>
    <t>Shah Wali S/o Mehdi Khan</t>
  </si>
  <si>
    <t>37201-9215282-9</t>
  </si>
  <si>
    <t>0341-758448</t>
  </si>
  <si>
    <t xml:space="preserve">Sidher </t>
  </si>
  <si>
    <t>27.04.2021</t>
  </si>
  <si>
    <t>L=13+47, W=40.57+4.57, H=6</t>
  </si>
  <si>
    <t>Choa Saiden Shah</t>
  </si>
  <si>
    <t>Dheri Jabba</t>
  </si>
  <si>
    <t>Lehr Sultan Pur</t>
  </si>
  <si>
    <t>Hasnat Mehmood s/o Mukhtar Ahmad</t>
  </si>
  <si>
    <t>37202-5498033-1</t>
  </si>
  <si>
    <t>0344-5392661</t>
  </si>
  <si>
    <t xml:space="preserve">Dheri Jabba </t>
  </si>
  <si>
    <t>18+40.84, W=40.57+4.57, H=6</t>
  </si>
  <si>
    <t>Dhok Kadhi</t>
  </si>
  <si>
    <t>Thoa Mehram Khan</t>
  </si>
  <si>
    <t>Muhammad Younas s/o Fazal Elahi</t>
  </si>
  <si>
    <t>37203-1920285-3</t>
  </si>
  <si>
    <t>0313-5812029</t>
  </si>
  <si>
    <t>27.04.21</t>
  </si>
  <si>
    <t>Dullah</t>
  </si>
  <si>
    <t>Hassan Abbas S/o Abbas Ali Khan</t>
  </si>
  <si>
    <t>35201-5315409-3</t>
  </si>
  <si>
    <t>0300-4000566</t>
  </si>
  <si>
    <t xml:space="preserve">Dullah </t>
  </si>
  <si>
    <t>D.G.Khan</t>
  </si>
  <si>
    <t>Tausna Sharif</t>
  </si>
  <si>
    <t>Chattri</t>
  </si>
  <si>
    <t>Litra</t>
  </si>
  <si>
    <t xml:space="preserve">Anayat Ullah </t>
  </si>
  <si>
    <t>32101-6653181-1</t>
  </si>
  <si>
    <t>0334-7212408</t>
  </si>
  <si>
    <t>09-03-2021</t>
  </si>
  <si>
    <t>10-03-21</t>
  </si>
  <si>
    <t>17-06-21</t>
  </si>
  <si>
    <t>D G Khan</t>
  </si>
  <si>
    <t>Chak Salarin</t>
  </si>
  <si>
    <t>Mamori</t>
  </si>
  <si>
    <t>Muhammad Qasim Qureshi</t>
  </si>
  <si>
    <t>32102-3589884-5</t>
  </si>
  <si>
    <t>0332-6246347</t>
  </si>
  <si>
    <t>02-03-2021</t>
  </si>
  <si>
    <t>05-03-21</t>
  </si>
  <si>
    <t>08-05-21</t>
  </si>
  <si>
    <t>Churhatta Pachad Shumali</t>
  </si>
  <si>
    <t>Kot Habit</t>
  </si>
  <si>
    <t>Muhammad Dilshad</t>
  </si>
  <si>
    <t>32102-2582145-2</t>
  </si>
  <si>
    <t>0332-6212016</t>
  </si>
  <si>
    <t>03-03-2021</t>
  </si>
  <si>
    <t>28-06-2021</t>
  </si>
  <si>
    <t>Re verified</t>
  </si>
  <si>
    <t>Kaloi</t>
  </si>
  <si>
    <t>Tumun Laghari Bala</t>
  </si>
  <si>
    <t>Riaz Ahmad Kaloi</t>
  </si>
  <si>
    <t>32101-0619741-5</t>
  </si>
  <si>
    <t>0335-0753168</t>
  </si>
  <si>
    <t>Matti Lung</t>
  </si>
  <si>
    <t>08-03-2021</t>
  </si>
  <si>
    <t>11-03-2021</t>
  </si>
  <si>
    <t>Koh e Suleman</t>
  </si>
  <si>
    <t>Zahar off</t>
  </si>
  <si>
    <t>Mubaraki</t>
  </si>
  <si>
    <t>Muhammad Ismail</t>
  </si>
  <si>
    <t>32101-7489063-9</t>
  </si>
  <si>
    <t>0323-7335060</t>
  </si>
  <si>
    <t>28-01-2021</t>
  </si>
  <si>
    <t>22-01-2021</t>
  </si>
  <si>
    <t>72*30*6</t>
  </si>
  <si>
    <t>DG Khan</t>
  </si>
  <si>
    <t>Koh-e-Suleman</t>
  </si>
  <si>
    <t>Theeker</t>
  </si>
  <si>
    <t xml:space="preserve">Ahmad Khan </t>
  </si>
  <si>
    <t>32103-4209222-9</t>
  </si>
  <si>
    <t>0321-7384200</t>
  </si>
  <si>
    <t>85,27.6,5</t>
  </si>
  <si>
    <t>Taunsa</t>
  </si>
  <si>
    <t>19-05-2021</t>
  </si>
  <si>
    <t>Re Verified</t>
  </si>
  <si>
    <t xml:space="preserve">P/O Barthi Theeker </t>
  </si>
  <si>
    <t>19.05.21</t>
  </si>
  <si>
    <t>19-05-21</t>
  </si>
  <si>
    <t>D.G Khan</t>
  </si>
  <si>
    <t>Chak Jhangil</t>
  </si>
  <si>
    <t>Kot Mubarak</t>
  </si>
  <si>
    <t>Abdul Aziz</t>
  </si>
  <si>
    <t>32102-0504528-7</t>
  </si>
  <si>
    <t>0346-0065783  0333-6774959</t>
  </si>
  <si>
    <t xml:space="preserve"> Cross Field Agro, Lahore</t>
  </si>
  <si>
    <t>30-03-2020</t>
  </si>
  <si>
    <t>Hilti PR2-HS  Sr. No.84180006</t>
  </si>
  <si>
    <t>Moba CLS-3000 Sr. No.2859</t>
  </si>
  <si>
    <t>China</t>
  </si>
  <si>
    <t>8', Local, Cross Field. Sr. No.993</t>
  </si>
  <si>
    <t>Brevini</t>
  </si>
  <si>
    <t>15-06-2021</t>
  </si>
  <si>
    <t xml:space="preserve">Basti Korai </t>
  </si>
  <si>
    <t>Bakhar Wah</t>
  </si>
  <si>
    <t>Nazar Hussain Korai</t>
  </si>
  <si>
    <t>32102-3153745-7</t>
  </si>
  <si>
    <t>0324-0058558  0303-7254550</t>
  </si>
  <si>
    <t xml:space="preserve"> Hanzla Traders Vehari</t>
  </si>
  <si>
    <t>Proshot. Alpha Shaeen Sr. No.X111715</t>
  </si>
  <si>
    <t>HT. RCS-6315 Sr.No.1249HT030</t>
  </si>
  <si>
    <t>8', Local, Hanzala Sr. No.11915</t>
  </si>
  <si>
    <t>19-06-2021</t>
  </si>
  <si>
    <t>Taunsa Sharif</t>
  </si>
  <si>
    <t>Bashti Bughlani</t>
  </si>
  <si>
    <t>Soukar</t>
  </si>
  <si>
    <t>32103-9255545-1</t>
  </si>
  <si>
    <t>0345-7133909  0336-6464909</t>
  </si>
  <si>
    <t xml:space="preserve">Bashti Bughlani </t>
  </si>
  <si>
    <t>Cross Field Agro, Lahore</t>
  </si>
  <si>
    <t>Hilti PR2-HS  Sr. No.151180011</t>
  </si>
  <si>
    <t>Moba CLS-3000 Sr. No.2857</t>
  </si>
  <si>
    <t>8', Local, Cross Field. Sr. No.2857</t>
  </si>
  <si>
    <t>Mouza Imrani</t>
  </si>
  <si>
    <t>Yaroo</t>
  </si>
  <si>
    <t>Ghulam Mustafa</t>
  </si>
  <si>
    <t>32102-7648797-3</t>
  </si>
  <si>
    <t>0340-1680892  0333-6460460</t>
  </si>
  <si>
    <t xml:space="preserve">Mouza Imrani Pachadh,                      </t>
  </si>
  <si>
    <t xml:space="preserve"> Ali Bhai Engineers</t>
  </si>
  <si>
    <t>Moba Laser. LS.RH.HP.K1 Sr No. 013121386</t>
  </si>
  <si>
    <t>Ali Bhai. ABL-R-555 Sr. No. 600</t>
  </si>
  <si>
    <t>MCE Laser. R.LAS.RH.</t>
  </si>
  <si>
    <t>8', Local, Ali Bhai. Sr. No. 600</t>
  </si>
  <si>
    <t>Brevini /Italy. AD3E02</t>
  </si>
  <si>
    <t>22-06-2021</t>
  </si>
  <si>
    <t>Barthi Shumali</t>
  </si>
  <si>
    <t>Shahiq Muneer</t>
  </si>
  <si>
    <t>32102-0790765-1</t>
  </si>
  <si>
    <t>0331-7321543  0321-6561947</t>
  </si>
  <si>
    <t>Rehman Agro.</t>
  </si>
  <si>
    <t>30-03-2021</t>
  </si>
  <si>
    <t>Sweden Am 14000 Sr. No.10679</t>
  </si>
  <si>
    <t>Local,AS786A. Sr.No. 101747</t>
  </si>
  <si>
    <t>Local, 8', Sr.No.101747</t>
  </si>
  <si>
    <t>6.50-14   (10 ply)</t>
  </si>
  <si>
    <t>07-06-2021</t>
  </si>
  <si>
    <t xml:space="preserve">Nutkani </t>
  </si>
  <si>
    <t>Jalu Wali</t>
  </si>
  <si>
    <t>Ishtiaq Ahmad</t>
  </si>
  <si>
    <t>32103-0271443-5</t>
  </si>
  <si>
    <t>0309-7080427  0346-6968980</t>
  </si>
  <si>
    <t xml:space="preserve">Basti Bukhara </t>
  </si>
  <si>
    <t xml:space="preserve"> Rehman Agro Engineers, Lahore</t>
  </si>
  <si>
    <t>12-03-2021</t>
  </si>
  <si>
    <t xml:space="preserve">Hilti PR2 HS Sr.No.166180503 </t>
  </si>
  <si>
    <t>AMA Laser. LE 40 Sr. No.8108-0231</t>
  </si>
  <si>
    <t>8', Local, Rehman Agro.</t>
  </si>
  <si>
    <t>Dana Brevini Italy</t>
  </si>
  <si>
    <t>Gujrat</t>
  </si>
  <si>
    <t>S.A.Gir</t>
  </si>
  <si>
    <t>Simbli</t>
  </si>
  <si>
    <t>Asim Jameel</t>
  </si>
  <si>
    <t>34201-4801285-5</t>
  </si>
  <si>
    <t>0300-9528750</t>
  </si>
  <si>
    <t>Maqbol Surveying</t>
  </si>
  <si>
    <t>02-01-2023</t>
  </si>
  <si>
    <t>Grit. G-700</t>
  </si>
  <si>
    <t>Grit, G-700</t>
  </si>
  <si>
    <t>Local, 8',</t>
  </si>
  <si>
    <t>19-01-2023</t>
  </si>
  <si>
    <t>ReVerified</t>
  </si>
  <si>
    <t>Kharian</t>
  </si>
  <si>
    <t>Bhadder</t>
  </si>
  <si>
    <t xml:space="preserve">Muhammad Azam </t>
  </si>
  <si>
    <t>34202-0699329-3</t>
  </si>
  <si>
    <t>0343-0656729</t>
  </si>
  <si>
    <t>Cross Field Agro</t>
  </si>
  <si>
    <t>Alpha ProShot</t>
  </si>
  <si>
    <t>Agro Laser 786</t>
  </si>
  <si>
    <t>Lakhanwal Kalan</t>
  </si>
  <si>
    <t>Zakka Ullah S/O Ghulam Hussain</t>
  </si>
  <si>
    <t>34201-6121612-5</t>
  </si>
  <si>
    <t>0300-5331599</t>
  </si>
  <si>
    <t>NA</t>
  </si>
  <si>
    <t>Guava</t>
  </si>
  <si>
    <t>26.03.2021</t>
  </si>
  <si>
    <t>365104 29.12.2021</t>
  </si>
  <si>
    <t>Majra Shumali</t>
  </si>
  <si>
    <t>Hazara Mughlan</t>
  </si>
  <si>
    <t>CH. Tariq Mehmood S/O Muhammad Arif</t>
  </si>
  <si>
    <t>34201-3348887-5</t>
  </si>
  <si>
    <t>0301-6237977</t>
  </si>
  <si>
    <t>20.03.2021</t>
  </si>
  <si>
    <t>365105 29.12.2021</t>
  </si>
  <si>
    <t>Bura Banth</t>
  </si>
  <si>
    <t>Machiana</t>
  </si>
  <si>
    <t>Mushtaq Ahmed S/O Faiz Ahmed</t>
  </si>
  <si>
    <t>34201-0487840-9</t>
  </si>
  <si>
    <t>0333-8402857</t>
  </si>
  <si>
    <t>05.05.2021</t>
  </si>
  <si>
    <t>365106 29.12.2021</t>
  </si>
  <si>
    <t>Mararrian</t>
  </si>
  <si>
    <t>Chiryawala</t>
  </si>
  <si>
    <t>Irfan Ud Din S/O Ch. Inayat Ullah</t>
  </si>
  <si>
    <t>34202-6247855-1</t>
  </si>
  <si>
    <t>0301-6248458</t>
  </si>
  <si>
    <t>30.03.2021</t>
  </si>
  <si>
    <t>365107 29.12.2021</t>
  </si>
  <si>
    <t>Dilawarpur</t>
  </si>
  <si>
    <t>Mubasher Hassan Khan  S/O Fazal Hassan Khan</t>
  </si>
  <si>
    <t>34202-0748978-1</t>
  </si>
  <si>
    <t>0345-6900102</t>
  </si>
  <si>
    <t>11.10.2020</t>
  </si>
  <si>
    <t>365108 29.12.2021</t>
  </si>
  <si>
    <t xml:space="preserve">Hinjra </t>
  </si>
  <si>
    <t xml:space="preserve">Aftab Ahmed </t>
  </si>
  <si>
    <t>34201-7375317-7</t>
  </si>
  <si>
    <t>0334-4600931</t>
  </si>
  <si>
    <t>Hinjra</t>
  </si>
  <si>
    <t>25-03-2021</t>
  </si>
  <si>
    <t xml:space="preserve">PVC  </t>
  </si>
  <si>
    <t>197600-4322072049</t>
  </si>
  <si>
    <t>Mehsian</t>
  </si>
  <si>
    <t>Fateh Pur</t>
  </si>
  <si>
    <t xml:space="preserve">Nasar Iqbal </t>
  </si>
  <si>
    <t>34202-0847863-3</t>
  </si>
  <si>
    <t>0300-6248831</t>
  </si>
  <si>
    <t>1976-004322072607</t>
  </si>
  <si>
    <t>20-05-2021</t>
  </si>
  <si>
    <t>Jalal pur sobtian</t>
  </si>
  <si>
    <t>Kot Moj Den</t>
  </si>
  <si>
    <t>Dharowal</t>
  </si>
  <si>
    <t>Riaz Ahmed</t>
  </si>
  <si>
    <t>34201-9428986-5</t>
  </si>
  <si>
    <t>0300-9622612</t>
  </si>
  <si>
    <t>1976-4322080528</t>
  </si>
  <si>
    <t>Jhelum</t>
  </si>
  <si>
    <t>Romat</t>
  </si>
  <si>
    <t>Aurangzaib S/o Muhammad Sarwar</t>
  </si>
  <si>
    <t>37301-2281161-9</t>
  </si>
  <si>
    <t>0333-5821520</t>
  </si>
  <si>
    <t>04-06-2021</t>
  </si>
  <si>
    <t>79x60x6</t>
  </si>
  <si>
    <t>ICR-II</t>
  </si>
  <si>
    <t>Dina</t>
  </si>
  <si>
    <t>Nathot</t>
  </si>
  <si>
    <t>Kohali</t>
  </si>
  <si>
    <t>Rao Kashif Dawood S/O Rao Muhammad dawood</t>
  </si>
  <si>
    <t>34101-4604517-3</t>
  </si>
  <si>
    <t>0305-9200345</t>
  </si>
  <si>
    <t>FCR</t>
  </si>
  <si>
    <t>Sohawa</t>
  </si>
  <si>
    <t>Sulta</t>
  </si>
  <si>
    <t>Domeli</t>
  </si>
  <si>
    <t>Qaiser s/o M Shoaib</t>
  </si>
  <si>
    <t>34101-5846613-7</t>
  </si>
  <si>
    <t>0333-8125146</t>
  </si>
  <si>
    <t>73x49x6</t>
  </si>
  <si>
    <t>19/06/2021</t>
  </si>
  <si>
    <t>Wara</t>
  </si>
  <si>
    <t>Asghar Ali S/o Noor dad</t>
  </si>
  <si>
    <t>37301-2290657-1</t>
  </si>
  <si>
    <t>0300-5248786</t>
  </si>
  <si>
    <t>22-04-2021</t>
  </si>
  <si>
    <t>Syed Tahir Iqbal Kazmi S/O Syed muhammad Ayub Kazmi</t>
  </si>
  <si>
    <t>81302-5232290-1</t>
  </si>
  <si>
    <t>0309-5566777</t>
  </si>
  <si>
    <t>12ft</t>
  </si>
  <si>
    <t>50ft</t>
  </si>
  <si>
    <t>27.94ft</t>
  </si>
  <si>
    <t>Mughalabad</t>
  </si>
  <si>
    <t>PD Khan</t>
  </si>
  <si>
    <t>Qamar</t>
  </si>
  <si>
    <t>Haran Pur</t>
  </si>
  <si>
    <t>Ghulam Mustafa S/O Sarsa Khan</t>
  </si>
  <si>
    <t>38403-6632462-5</t>
  </si>
  <si>
    <t>0345-2917814</t>
  </si>
  <si>
    <t>Tube Well</t>
  </si>
  <si>
    <t>365124/ 29.12.2021</t>
  </si>
  <si>
    <t>Bhaghan Wala</t>
  </si>
  <si>
    <t>Dharyala Jalip</t>
  </si>
  <si>
    <t>Zahid Ashraf S/O Muhammad Ashraf</t>
  </si>
  <si>
    <t>35202-2186485-1</t>
  </si>
  <si>
    <t>0324-4449422</t>
  </si>
  <si>
    <t>07.03.2021</t>
  </si>
  <si>
    <t>365125/ 29.12.2021</t>
  </si>
  <si>
    <t>Kulliwal</t>
  </si>
  <si>
    <t>Asghar Ali S/O Ghulam Ali</t>
  </si>
  <si>
    <t>37302-8938150-1</t>
  </si>
  <si>
    <t>0300-5350309</t>
  </si>
  <si>
    <t>03.10.2021</t>
  </si>
  <si>
    <t>365126/ 29.12.2021</t>
  </si>
  <si>
    <t>Allah Yar S/O Mirza Muhammad Annar</t>
  </si>
  <si>
    <t>37302-5091444-5</t>
  </si>
  <si>
    <t>0346-5865693</t>
  </si>
  <si>
    <t>365127/ 29.12.2021</t>
  </si>
  <si>
    <t>Muhammad Ismaeil S/O Allah Dain</t>
  </si>
  <si>
    <t>37302-1188281-5</t>
  </si>
  <si>
    <t>0346-8625786</t>
  </si>
  <si>
    <t>365129/ 29.12.2021</t>
  </si>
  <si>
    <t>Gujjar</t>
  </si>
  <si>
    <t>Muhammad Munir S/O Ameer Khan</t>
  </si>
  <si>
    <t>37302-6048002-5</t>
  </si>
  <si>
    <t>0345-5484597</t>
  </si>
  <si>
    <t>28.03.2021</t>
  </si>
  <si>
    <t>365130/ 29.12.2021</t>
  </si>
  <si>
    <t>Abdul Khaliq S/O Muhammad Akbar</t>
  </si>
  <si>
    <t>37302-0642001-3</t>
  </si>
  <si>
    <t>0346-8574202</t>
  </si>
  <si>
    <t>365131/ 29.12.2021</t>
  </si>
  <si>
    <t>Sabir Hussain S/O Baj Khan</t>
  </si>
  <si>
    <t>37302-8414292-5</t>
  </si>
  <si>
    <t>0344-5641237</t>
  </si>
  <si>
    <t>31.03.2021</t>
  </si>
  <si>
    <t>365132/ 29.12.2021</t>
  </si>
  <si>
    <t>Chak Ali Shah</t>
  </si>
  <si>
    <t>Raja Atta Muhammad S/O Sultan Khan</t>
  </si>
  <si>
    <t>37302-0209524-3</t>
  </si>
  <si>
    <t>0333-8032272</t>
  </si>
  <si>
    <t>28.04.2021</t>
  </si>
  <si>
    <t>365134/ 29.12.2021</t>
  </si>
  <si>
    <t xml:space="preserve"> Malyar</t>
  </si>
  <si>
    <t>Ahmed Abad</t>
  </si>
  <si>
    <t>Gulzar Hussain S/O Muhammad Ramzan</t>
  </si>
  <si>
    <t>37302-1121782-3</t>
  </si>
  <si>
    <t>0304-0839012</t>
  </si>
  <si>
    <t>16.03.2021</t>
  </si>
  <si>
    <t>365128/ 29.12.2021</t>
  </si>
  <si>
    <t xml:space="preserve"> Essawal</t>
  </si>
  <si>
    <t>Muhammad Sadeeq S/O Khuda Bakhash</t>
  </si>
  <si>
    <t>37302-6840755-5</t>
  </si>
  <si>
    <t>0344-6690153</t>
  </si>
  <si>
    <t>16.04.2021</t>
  </si>
  <si>
    <t>365133/ 29.12.2021</t>
  </si>
  <si>
    <t xml:space="preserve">Dina </t>
  </si>
  <si>
    <t xml:space="preserve"> Matyal</t>
  </si>
  <si>
    <t>Boken</t>
  </si>
  <si>
    <t xml:space="preserve">Wajid Ali s/o M Asghar </t>
  </si>
  <si>
    <t>35200-6410441-9</t>
  </si>
  <si>
    <t>0311-4117777</t>
  </si>
  <si>
    <t>Lemon</t>
  </si>
  <si>
    <t>13.04.2021</t>
  </si>
  <si>
    <t xml:space="preserve">Rs.21385
</t>
  </si>
  <si>
    <t>365119
29.12.21</t>
  </si>
  <si>
    <t xml:space="preserve"> Kotla Ditta</t>
  </si>
  <si>
    <t xml:space="preserve">Furqan Alam s/o Zafar Iqbal </t>
  </si>
  <si>
    <t>37301-0328943-1</t>
  </si>
  <si>
    <t>0301-5882171</t>
  </si>
  <si>
    <t>365120
29.12.21</t>
  </si>
  <si>
    <t xml:space="preserve"> Chak Jamal</t>
  </si>
  <si>
    <t>Chak Jamal</t>
  </si>
  <si>
    <t xml:space="preserve">Mian M Asad Sultan s/o Mian Sultan </t>
  </si>
  <si>
    <t>37301-2337025-1</t>
  </si>
  <si>
    <t>0300-9519598</t>
  </si>
  <si>
    <t>Orchard</t>
  </si>
  <si>
    <t>17.04.2021</t>
  </si>
  <si>
    <t xml:space="preserve">Rs.30940
</t>
  </si>
  <si>
    <t>365154
29.12.21</t>
  </si>
  <si>
    <t xml:space="preserve"> Bhondna Ghagharan  Bokan </t>
  </si>
  <si>
    <t xml:space="preserve">Muhammad Younas s/o M Yaquob </t>
  </si>
  <si>
    <t>37301-3008419-9</t>
  </si>
  <si>
    <t>0307-3213545</t>
  </si>
  <si>
    <t>05.04.2021</t>
  </si>
  <si>
    <t>365122
29.12.21</t>
  </si>
  <si>
    <t xml:space="preserve"> Jakkar  Chak Jamal </t>
  </si>
  <si>
    <t xml:space="preserve">Ch Farooq s/o Ch Noor Alam </t>
  </si>
  <si>
    <t>37301-2362481-1</t>
  </si>
  <si>
    <t>0300-5415830</t>
  </si>
  <si>
    <t>29.03.2021</t>
  </si>
  <si>
    <t>365123
29.12.21</t>
  </si>
  <si>
    <t xml:space="preserve">Jhelum </t>
  </si>
  <si>
    <t xml:space="preserve"> Wara Gujran  Darapur  </t>
  </si>
  <si>
    <t>Darapur</t>
  </si>
  <si>
    <t xml:space="preserve">Riasat Ali s/o Liaqat Ali </t>
  </si>
  <si>
    <t>48401-0256309-1</t>
  </si>
  <si>
    <t>0343-7174172</t>
  </si>
  <si>
    <t>365109
29.12.21</t>
  </si>
  <si>
    <t xml:space="preserve"> Chakri Rajgan  Nakka Khurd  </t>
  </si>
  <si>
    <t>Nakka Khurd</t>
  </si>
  <si>
    <t xml:space="preserve">Fazal Abbas s/o Farhat Abbas </t>
  </si>
  <si>
    <t>37301-7462654-5</t>
  </si>
  <si>
    <t>0336-7167502</t>
  </si>
  <si>
    <t>25.03.2021</t>
  </si>
  <si>
    <t>365110
29.12.21</t>
  </si>
  <si>
    <t xml:space="preserve"> Dhok Munawar  Gharmala  </t>
  </si>
  <si>
    <t>Dhok Munawar</t>
  </si>
  <si>
    <t xml:space="preserve">Hamza Mehmood s/o Azhar Mehmood </t>
  </si>
  <si>
    <t>61101-4610840-9</t>
  </si>
  <si>
    <t>0300-8545949</t>
  </si>
  <si>
    <t>09.03.2021</t>
  </si>
  <si>
    <t>365111
29.12.21</t>
  </si>
  <si>
    <t xml:space="preserve">Tasadaq zaman s/o M Zman </t>
  </si>
  <si>
    <t>37301-4646847-3</t>
  </si>
  <si>
    <t>0346-5841125</t>
  </si>
  <si>
    <t>365112
29.12.21</t>
  </si>
  <si>
    <t xml:space="preserve"> Chakri Rajgan</t>
  </si>
  <si>
    <t xml:space="preserve">Umar Shah zaman s/o Shah Zman </t>
  </si>
  <si>
    <t>37301-2292983-9</t>
  </si>
  <si>
    <t>0333-5821902</t>
  </si>
  <si>
    <t>365113
29.12.21</t>
  </si>
  <si>
    <t xml:space="preserve">Faisal Hayat s/o Raja Aftab Ahmed </t>
  </si>
  <si>
    <t>37301-2344984-7</t>
  </si>
  <si>
    <t>0335-1530157</t>
  </si>
  <si>
    <t>365114
29.12.21</t>
  </si>
  <si>
    <t xml:space="preserve"> Jamar gal  Nakka Khurd  </t>
  </si>
  <si>
    <t xml:space="preserve">M Lateef s/o Ghulam Ul Hasan </t>
  </si>
  <si>
    <t>37301-8880600-5</t>
  </si>
  <si>
    <t>0332-5889351</t>
  </si>
  <si>
    <t>Canal</t>
  </si>
  <si>
    <t>365115
29.12.21</t>
  </si>
  <si>
    <t xml:space="preserve"> Bajwala Kalan  </t>
  </si>
  <si>
    <t xml:space="preserve">Haziq Sufyan Tanvir s/o Tanvir Iqbal </t>
  </si>
  <si>
    <t>37301-7174880-5</t>
  </si>
  <si>
    <t>0312-5885489</t>
  </si>
  <si>
    <t>Dripp, 
Sprinkler</t>
  </si>
  <si>
    <t>365116
29.12.21</t>
  </si>
  <si>
    <t xml:space="preserve"> Bajwala Kalan  Darapur  </t>
  </si>
  <si>
    <t xml:space="preserve">Zaeem Iqbal s/o Tanvir Iqbal </t>
  </si>
  <si>
    <t>37301-2622191-1</t>
  </si>
  <si>
    <t>0333-5885489</t>
  </si>
  <si>
    <t>365117
29.12.21</t>
  </si>
  <si>
    <t xml:space="preserve"> Wara Gujran </t>
  </si>
  <si>
    <t>Rehmat Khan S/O Hakim Khan</t>
  </si>
  <si>
    <t>37301-2204461-9</t>
  </si>
  <si>
    <t>0334-5201824</t>
  </si>
  <si>
    <t>28.05.2021</t>
  </si>
  <si>
    <t>365118
29.12.21</t>
  </si>
  <si>
    <t>Nathwala</t>
  </si>
  <si>
    <t>Raja Muhammad Azam Kayani S/o Raja Lal Khan</t>
  </si>
  <si>
    <t>UBL-0817274181779</t>
  </si>
  <si>
    <t>31-03-2021</t>
  </si>
  <si>
    <t>Bakrala</t>
  </si>
  <si>
    <t>Adrana</t>
  </si>
  <si>
    <t>Rizwan ayub s/o M Ayub</t>
  </si>
  <si>
    <t>37303-1172798-7</t>
  </si>
  <si>
    <t>0332-8596785</t>
  </si>
  <si>
    <t>31/03/2021</t>
  </si>
  <si>
    <t>17/06/2021</t>
  </si>
  <si>
    <t>Pind Dadan Khan</t>
  </si>
  <si>
    <t>Ahmadabad</t>
  </si>
  <si>
    <t>Nayamat Khan S/o Muhammad Ramzan</t>
  </si>
  <si>
    <t>37302-1200895-9</t>
  </si>
  <si>
    <t>0334-5079169</t>
  </si>
  <si>
    <t>Athar</t>
  </si>
  <si>
    <t>3/17/2021</t>
  </si>
  <si>
    <t>3/27/2021</t>
  </si>
  <si>
    <t>5/22/2021</t>
  </si>
  <si>
    <t>Raja Waqar Haider Khan S/o Raja Sahib Khan</t>
  </si>
  <si>
    <t>37302-8276156-3</t>
  </si>
  <si>
    <t>0334-0810012</t>
  </si>
  <si>
    <t>6/8/2021</t>
  </si>
  <si>
    <t>12360105386220 Meezan</t>
  </si>
  <si>
    <t>6/9/2021</t>
  </si>
  <si>
    <t>6/20/2021</t>
  </si>
  <si>
    <t>Kuliwal</t>
  </si>
  <si>
    <t>Malik Riaz Hussain S/o Malik Ijaz Hussain</t>
  </si>
  <si>
    <t>37302-1185815-7</t>
  </si>
  <si>
    <t>0302-5582658</t>
  </si>
  <si>
    <t>6/16/2021</t>
  </si>
  <si>
    <t>12360105412833 Meezan</t>
  </si>
  <si>
    <t>Jakkhar</t>
  </si>
  <si>
    <t>Muhammad Farooq Ch. S/O Noor Alam CH.</t>
  </si>
  <si>
    <t>Dhoke Padihal</t>
  </si>
  <si>
    <t>Muhammad Najeeb</t>
  </si>
  <si>
    <t>37301-2261713-5</t>
  </si>
  <si>
    <t>0343-4435709</t>
  </si>
  <si>
    <t>27-04-2021</t>
  </si>
  <si>
    <t>15*44*6</t>
  </si>
  <si>
    <t>18-06-2021</t>
  </si>
  <si>
    <t>ICRII Reverified(SC)</t>
  </si>
  <si>
    <t>Arniyal phullan</t>
  </si>
  <si>
    <t>Riaz Bibi</t>
  </si>
  <si>
    <t>37303-1123416-0</t>
  </si>
  <si>
    <t>0333-5163035</t>
  </si>
  <si>
    <t>10*49*6</t>
  </si>
  <si>
    <t>Azmat Iqbal</t>
  </si>
  <si>
    <t>37301-6420825-5</t>
  </si>
  <si>
    <t>0344-5685275</t>
  </si>
  <si>
    <t>20*39*5</t>
  </si>
  <si>
    <t>Dhoke Paryal</t>
  </si>
  <si>
    <t>Muhammad Ayyan Mehmood</t>
  </si>
  <si>
    <t>37303-7381354-3</t>
  </si>
  <si>
    <t>0333-5185824</t>
  </si>
  <si>
    <t>29-03-2021</t>
  </si>
  <si>
    <t>40*34.26*6</t>
  </si>
  <si>
    <t>NO</t>
  </si>
  <si>
    <t>25-06-2021</t>
  </si>
  <si>
    <t>Sadwala</t>
  </si>
  <si>
    <t>Jalalpur Sharif</t>
  </si>
  <si>
    <t>Muhammad Sadiq S/O Allah Din</t>
  </si>
  <si>
    <t>37301-2274760-9</t>
  </si>
  <si>
    <t>0348-5386338</t>
  </si>
  <si>
    <t>36*34.75*5.48</t>
  </si>
  <si>
    <t>Parhal</t>
  </si>
  <si>
    <t>Muhammad fayaz Khan</t>
  </si>
  <si>
    <t>37301-1155904-7</t>
  </si>
  <si>
    <t>Verrified</t>
  </si>
  <si>
    <t>Reverified(SC)</t>
  </si>
  <si>
    <t>P.D Khan</t>
  </si>
  <si>
    <t>Muhammad Ashraf</t>
  </si>
  <si>
    <t>37302-1185736-3</t>
  </si>
  <si>
    <t>0333-4502258</t>
  </si>
  <si>
    <t>Khushab</t>
  </si>
  <si>
    <t>Quaidabad</t>
  </si>
  <si>
    <t xml:space="preserve">Okhli Mohala </t>
  </si>
  <si>
    <t>Okhli Mohala</t>
  </si>
  <si>
    <t>Muhammad Farooq S/o Allah Bukhsh</t>
  </si>
  <si>
    <t>38201-0889817-3</t>
  </si>
  <si>
    <t>0302-6397105</t>
  </si>
  <si>
    <t>Falcon Traders</t>
  </si>
  <si>
    <t>Laser Reference EAGLE-1-USA Sr. No. X102388</t>
  </si>
  <si>
    <t>Falcon RCF-447 Sr. No. 1455</t>
  </si>
  <si>
    <t>Fakuda FRD100</t>
  </si>
  <si>
    <t>Local, 8', No. 1455</t>
  </si>
  <si>
    <t>27-05-2021</t>
  </si>
  <si>
    <t xml:space="preserve">Post office 22 MB </t>
  </si>
  <si>
    <t>14/MB</t>
  </si>
  <si>
    <t>Muhammad Basit Mehmood  S/o Muhammad Sarwar</t>
  </si>
  <si>
    <t>38201-5466432-9</t>
  </si>
  <si>
    <t>0301-4160076</t>
  </si>
  <si>
    <t xml:space="preserve">Ruba Digital </t>
  </si>
  <si>
    <t>19-04-2021</t>
  </si>
  <si>
    <t>Alpha Proshot, RDL Sr. No.X113545</t>
  </si>
  <si>
    <t>Ruba Digital RDL-200 Sr. No. 3650</t>
  </si>
  <si>
    <t>Local, 8', No. 3650</t>
  </si>
  <si>
    <t>Dana Brevini</t>
  </si>
  <si>
    <t>16-06-2021</t>
  </si>
  <si>
    <t xml:space="preserve">Jabbi </t>
  </si>
  <si>
    <t>Jabbi Shumali</t>
  </si>
  <si>
    <t>Atta Muhammad   S/o Fateh Muhammad</t>
  </si>
  <si>
    <t>38201-1149648-1</t>
  </si>
  <si>
    <t>0336-0381919</t>
  </si>
  <si>
    <t>Latec Instrument Canada. Futtura LT-800 Sr. No. FC 5890</t>
  </si>
  <si>
    <t>Easy Farming LS-27 Sr.No. V5027</t>
  </si>
  <si>
    <t>Local, 8', No. 3851</t>
  </si>
  <si>
    <t>Brevini/dana AD3E02.VSR.BS320.AMP3UP</t>
  </si>
  <si>
    <t>Noorpur</t>
  </si>
  <si>
    <t xml:space="preserve">Pelowains </t>
  </si>
  <si>
    <t>Pelowains</t>
  </si>
  <si>
    <t>Abdur Razzaq   S/o Ghulam Muhammad</t>
  </si>
  <si>
    <t>38202-2542986-7</t>
  </si>
  <si>
    <t>0300-5871918</t>
  </si>
  <si>
    <t xml:space="preserve">Alpha Proshot, RDL </t>
  </si>
  <si>
    <t xml:space="preserve">Ruba Digital RDL-200 </t>
  </si>
  <si>
    <t xml:space="preserve">Local, 8', </t>
  </si>
  <si>
    <t>Mohallah Toheed Abad</t>
  </si>
  <si>
    <t>Muhammad Munir  S/o Dilbaz Khan</t>
  </si>
  <si>
    <t>38201-1253965-7</t>
  </si>
  <si>
    <t>0300-6074494</t>
  </si>
  <si>
    <t>Poineer Agro</t>
  </si>
  <si>
    <t>Alpha Proshot, Pioneer Sr. No.X109891</t>
  </si>
  <si>
    <t>Pioneer Agro. Accurate406E Sr. No. 3310</t>
  </si>
  <si>
    <t>Local, 8', No. 3310</t>
  </si>
  <si>
    <t>05-04-2021</t>
  </si>
  <si>
    <t>Katimar</t>
  </si>
  <si>
    <t>Jharkal</t>
  </si>
  <si>
    <t>Munir Hussain  S/o Saif Ullah</t>
  </si>
  <si>
    <t>38202-1270267-1</t>
  </si>
  <si>
    <t>0312-3292015</t>
  </si>
  <si>
    <t>Lukkoo</t>
  </si>
  <si>
    <t xml:space="preserve">Tasawar Iqbal S/o Dost Muhammad </t>
  </si>
  <si>
    <t>38201-4877804-3</t>
  </si>
  <si>
    <t>0306-6563307</t>
  </si>
  <si>
    <t>payment in cash given to farmer</t>
  </si>
  <si>
    <t>Ghulam Rabani S/o Ghulam Yaseen</t>
  </si>
  <si>
    <t>38201-1026826-7</t>
  </si>
  <si>
    <t>0301-6778853</t>
  </si>
  <si>
    <t>16-10-2020</t>
  </si>
  <si>
    <t xml:space="preserve">Faiz Abbas S/o Ghulam Muhammad </t>
  </si>
  <si>
    <t>38201-5885459-9</t>
  </si>
  <si>
    <t>03301-6778848</t>
  </si>
  <si>
    <t>13-10-2020</t>
  </si>
  <si>
    <t>Noorpur Thal</t>
  </si>
  <si>
    <t>Dhammak</t>
  </si>
  <si>
    <t>Noorpur (Rural)</t>
  </si>
  <si>
    <t>Muhammad Zaman S/o Muhammad Khan</t>
  </si>
  <si>
    <t>38202-6107466-1</t>
  </si>
  <si>
    <t>0302-3535538</t>
  </si>
  <si>
    <t>24.04.2021</t>
  </si>
  <si>
    <t>Rangpur Baghoor</t>
  </si>
  <si>
    <t>Hassan Mehmood S/o Iltaf Hussain</t>
  </si>
  <si>
    <t>38202-1266176-9</t>
  </si>
  <si>
    <t>0300-8001365</t>
  </si>
  <si>
    <t>29.04.2021</t>
  </si>
  <si>
    <t>Not Verified, because no orchard plants at site.</t>
  </si>
  <si>
    <t>Noorwana</t>
  </si>
  <si>
    <t>Sandral</t>
  </si>
  <si>
    <t xml:space="preserve">94 
Shahid Iqbal </t>
  </si>
  <si>
    <t>38201-7684823-3</t>
  </si>
  <si>
    <t>0300-6071797</t>
  </si>
  <si>
    <t>13-03-2021</t>
  </si>
  <si>
    <t>19-03-2021</t>
  </si>
  <si>
    <t>17-06-2021</t>
  </si>
  <si>
    <t>Naushehra</t>
  </si>
  <si>
    <t>Uchali</t>
  </si>
  <si>
    <t xml:space="preserve">441/443
Anas Rafique </t>
  </si>
  <si>
    <t>38201-0839582-3</t>
  </si>
  <si>
    <t>0306-5124092</t>
  </si>
  <si>
    <t>Bandial Shumali</t>
  </si>
  <si>
    <t>Bandial</t>
  </si>
  <si>
    <t xml:space="preserve">40/7
Malik Ikhlas </t>
  </si>
  <si>
    <t>38201-2334767-3</t>
  </si>
  <si>
    <t>0334-5502817</t>
  </si>
  <si>
    <t>19-03-21</t>
  </si>
  <si>
    <t>Pipe</t>
  </si>
  <si>
    <t>19-06-21</t>
  </si>
  <si>
    <t>Pindi Mihrwal</t>
  </si>
  <si>
    <t>Waheer</t>
  </si>
  <si>
    <t xml:space="preserve">703
Muhammad Ali </t>
  </si>
  <si>
    <t>38201-1236762-9</t>
  </si>
  <si>
    <t>0300-2039695</t>
  </si>
  <si>
    <t>16-06-21</t>
  </si>
  <si>
    <t>Layyah</t>
  </si>
  <si>
    <t>Choubara</t>
  </si>
  <si>
    <t>Nawan kot</t>
  </si>
  <si>
    <t>Iftikhar Faheem</t>
  </si>
  <si>
    <t>33105-0411938-1</t>
  </si>
  <si>
    <t>Rakh Nawan kot</t>
  </si>
  <si>
    <t>Hanzala</t>
  </si>
  <si>
    <t>Geo Max Zone H 20 Sr. No 12492H09260</t>
  </si>
  <si>
    <t>Hanzala Traders RCS-6315 Sr. No. 1249HTO29</t>
  </si>
  <si>
    <t>DANA/Brevini</t>
  </si>
  <si>
    <t>153/TDA</t>
  </si>
  <si>
    <t>Muhammad Imran</t>
  </si>
  <si>
    <t>32203-3494762-1</t>
  </si>
  <si>
    <t>Chak No 153/TDA</t>
  </si>
  <si>
    <t>Haji sons</t>
  </si>
  <si>
    <t>PROSHOT, Haji Sons International. Sr. No.X111001</t>
  </si>
  <si>
    <t>Haji Sons International. HSR-300</t>
  </si>
  <si>
    <t>Local, 8', No. 11919</t>
  </si>
  <si>
    <t>149/TDA</t>
  </si>
  <si>
    <t>Jaman shah</t>
  </si>
  <si>
    <t>Khuda Baksh</t>
  </si>
  <si>
    <t>32203-1977305-3</t>
  </si>
  <si>
    <t>0303-4665025</t>
  </si>
  <si>
    <t>Chak No 149/TDA</t>
  </si>
  <si>
    <t>Next Level</t>
  </si>
  <si>
    <t>PROSHOT, Next Level. Sr. No.X106288</t>
  </si>
  <si>
    <t>Next Level.NL-200 No.56095</t>
  </si>
  <si>
    <t>Local, 8', No. 56095</t>
  </si>
  <si>
    <t>Karror</t>
  </si>
  <si>
    <t>90/ML</t>
  </si>
  <si>
    <t>Jarkhai Samtia</t>
  </si>
  <si>
    <t>Pervaiz Akhtar</t>
  </si>
  <si>
    <t>32201-0777784-9</t>
  </si>
  <si>
    <t>0343-3451807</t>
  </si>
  <si>
    <t>Ali Bhai Engineer</t>
  </si>
  <si>
    <t>MCE.Laser Rotic.LS.RH.HP.K1.No. 013122075</t>
  </si>
  <si>
    <t>Ali Bhai. ABL.R.555 No.0592</t>
  </si>
  <si>
    <t>MCE.Lasers R.LAS.RH</t>
  </si>
  <si>
    <t>Local, 8', No. 0592</t>
  </si>
  <si>
    <t>Brevini/Italy. AD3E02</t>
  </si>
  <si>
    <t>Ward No 2</t>
  </si>
  <si>
    <t>Malik Khizar Hayyat</t>
  </si>
  <si>
    <t>32201-8019480-5</t>
  </si>
  <si>
    <t>0320-6388956</t>
  </si>
  <si>
    <t>Ward No 2, Choubara</t>
  </si>
  <si>
    <t>PROSHOT, Next Level No.X106289</t>
  </si>
  <si>
    <t>Next Level.NL-200 No.5096</t>
  </si>
  <si>
    <t>Local, 8', No. 56096</t>
  </si>
  <si>
    <t>Adda Noobehar</t>
  </si>
  <si>
    <t>Olakh Thal Kalan</t>
  </si>
  <si>
    <t>Muhammad Ramzan</t>
  </si>
  <si>
    <t>32202-5970875-9</t>
  </si>
  <si>
    <t>0301-7843219</t>
  </si>
  <si>
    <t>Modern Farming</t>
  </si>
  <si>
    <t>24-03-2021</t>
  </si>
  <si>
    <t>Alpha Parashot. MF.XD. Sr.No. X113704</t>
  </si>
  <si>
    <t>Modern Farming. MF.LR.200. Sr.No.1289</t>
  </si>
  <si>
    <t>Local, 8', No. 1289</t>
  </si>
  <si>
    <t>Tariq Saeed</t>
  </si>
  <si>
    <t>35202-2757961-1</t>
  </si>
  <si>
    <t>0300-4138722</t>
  </si>
  <si>
    <t>71'536040</t>
  </si>
  <si>
    <t>19-11-2020</t>
  </si>
  <si>
    <t>20293010001785/ZTBL</t>
  </si>
  <si>
    <t>25-11-2020</t>
  </si>
  <si>
    <t>24-05-2021</t>
  </si>
  <si>
    <t>Mansoor Qadir</t>
  </si>
  <si>
    <t>32201-0508903-7</t>
  </si>
  <si>
    <t>300-8098202</t>
  </si>
  <si>
    <t>23-11-2020</t>
  </si>
  <si>
    <t>20293010001784/ZTBL</t>
  </si>
  <si>
    <t>Khairay Wala</t>
  </si>
  <si>
    <t>Wasim Abbas</t>
  </si>
  <si>
    <t>36302-1978587-1</t>
  </si>
  <si>
    <t>0300-0737009</t>
  </si>
  <si>
    <t>20-01-2021</t>
  </si>
  <si>
    <t>Reverifed</t>
  </si>
  <si>
    <t>ICR I  Verified /Deferred</t>
  </si>
  <si>
    <t>ICR II  Verified /Deferred</t>
  </si>
  <si>
    <t>Irrigation Scheme Cost Sharing 60:40</t>
  </si>
  <si>
    <t>Dajil</t>
  </si>
  <si>
    <t>Kachi Shani</t>
  </si>
  <si>
    <t xml:space="preserve">Ghulam Abbas </t>
  </si>
  <si>
    <t>38101-6973195-5</t>
  </si>
  <si>
    <t>0340-7107851</t>
  </si>
  <si>
    <t>23-02-2021</t>
  </si>
  <si>
    <t>Alpha Proshot. MF-XD. Sr.No. X111105</t>
  </si>
  <si>
    <t>Modern Farming. MF-LR-200 Sr.No.1249</t>
  </si>
  <si>
    <t>Local, 8' Falcon. No.1249</t>
  </si>
  <si>
    <t>Dana/ Brevini</t>
  </si>
  <si>
    <t>04-07-2021</t>
  </si>
  <si>
    <t xml:space="preserve">Choa Saidan
Shah </t>
  </si>
  <si>
    <t xml:space="preserve">Dhary Sydan </t>
  </si>
  <si>
    <t>Dolmial</t>
  </si>
  <si>
    <t>Syed Zareen Haider Shah</t>
  </si>
  <si>
    <t>372026767515-5</t>
  </si>
  <si>
    <t>250-0981-001371-01-6</t>
  </si>
  <si>
    <t>14-06-2021</t>
  </si>
  <si>
    <t>28-10-2021</t>
  </si>
  <si>
    <t>PEERA FATHIAL</t>
  </si>
  <si>
    <t>MONSAB KHAN</t>
  </si>
  <si>
    <t>37405.0353650.3</t>
  </si>
  <si>
    <t>03125137778</t>
  </si>
  <si>
    <t>Drip</t>
  </si>
  <si>
    <t>FSCRD</t>
  </si>
  <si>
    <t>Redbled</t>
  </si>
  <si>
    <t>27.02.2021</t>
  </si>
  <si>
    <t>A049497
29.12.2021</t>
  </si>
  <si>
    <t>T.M.KHAN</t>
  </si>
  <si>
    <t>SKINDAR HAYAT</t>
  </si>
  <si>
    <t>37203.1526536.7</t>
  </si>
  <si>
    <t>03465856832</t>
  </si>
  <si>
    <t>Sprinkler</t>
  </si>
  <si>
    <t>Sukkry   Musumi</t>
  </si>
  <si>
    <t>A049495
29.12.2021</t>
  </si>
  <si>
    <t>Haji wala</t>
  </si>
  <si>
    <t>Muhammad Saleem Usmani</t>
  </si>
  <si>
    <t>34201-0553278-1</t>
  </si>
  <si>
    <t>0300-6231670</t>
  </si>
  <si>
    <t>20-04-2021</t>
  </si>
  <si>
    <t>Lehri</t>
  </si>
  <si>
    <t xml:space="preserve">Khalid Parvaiz S/O abdul Aziz </t>
  </si>
  <si>
    <t>37405-5092319-3</t>
  </si>
  <si>
    <t>0322-5070676</t>
  </si>
  <si>
    <t>15/11/2021</t>
  </si>
  <si>
    <t>Syed Tahir Iqbal Kazmi S/O Syed Muhammad Ayub Kazmi</t>
  </si>
  <si>
    <t xml:space="preserve">32 53.314    </t>
  </si>
  <si>
    <t>73 14.758</t>
  </si>
  <si>
    <t>Dug Well</t>
  </si>
  <si>
    <t>10ACR</t>
  </si>
  <si>
    <t>1325775-</t>
  </si>
  <si>
    <t>795465-</t>
  </si>
  <si>
    <t>Muhammad Naeem</t>
  </si>
  <si>
    <t>32202-1187143-9</t>
  </si>
  <si>
    <t>02402066459848/Khushli</t>
  </si>
  <si>
    <t>Mianwali</t>
  </si>
  <si>
    <t>Musa Kheil Janubi</t>
  </si>
  <si>
    <t>Musa Khel</t>
  </si>
  <si>
    <t>3661/ Abdul Ghafour</t>
  </si>
  <si>
    <t>38302-4344103-3</t>
  </si>
  <si>
    <t>0306-9828279</t>
  </si>
  <si>
    <t>Musa Kheil</t>
  </si>
  <si>
    <t>03-12-2021</t>
  </si>
  <si>
    <t>Esa Khail</t>
  </si>
  <si>
    <t>Dala Meer wala</t>
  </si>
  <si>
    <t>Gandi</t>
  </si>
  <si>
    <t>632/ Hameedullah khan</t>
  </si>
  <si>
    <t>38301-5502126-7</t>
  </si>
  <si>
    <t>0301-7721892</t>
  </si>
  <si>
    <t>pvc</t>
  </si>
  <si>
    <t>Dalla Meer Wala</t>
  </si>
  <si>
    <t>Ganda</t>
  </si>
  <si>
    <t>1428/413  Abdul Rasheed</t>
  </si>
  <si>
    <t>38301-1873584-2</t>
  </si>
  <si>
    <t>0300-4247102</t>
  </si>
  <si>
    <t>03-04-21</t>
  </si>
  <si>
    <t>23310013832293</t>
  </si>
  <si>
    <t>23-06-2021</t>
  </si>
  <si>
    <t>Noorullah</t>
  </si>
  <si>
    <t>339/Shahid Hasan Khan</t>
  </si>
  <si>
    <t>38302-5151232-3</t>
  </si>
  <si>
    <t>0340-1000082</t>
  </si>
  <si>
    <t>23360013832294</t>
  </si>
  <si>
    <t>Chhidru</t>
  </si>
  <si>
    <t>1084/Sher Zaman Khan</t>
  </si>
  <si>
    <t>38302-8621528-3</t>
  </si>
  <si>
    <t>0302-9225993</t>
  </si>
  <si>
    <t>23360013832364</t>
  </si>
  <si>
    <t>Pipplaan</t>
  </si>
  <si>
    <t>Tibba Mehrban Shah</t>
  </si>
  <si>
    <t>670/ Muhammad Saddiq</t>
  </si>
  <si>
    <t>38303-0940702-9</t>
  </si>
  <si>
    <t>0304-4152902</t>
  </si>
  <si>
    <t>PCPS/4</t>
  </si>
  <si>
    <t>233660013153051</t>
  </si>
  <si>
    <t>Bhor Sharif</t>
  </si>
  <si>
    <t>340/332 Shafiullah</t>
  </si>
  <si>
    <t>38301-1924079-3</t>
  </si>
  <si>
    <t>0334-3332131</t>
  </si>
  <si>
    <t>24-10-2022</t>
  </si>
  <si>
    <t>23361010063326</t>
  </si>
  <si>
    <t xml:space="preserve"> 2020-21</t>
  </si>
  <si>
    <t>Piplan</t>
  </si>
  <si>
    <t>Khola</t>
  </si>
  <si>
    <t>Dost Muhammad s/o Buland Khan</t>
  </si>
  <si>
    <t>38303-1008294-7</t>
  </si>
  <si>
    <t>0333-6833185</t>
  </si>
  <si>
    <t>Ali Bhai</t>
  </si>
  <si>
    <t>MCE,LR.LS.RH.HP.K1.  Sr.No. 013122133</t>
  </si>
  <si>
    <t>ABL-R-555. Sr.No. 0543</t>
  </si>
  <si>
    <t>Moba Laser.R.LAS.RH.</t>
  </si>
  <si>
    <t>8', Local, No.0543</t>
  </si>
  <si>
    <t>Brevini/ Italy. AD3E03</t>
  </si>
  <si>
    <t>07-04-2021</t>
  </si>
  <si>
    <t>Samndi wala</t>
  </si>
  <si>
    <t>Ghundi</t>
  </si>
  <si>
    <t>Muhammad Riaz s/o Ghulam Abbas</t>
  </si>
  <si>
    <t>38302-9402183-5</t>
  </si>
  <si>
    <t>0300-4531554</t>
  </si>
  <si>
    <t>MCE,LR.LS.RH.HP.K1.  Sr.No. 013122126</t>
  </si>
  <si>
    <t>ABL-R-555. Sr.No. 0547</t>
  </si>
  <si>
    <t>8', Local, No.0547</t>
  </si>
  <si>
    <t>Brevini/ Italy. AD3E04</t>
  </si>
  <si>
    <t>Kundian</t>
  </si>
  <si>
    <t>Muhammad Imran s/o Ghulam Ahmad</t>
  </si>
  <si>
    <t>38303-0487620-5</t>
  </si>
  <si>
    <t>0318-8283346</t>
  </si>
  <si>
    <t>MCE,LR.LS.RH.HP.K1.  Sr.No. 013122094</t>
  </si>
  <si>
    <t>ABL-R-555. Sr.No. 0559</t>
  </si>
  <si>
    <t>8', Local, No.0559</t>
  </si>
  <si>
    <t>Brevini/ Italy. AD3E05</t>
  </si>
  <si>
    <t>Hati Khan wala</t>
  </si>
  <si>
    <t>Abba Khail</t>
  </si>
  <si>
    <t>Sher Abbas Khan s/o Muhammad Azam</t>
  </si>
  <si>
    <t>38302-1133344-7</t>
  </si>
  <si>
    <t>0333-4373668</t>
  </si>
  <si>
    <t>Cross Field</t>
  </si>
  <si>
    <t>X110960</t>
  </si>
  <si>
    <t>8', Local, No.5161</t>
  </si>
  <si>
    <t>Brevini/ Italy. AD3E06</t>
  </si>
  <si>
    <t>24-06-2021</t>
  </si>
  <si>
    <t>20 20-21</t>
  </si>
  <si>
    <t>Narowal</t>
  </si>
  <si>
    <t>Thillay Kalan</t>
  </si>
  <si>
    <t>Maddo Khaloon</t>
  </si>
  <si>
    <t>400/ Waqas Ahmad</t>
  </si>
  <si>
    <t>34501-1993772-5</t>
  </si>
  <si>
    <t>0345-2020621</t>
  </si>
  <si>
    <t>15-03-2021</t>
  </si>
  <si>
    <t>30-11-2021</t>
  </si>
  <si>
    <t>Shakar ghar</t>
  </si>
  <si>
    <t>Saroch Bhachmana</t>
  </si>
  <si>
    <t>Phagwari</t>
  </si>
  <si>
    <t>645/Mohd Asim Suleman</t>
  </si>
  <si>
    <t>13101-1803602-7</t>
  </si>
  <si>
    <t>0321-3331313</t>
  </si>
  <si>
    <t>18-03-2021</t>
  </si>
  <si>
    <t>RCC</t>
  </si>
  <si>
    <t>Zafar wal</t>
  </si>
  <si>
    <t>Kokiyal Khurd</t>
  </si>
  <si>
    <t>Bera Pind</t>
  </si>
  <si>
    <t>636/Syed Mirsaad Haider</t>
  </si>
  <si>
    <t>34501-4225094-9</t>
  </si>
  <si>
    <t>0301-6366295</t>
  </si>
  <si>
    <t>10-06-2021</t>
  </si>
  <si>
    <t>Ali pur Sayydan</t>
  </si>
  <si>
    <t>Fleez pur</t>
  </si>
  <si>
    <t>315/ Muneer Ahmad</t>
  </si>
  <si>
    <t>34305-5165778-6</t>
  </si>
  <si>
    <t>0300-7175857</t>
  </si>
  <si>
    <t>Dholla</t>
  </si>
  <si>
    <t>Khan Khasa</t>
  </si>
  <si>
    <t>Muhammad Arif</t>
  </si>
  <si>
    <t>34501-0220207-1</t>
  </si>
  <si>
    <t>0301-9718240</t>
  </si>
  <si>
    <t>22-02-2021</t>
  </si>
  <si>
    <t>PROSHOT,Next Level, Sr.No X.106268</t>
  </si>
  <si>
    <t>Next Level. NL 200 Sr.No.5068</t>
  </si>
  <si>
    <t>8', Local, No.56068</t>
  </si>
  <si>
    <t>Jassar</t>
  </si>
  <si>
    <t>Muhammad Arif Iqbal</t>
  </si>
  <si>
    <t>34501-2935207-9</t>
  </si>
  <si>
    <t>0347-4012992</t>
  </si>
  <si>
    <t>Hilti, PR2-HS, Sr.No. 084180508</t>
  </si>
  <si>
    <t>CLS-3000, MOBA,Sr.No 2858</t>
  </si>
  <si>
    <t>8', Local, No.2858</t>
  </si>
  <si>
    <t>Shakargarh</t>
  </si>
  <si>
    <t>Rattan pur</t>
  </si>
  <si>
    <t>Muhammad Yousaf Khan</t>
  </si>
  <si>
    <t>34502-1572770-3</t>
  </si>
  <si>
    <t>0301-4857678</t>
  </si>
  <si>
    <t>Hilti, PR2-HS, Sr.No. 096180506</t>
  </si>
  <si>
    <t>CLS-3000, MOBA,Sr.No 2847</t>
  </si>
  <si>
    <t>8', Local, No.2847</t>
  </si>
  <si>
    <t>Chanyal</t>
  </si>
  <si>
    <t>Akhlas pur</t>
  </si>
  <si>
    <t>Tariq Aziz</t>
  </si>
  <si>
    <t>34502-1583042-5</t>
  </si>
  <si>
    <t>0300-7763151</t>
  </si>
  <si>
    <t>Latec Instrum, Canada Futtura-LT-800 Sr. No.FC 6005</t>
  </si>
  <si>
    <t>Easy Farming LS-27 Sr. No. V5052</t>
  </si>
  <si>
    <t xml:space="preserve">Latec Instrum, Canada CR3 </t>
  </si>
  <si>
    <t>8', Local, No.3870</t>
  </si>
  <si>
    <t>DANA Brevini</t>
  </si>
  <si>
    <t>Nikki Jattian</t>
  </si>
  <si>
    <t>Kot Ninan</t>
  </si>
  <si>
    <t>Amjad Hussain</t>
  </si>
  <si>
    <t>34502-1529072-7</t>
  </si>
  <si>
    <t>0303-8269779</t>
  </si>
  <si>
    <t>Laser Ref. Eagle -1-USA. Sr.No X.110066</t>
  </si>
  <si>
    <t>USA.AGL.EZ.GRADE.360 Sr.No. 8746</t>
  </si>
  <si>
    <t>Fakuda.FRD-100</t>
  </si>
  <si>
    <t>8', Local, No.8746</t>
  </si>
  <si>
    <t>Shihabdek</t>
  </si>
  <si>
    <t>Domala</t>
  </si>
  <si>
    <t>Zaheer udin Baber</t>
  </si>
  <si>
    <t>34501-4245762-5</t>
  </si>
  <si>
    <t>0341-6655255</t>
  </si>
  <si>
    <t>Shihabdekay</t>
  </si>
  <si>
    <t xml:space="preserve"> Cross Field, CR1. Sr. No. CR 22069</t>
  </si>
  <si>
    <t>CFL-07, Cross Field Sr.No 5631</t>
  </si>
  <si>
    <t>8', Local, No.5631</t>
  </si>
  <si>
    <t>28-05-2022</t>
  </si>
  <si>
    <t>Rajanpur</t>
  </si>
  <si>
    <t>Jampur</t>
  </si>
  <si>
    <t>Aqil Muhammad</t>
  </si>
  <si>
    <t>Harand</t>
  </si>
  <si>
    <t>Mian Jahanzaib</t>
  </si>
  <si>
    <t>32102-9437155-7</t>
  </si>
  <si>
    <t>0333-6068749</t>
  </si>
  <si>
    <t>29.05.2021</t>
  </si>
  <si>
    <t>85,55,2.43</t>
  </si>
  <si>
    <t>30.06.2021</t>
  </si>
  <si>
    <t>21.06.2021</t>
  </si>
  <si>
    <t>29.06.2021</t>
  </si>
  <si>
    <t>Wah Lashari</t>
  </si>
  <si>
    <t>Shaukat Ali</t>
  </si>
  <si>
    <t>32402-2761436-3</t>
  </si>
  <si>
    <t>0333-1804187</t>
  </si>
  <si>
    <t>19.02.2021</t>
  </si>
  <si>
    <t>Muhammad  Younis</t>
  </si>
  <si>
    <t>32402-8975050-7</t>
  </si>
  <si>
    <t>0331-8617181</t>
  </si>
  <si>
    <t>Rojhan</t>
  </si>
  <si>
    <t>Chak Dilbar</t>
  </si>
  <si>
    <t>Meranpur</t>
  </si>
  <si>
    <t>32404-8358596-9</t>
  </si>
  <si>
    <t>0334-3474722</t>
  </si>
  <si>
    <t>02.04.2021</t>
  </si>
  <si>
    <t>RajanPur</t>
  </si>
  <si>
    <t>Sanaullah</t>
  </si>
  <si>
    <t>32404-1396764-3</t>
  </si>
  <si>
    <t>0345-6247555</t>
  </si>
  <si>
    <t>01.04.2021</t>
  </si>
  <si>
    <t>26.04.2021</t>
  </si>
  <si>
    <t>Jindoo Khan</t>
  </si>
  <si>
    <t>Ali Muhammad</t>
  </si>
  <si>
    <t>Ihsaan Ahmad S/o Ahmad Ali</t>
  </si>
  <si>
    <t>32402-0433741-9</t>
  </si>
  <si>
    <t>0333-6424444</t>
  </si>
  <si>
    <t>19.04.2021</t>
  </si>
  <si>
    <t>Proshot Alpha, Shahee. Sr. NoX111717</t>
  </si>
  <si>
    <t>Hanzala traders.RCS 6315 Sr.No.11812</t>
  </si>
  <si>
    <t>07.06.2021</t>
  </si>
  <si>
    <t xml:space="preserve">Lal Garh </t>
  </si>
  <si>
    <t>Lal Garh</t>
  </si>
  <si>
    <t>Akhtar Hussain S/o Atta Hussain</t>
  </si>
  <si>
    <t>32402-6224740-1</t>
  </si>
  <si>
    <t>0337-7651111</t>
  </si>
  <si>
    <t>03.02.2021</t>
  </si>
  <si>
    <t>Geo Max .12492H09270</t>
  </si>
  <si>
    <t>Hanzala traders.RCS 6315 Sr.No.11811</t>
  </si>
  <si>
    <t>Bakhar Pur</t>
  </si>
  <si>
    <t>Hajipur</t>
  </si>
  <si>
    <t>Ghulam Sadiq S/o Khan Muhammad</t>
  </si>
  <si>
    <t>32402-1419004-3</t>
  </si>
  <si>
    <t>0334-6432777</t>
  </si>
  <si>
    <t>Maqbool</t>
  </si>
  <si>
    <t>11.01.2022</t>
  </si>
  <si>
    <t>LATEC.LT.800 Sr. No. 5653</t>
  </si>
  <si>
    <t>AG Level. Sr. No.3674385</t>
  </si>
  <si>
    <t>04.06.2022</t>
  </si>
  <si>
    <t>Mutfariq Mazari</t>
  </si>
  <si>
    <t>Meeran Pur</t>
  </si>
  <si>
    <t>Wali Muhammad S/o Nabi Bakhsh</t>
  </si>
  <si>
    <t>32404-3196250-1</t>
  </si>
  <si>
    <t>0333-8833798</t>
  </si>
  <si>
    <t>Pioneer Agro.</t>
  </si>
  <si>
    <t>03.03.2021</t>
  </si>
  <si>
    <t>Alpha Proshot. Pioneer XD. Sr. No. X109900</t>
  </si>
  <si>
    <t>Pioneer Agro. Accurate 406E. Sr. No.3210</t>
  </si>
  <si>
    <t xml:space="preserve">8', Local, Sr.No.3210 </t>
  </si>
  <si>
    <t>Dana.Brevini</t>
  </si>
  <si>
    <t>27.05.2021</t>
  </si>
  <si>
    <t>Chak Jadeed</t>
  </si>
  <si>
    <t>Giamal</t>
  </si>
  <si>
    <t>Wali Muhammad S/o Ali Bakhsh</t>
  </si>
  <si>
    <t>32404-6041403-5</t>
  </si>
  <si>
    <t>0333-6441700</t>
  </si>
  <si>
    <t>Sunder</t>
  </si>
  <si>
    <t>Alpha Proshot. USA.XD.STC. Sr. No. X111537</t>
  </si>
  <si>
    <t>Local- STC O3. Sr. No.1537</t>
  </si>
  <si>
    <t>8', Local, Sr.No.1537</t>
  </si>
  <si>
    <t>17.03.2021</t>
  </si>
  <si>
    <t>Tarqa Abad</t>
  </si>
  <si>
    <t>Bangla Hidayat</t>
  </si>
  <si>
    <t>Muhammad Kareem S/o Naseer Ahmad</t>
  </si>
  <si>
    <t>32404-5028841-3</t>
  </si>
  <si>
    <t>0333-6181557</t>
  </si>
  <si>
    <t>28.01.2021</t>
  </si>
  <si>
    <t>Hilti, PR2-HS, Sr.No. 1581180003</t>
  </si>
  <si>
    <t>Cross Field CEL-07 ,Sr.No 5032</t>
  </si>
  <si>
    <t>8', Local, No.5032</t>
  </si>
  <si>
    <t>30-01-2021</t>
  </si>
  <si>
    <t>Pind Bhalu</t>
  </si>
  <si>
    <t>Muhal Khider</t>
  </si>
  <si>
    <t>M Ahmed</t>
  </si>
  <si>
    <t>34603-9192136-3</t>
  </si>
  <si>
    <t>0346-6644566</t>
  </si>
  <si>
    <t>Said pur</t>
  </si>
  <si>
    <t>17/03/2021</t>
  </si>
  <si>
    <t>18/03/2021</t>
  </si>
  <si>
    <t>Sialkot</t>
  </si>
  <si>
    <t>Soalkot</t>
  </si>
  <si>
    <t>Kundan pur</t>
  </si>
  <si>
    <t>Munir Ahmad</t>
  </si>
  <si>
    <t>34603-4648868-1</t>
  </si>
  <si>
    <t>17/3/2021</t>
  </si>
  <si>
    <t>22/06/2021</t>
  </si>
  <si>
    <t>Pasrur</t>
  </si>
  <si>
    <t>Lawerey</t>
  </si>
  <si>
    <t>Randhawa</t>
  </si>
  <si>
    <t xml:space="preserve"> M ARIF</t>
  </si>
  <si>
    <t>34602-9041674-3</t>
  </si>
  <si>
    <t>0343-8068868</t>
  </si>
  <si>
    <t>LAWERE</t>
  </si>
  <si>
    <t>26/06/2021</t>
  </si>
  <si>
    <t>Bharoke</t>
  </si>
  <si>
    <t>Bhagowal</t>
  </si>
  <si>
    <t>M Iqbal</t>
  </si>
  <si>
    <t>34603-5144308-1</t>
  </si>
  <si>
    <t>0320-3675110</t>
  </si>
  <si>
    <t>Kundal</t>
  </si>
  <si>
    <t>Muhammad Shafi</t>
  </si>
  <si>
    <t>34603-6725713-9</t>
  </si>
  <si>
    <t>0315-6571077</t>
  </si>
  <si>
    <t>Sunder Trading</t>
  </si>
  <si>
    <t>X111606</t>
  </si>
  <si>
    <t>STC-1606</t>
  </si>
  <si>
    <t xml:space="preserve">8', Local, </t>
  </si>
  <si>
    <t>Multi</t>
  </si>
  <si>
    <t>7.05.2021</t>
  </si>
  <si>
    <t>Chack Malo</t>
  </si>
  <si>
    <t>Uggoki</t>
  </si>
  <si>
    <t>Muhammad Shoaib</t>
  </si>
  <si>
    <t>34603-2346566-1</t>
  </si>
  <si>
    <t>0333-863244</t>
  </si>
  <si>
    <t>X111605</t>
  </si>
  <si>
    <t>STC-1605</t>
  </si>
  <si>
    <t>Dharkalian</t>
  </si>
  <si>
    <t>Rasolpur</t>
  </si>
  <si>
    <t>Baharat Ali</t>
  </si>
  <si>
    <t>34603-3420011-1</t>
  </si>
  <si>
    <t>03333-8605007</t>
  </si>
  <si>
    <t>20.12.2021</t>
  </si>
  <si>
    <t>X114140</t>
  </si>
  <si>
    <t>STC-4140</t>
  </si>
  <si>
    <t>31.12.2021</t>
  </si>
  <si>
    <t>Patasar</t>
  </si>
  <si>
    <t>Dhallowali</t>
  </si>
  <si>
    <t>Sajjad Ahmed</t>
  </si>
  <si>
    <t>34603-2345848-1</t>
  </si>
  <si>
    <t>321-6124324</t>
  </si>
  <si>
    <t>Maqbool Surveying</t>
  </si>
  <si>
    <t>LIC FC575</t>
  </si>
  <si>
    <t>AGL-3674339</t>
  </si>
  <si>
    <t>07.05.2021</t>
  </si>
  <si>
    <t>Muhammad Irfan</t>
  </si>
  <si>
    <t>34603-7966561-9</t>
  </si>
  <si>
    <t>Alfa Proshot
X114141</t>
  </si>
  <si>
    <t>STC-4141</t>
  </si>
  <si>
    <t>Rawalpandi</t>
  </si>
  <si>
    <t>Taxila</t>
  </si>
  <si>
    <t>Ghari Afghan</t>
  </si>
  <si>
    <t>Muhammad Daued Khan</t>
  </si>
  <si>
    <t>36302-9095409-1</t>
  </si>
  <si>
    <t>0310-7065452</t>
  </si>
  <si>
    <t>Ghari Afghan,Taxila</t>
  </si>
  <si>
    <t>25-04-2021</t>
  </si>
  <si>
    <t>Rawalpindi</t>
  </si>
  <si>
    <t>Ram Dev</t>
  </si>
  <si>
    <t>Sultan Mehmood</t>
  </si>
  <si>
    <t>37465-2568950-1</t>
  </si>
  <si>
    <t>0333-5978048</t>
  </si>
  <si>
    <t>22-03-2021</t>
  </si>
  <si>
    <t>70001230002873</t>
  </si>
  <si>
    <t>12-04-2024</t>
  </si>
  <si>
    <t>Hayal</t>
  </si>
  <si>
    <t>Jamsheed Ashraf S/o Muhammad Ashraf</t>
  </si>
  <si>
    <t>35202-8420475-7</t>
  </si>
  <si>
    <t>0345-5722155</t>
  </si>
  <si>
    <t>04.05.2021</t>
  </si>
  <si>
    <t>FC5880</t>
  </si>
  <si>
    <t>Easy Farming V5012</t>
  </si>
  <si>
    <t>Latec Canada</t>
  </si>
  <si>
    <t>8 ft local,Easy Farming</t>
  </si>
  <si>
    <t>Muhammad Ilyas Ahmad S/o Muhammad Hassan</t>
  </si>
  <si>
    <t>37405-0554863-5</t>
  </si>
  <si>
    <t>0300-5006985</t>
  </si>
  <si>
    <t>FC5881</t>
  </si>
  <si>
    <t>Easy Farming V5013</t>
  </si>
  <si>
    <t>Kallar Sayadn</t>
  </si>
  <si>
    <t>Bishandot</t>
  </si>
  <si>
    <t>Asim Shahzad</t>
  </si>
  <si>
    <t>17301-8680925-7</t>
  </si>
  <si>
    <t>0300-9500330</t>
  </si>
  <si>
    <t>40*24*5</t>
  </si>
  <si>
    <t>Khurram Paracha</t>
  </si>
  <si>
    <t>Sardar Aurangzeb</t>
  </si>
  <si>
    <t>37406-4167280-1</t>
  </si>
  <si>
    <t>0323-8556907</t>
  </si>
  <si>
    <t>Khuram Paracha</t>
  </si>
  <si>
    <t>42*22*5.4</t>
  </si>
  <si>
    <t>Gujar Khan</t>
  </si>
  <si>
    <t>Thati</t>
  </si>
  <si>
    <t>jand mehlu</t>
  </si>
  <si>
    <t>Sakhawat Hussain</t>
  </si>
  <si>
    <t>37401-7776462-3</t>
  </si>
  <si>
    <t>0323-5436796</t>
  </si>
  <si>
    <t>28/4/21</t>
  </si>
  <si>
    <t>43*32*5.2</t>
  </si>
  <si>
    <t>Devi</t>
  </si>
  <si>
    <t>Raja Aqeel Abbasi S/o Raja Muhammad Banarus</t>
  </si>
  <si>
    <t>37405-0775797-5</t>
  </si>
  <si>
    <t>0321-5374613</t>
  </si>
  <si>
    <t>30-04-2021</t>
  </si>
  <si>
    <t>L=45.72; W=40.6; D=6</t>
  </si>
  <si>
    <t>Reverified SC</t>
  </si>
  <si>
    <t>Dhoke Badhal</t>
  </si>
  <si>
    <t>Banda</t>
  </si>
  <si>
    <t>Zulfiqar Ali S/O Hukum Dad</t>
  </si>
  <si>
    <t>37405-4809393-1</t>
  </si>
  <si>
    <t>0314-5602754</t>
  </si>
  <si>
    <t>15.25*42.7*6</t>
  </si>
  <si>
    <t>Kolian Hameed</t>
  </si>
  <si>
    <t>Arshad Mehmood Sultan S/O Chaudhary Sultan Khan</t>
  </si>
  <si>
    <t xml:space="preserve">0300-4000566 </t>
  </si>
  <si>
    <t>ICRII</t>
  </si>
  <si>
    <t>Chountra</t>
  </si>
  <si>
    <t>Nisar Ahmad s/o Abdul Sittar</t>
  </si>
  <si>
    <t>37405-7957125-9</t>
  </si>
  <si>
    <t>0344-5469837</t>
  </si>
  <si>
    <t>Well</t>
  </si>
  <si>
    <t>26.02.2021</t>
  </si>
  <si>
    <t>A 049492
29.12.2021</t>
  </si>
  <si>
    <t>Jatli</t>
  </si>
  <si>
    <t>Muhammad Yousaf S/O Muhammad Jumma</t>
  </si>
  <si>
    <t>37401-1489526-7</t>
  </si>
  <si>
    <t>0332-5741471</t>
  </si>
  <si>
    <t>Deep Well</t>
  </si>
  <si>
    <t>Peach</t>
  </si>
  <si>
    <t>A049487 29.12.2021</t>
  </si>
  <si>
    <t>Pind Thekriyan</t>
  </si>
  <si>
    <t>Zahid Nazeer S/O M.Nazeer</t>
  </si>
  <si>
    <t>37401-9387424-9</t>
  </si>
  <si>
    <t>0300-8351518</t>
  </si>
  <si>
    <t>Bore</t>
  </si>
  <si>
    <t xml:space="preserve">Peach+ Citrus </t>
  </si>
  <si>
    <t>04.03.2021</t>
  </si>
  <si>
    <t>A049489 29.12.2021</t>
  </si>
  <si>
    <t>Bhalot</t>
  </si>
  <si>
    <t>Jhungal</t>
  </si>
  <si>
    <t>Muhammad Ashraf S/O CH.Alim Din</t>
  </si>
  <si>
    <t>35202-2379890-5</t>
  </si>
  <si>
    <t>0300-4643391</t>
  </si>
  <si>
    <t>25.3.2021</t>
  </si>
  <si>
    <t>A049491 29.12.2021</t>
  </si>
  <si>
    <t>Ramaan</t>
  </si>
  <si>
    <t>Shair Muhmmad Khan S/O Muhammad Rahim Khan</t>
  </si>
  <si>
    <t>37401-1459195-3</t>
  </si>
  <si>
    <t>0300-5069146</t>
  </si>
  <si>
    <t>Dam</t>
  </si>
  <si>
    <t>06.03.2021</t>
  </si>
  <si>
    <t>A049493 29.12.2021</t>
  </si>
  <si>
    <t>Tarakwal</t>
  </si>
  <si>
    <t>Masood Altaf S/O Altaf Hussain</t>
  </si>
  <si>
    <t>37401-0974773-9</t>
  </si>
  <si>
    <t>0345-5884957</t>
  </si>
  <si>
    <t>08.04.2021</t>
  </si>
  <si>
    <t>A049490 29.12.2021</t>
  </si>
  <si>
    <t>Kallar Syedan</t>
  </si>
  <si>
    <t>Kallariyaan</t>
  </si>
  <si>
    <t>Guff</t>
  </si>
  <si>
    <t>Raja Sajid Javed S/O Said Akbar Khan</t>
  </si>
  <si>
    <t>90401-0121169-5</t>
  </si>
  <si>
    <t>0302-8943646</t>
  </si>
  <si>
    <t>Mini dam</t>
  </si>
  <si>
    <t>28-02-2021</t>
  </si>
  <si>
    <t>A049488 29.12.2021</t>
  </si>
  <si>
    <t>Malpur</t>
  </si>
  <si>
    <t>Gari Afghana</t>
  </si>
  <si>
    <t>Malik Muhammad Deen S/O Malik Chanan Deen</t>
  </si>
  <si>
    <t>37406-1591130-9</t>
  </si>
  <si>
    <t>0333-5209093</t>
  </si>
  <si>
    <t>15.02.2021</t>
  </si>
  <si>
    <t>A049494 29.12.2021</t>
  </si>
  <si>
    <t xml:space="preserve">Mianwali </t>
  </si>
  <si>
    <t>Musakhel</t>
  </si>
  <si>
    <t>Muhammad Aslam Khan S/O Muhammad Gul Khan</t>
  </si>
  <si>
    <t>Kinno/ Musammi</t>
  </si>
  <si>
    <t>27/03/2021</t>
  </si>
  <si>
    <t xml:space="preserve">Paid by Direcor Agri Sargodha office in cash </t>
  </si>
  <si>
    <t>Parvez Akhter Khan S/O Abbas Khan</t>
  </si>
  <si>
    <t>16/03/2021</t>
  </si>
  <si>
    <t>Ahmad Khan S/O Muhammad Nawaz</t>
  </si>
  <si>
    <t>13/03/201</t>
  </si>
  <si>
    <t>2021-22</t>
  </si>
  <si>
    <t>Sajid Abbas</t>
  </si>
  <si>
    <t>37102-1237597-5</t>
  </si>
  <si>
    <t>0303-8677215</t>
  </si>
  <si>
    <t xml:space="preserve"> 33.397194
</t>
  </si>
  <si>
    <t>08.04.2022</t>
  </si>
  <si>
    <t>82,4.5 &amp; 5</t>
  </si>
  <si>
    <t>Verifed</t>
  </si>
  <si>
    <t xml:space="preserve">ICR-II </t>
  </si>
  <si>
    <t>Khidwal</t>
  </si>
  <si>
    <t>Malaal</t>
  </si>
  <si>
    <t>Sardar Muhammad Raheel Khan</t>
  </si>
  <si>
    <t>37102-1250727-3</t>
  </si>
  <si>
    <t>0314-5450875</t>
  </si>
  <si>
    <t xml:space="preserve"> 33.402425
</t>
  </si>
  <si>
    <t>13.12.2021</t>
  </si>
  <si>
    <t>63*4.5 * 6</t>
  </si>
  <si>
    <t>Phamra Khalsa</t>
  </si>
  <si>
    <t>Taj Muhammad</t>
  </si>
  <si>
    <t>37102-0537064-5</t>
  </si>
  <si>
    <t>0311-5274845</t>
  </si>
  <si>
    <t>29.10.2021</t>
  </si>
  <si>
    <t>55,4.5 &amp; 6</t>
  </si>
  <si>
    <t>Tottal Mari</t>
  </si>
  <si>
    <t>Muhammad Tahir</t>
  </si>
  <si>
    <t>37104-3475242-9</t>
  </si>
  <si>
    <t>0301-5759361</t>
  </si>
  <si>
    <t xml:space="preserve"> Tottal Mari</t>
  </si>
  <si>
    <t>YES</t>
  </si>
  <si>
    <t>01-04-2022</t>
  </si>
  <si>
    <t>45x4.57x5</t>
  </si>
  <si>
    <t>Chapri</t>
  </si>
  <si>
    <t>Khan Afsar</t>
  </si>
  <si>
    <t>37104-2227254-7</t>
  </si>
  <si>
    <t>0331-0276524</t>
  </si>
  <si>
    <t>13.10.2021</t>
  </si>
  <si>
    <t>120,66,5</t>
  </si>
  <si>
    <t>Uchri</t>
  </si>
  <si>
    <t>Ishfaq Ahmed</t>
  </si>
  <si>
    <t>37104-9651300-3</t>
  </si>
  <si>
    <t>0332-5982631</t>
  </si>
  <si>
    <t>110,76,5</t>
  </si>
  <si>
    <t>Deferred</t>
  </si>
  <si>
    <t>Bela</t>
  </si>
  <si>
    <t>Syed Atif Hussian Shah Gillani</t>
  </si>
  <si>
    <t>37104-3623029-5</t>
  </si>
  <si>
    <t>0331-4448860</t>
  </si>
  <si>
    <t>25.01.2021</t>
  </si>
  <si>
    <t>99,80,5</t>
  </si>
  <si>
    <t>Ziarat</t>
  </si>
  <si>
    <t>Naseer Ahmad s/o Muhammad Sultan</t>
  </si>
  <si>
    <t>37104-0476036-3</t>
  </si>
  <si>
    <t>0300-8339424</t>
  </si>
  <si>
    <t>jaba</t>
  </si>
  <si>
    <t>20-10-2021</t>
  </si>
  <si>
    <t>50x38x5</t>
  </si>
  <si>
    <t>20-12-2021</t>
  </si>
  <si>
    <t>Sidriyal</t>
  </si>
  <si>
    <t>Zafar Iqbal Khan</t>
  </si>
  <si>
    <t>37102-8884613-5</t>
  </si>
  <si>
    <t>0346-5005323</t>
  </si>
  <si>
    <t>16.08.2022</t>
  </si>
  <si>
    <t>90,4.5 &amp; 6</t>
  </si>
  <si>
    <t>Phamra Jagir</t>
  </si>
  <si>
    <t>Zafar Khan</t>
  </si>
  <si>
    <t>37102-0870831-3</t>
  </si>
  <si>
    <t>0300-5344408</t>
  </si>
  <si>
    <t>02.11.2021</t>
  </si>
  <si>
    <t>61,5 &amp; 5</t>
  </si>
  <si>
    <t>Malik Saleem Awan</t>
  </si>
  <si>
    <t>37102-6121525-1</t>
  </si>
  <si>
    <t>0300-8218230</t>
  </si>
  <si>
    <t>02.10.2021</t>
  </si>
  <si>
    <t>167,4.5 &amp; 6</t>
  </si>
  <si>
    <t>Tanveer Ahmad Awan</t>
  </si>
  <si>
    <t>37406-8200872-3</t>
  </si>
  <si>
    <t>0308-3888816</t>
  </si>
  <si>
    <t>138,4.5 &amp; 6</t>
  </si>
  <si>
    <t>Bahtar</t>
  </si>
  <si>
    <t>Syed Altaf Hussain Shah</t>
  </si>
  <si>
    <t>37102-7359754-5</t>
  </si>
  <si>
    <t>0310-9181887</t>
  </si>
  <si>
    <t xml:space="preserve">33.652287
</t>
  </si>
  <si>
    <t>49,4.5 &amp; 5</t>
  </si>
  <si>
    <t>Sadam Akram</t>
  </si>
  <si>
    <t>37104-8863195-1</t>
  </si>
  <si>
    <t>03359500105</t>
  </si>
  <si>
    <t>05.10.2021</t>
  </si>
  <si>
    <t>101, 72 &amp; 13</t>
  </si>
  <si>
    <t>Muhammad Hussain</t>
  </si>
  <si>
    <t>37104-4711895-3</t>
  </si>
  <si>
    <t>0344-123941</t>
  </si>
  <si>
    <t>27.12.2021</t>
  </si>
  <si>
    <t>79,4.5 &amp; 5</t>
  </si>
  <si>
    <t>Sajid Iqbal</t>
  </si>
  <si>
    <t>37104-8510956-3</t>
  </si>
  <si>
    <t>0346-5912621</t>
  </si>
  <si>
    <t>61,7 &amp; 5</t>
  </si>
  <si>
    <t>Sher Khan</t>
  </si>
  <si>
    <t>37104-0992614-5</t>
  </si>
  <si>
    <t>0336-5098464</t>
  </si>
  <si>
    <t>24.10.2021</t>
  </si>
  <si>
    <t>76.4.5 &amp; 5</t>
  </si>
  <si>
    <t>ICR-I</t>
  </si>
  <si>
    <t>Sarfraz Khan</t>
  </si>
  <si>
    <t>37104-0570717-7</t>
  </si>
  <si>
    <t>67,4.5 &amp; 5</t>
  </si>
  <si>
    <t>Rati Keri</t>
  </si>
  <si>
    <t>Hameed Ur Rehman</t>
  </si>
  <si>
    <t>37104-1006002-7</t>
  </si>
  <si>
    <t>0348-0247982</t>
  </si>
  <si>
    <t>70,5 &amp; 5</t>
  </si>
  <si>
    <t xml:space="preserve">Muhammad Younis </t>
  </si>
  <si>
    <t>37104-0952997-9</t>
  </si>
  <si>
    <t>0313-9959664</t>
  </si>
  <si>
    <t>20.01.2022</t>
  </si>
  <si>
    <t>106,5 &amp; 5</t>
  </si>
  <si>
    <t>Dhulian</t>
  </si>
  <si>
    <t>Ahmed Abbas S/o Malik Zafar Hussain</t>
  </si>
  <si>
    <t>37105-7012332-7</t>
  </si>
  <si>
    <t>0300-9565380</t>
  </si>
  <si>
    <t>25.10.21</t>
  </si>
  <si>
    <t>65,91,5</t>
  </si>
  <si>
    <t>Gulial</t>
  </si>
  <si>
    <t>Ameer Afzal S/o Fateh Muhammad</t>
  </si>
  <si>
    <t>37105-0368637-3</t>
  </si>
  <si>
    <t>0300-8347720</t>
  </si>
  <si>
    <t>15.04.22</t>
  </si>
  <si>
    <t>90,135,5</t>
  </si>
  <si>
    <t>21.09.2022</t>
  </si>
  <si>
    <t>Ikhlas</t>
  </si>
  <si>
    <t>Rawal</t>
  </si>
  <si>
    <t xml:space="preserve">Parveen Akhtar W/o Rab Nawaz </t>
  </si>
  <si>
    <t>37105-8586255-4</t>
  </si>
  <si>
    <t>0315-5071041</t>
  </si>
  <si>
    <t>15.10.21</t>
  </si>
  <si>
    <t>114.32,4.57,06.70</t>
  </si>
  <si>
    <t>25.05.2022</t>
  </si>
  <si>
    <t>Naseer Ahmed S/o Muhammad Sultan</t>
  </si>
  <si>
    <t>0300-8339429</t>
  </si>
  <si>
    <t>67,4.57,5.18</t>
  </si>
  <si>
    <t>Syed Wajid Hussain Shah S/o Syed Mukhtar Hussain Shah</t>
  </si>
  <si>
    <t>37104-9297593-5</t>
  </si>
  <si>
    <t>346-5553746</t>
  </si>
  <si>
    <t>42,4.57,6.09</t>
  </si>
  <si>
    <t>22.11.2021</t>
  </si>
  <si>
    <t xml:space="preserve">Shamas Ali Khan S/O Noor Khan </t>
  </si>
  <si>
    <t>37104-4907720-3</t>
  </si>
  <si>
    <t>0336-0227779</t>
  </si>
  <si>
    <t>15.02.22</t>
  </si>
  <si>
    <t>45,4.57,6.09</t>
  </si>
  <si>
    <t>23.04.2021</t>
  </si>
  <si>
    <t>Sipyala</t>
  </si>
  <si>
    <t>Shafique Ahmad s/o Mumraiz Khan</t>
  </si>
  <si>
    <t>37105-0404554-7</t>
  </si>
  <si>
    <t>0332-9172786</t>
  </si>
  <si>
    <t>82.31,4.57,10.67</t>
  </si>
  <si>
    <t>21.07.2022</t>
  </si>
  <si>
    <t>Phamra</t>
  </si>
  <si>
    <t>Liaquat Ali S/o Fazal Khan</t>
  </si>
  <si>
    <t>37102-0679786-3</t>
  </si>
  <si>
    <t>0314-5208576</t>
  </si>
  <si>
    <t>13.09.2021</t>
  </si>
  <si>
    <t>38,4.6,5.18</t>
  </si>
  <si>
    <t>21.03.2022</t>
  </si>
  <si>
    <t>Humak</t>
  </si>
  <si>
    <t>Jabi</t>
  </si>
  <si>
    <t>Malik Adnan  Khan S/O Malik Abdullah khan Rahi</t>
  </si>
  <si>
    <t>37102-9327505-9</t>
  </si>
  <si>
    <t>0346-5004009</t>
  </si>
  <si>
    <t>01.11.2021</t>
  </si>
  <si>
    <t>32,4.67,5.5</t>
  </si>
  <si>
    <t>Surg Salar</t>
  </si>
  <si>
    <t>Surgsalar</t>
  </si>
  <si>
    <t>Masood Khan S/O Sadar Muhammad Banaras Khan</t>
  </si>
  <si>
    <t>61101-2228881-3</t>
  </si>
  <si>
    <t>0336-5141882</t>
  </si>
  <si>
    <t>41.14,4.57,5.45</t>
  </si>
  <si>
    <t>10.06.2021</t>
  </si>
  <si>
    <t>Choi Garyala</t>
  </si>
  <si>
    <t>Javed Khan S/O Jahandad Khan</t>
  </si>
  <si>
    <t>37101-5641863-9</t>
  </si>
  <si>
    <t>0321-5791904</t>
  </si>
  <si>
    <t>41.14,8.18, 5.45</t>
  </si>
  <si>
    <t>Hattar</t>
  </si>
  <si>
    <t>Muhammad Abubakar</t>
  </si>
  <si>
    <t>611014533838-9</t>
  </si>
  <si>
    <t>0302-5988667</t>
  </si>
  <si>
    <t>Mouza Hattar</t>
  </si>
  <si>
    <t xml:space="preserve">32.80725
</t>
  </si>
  <si>
    <t>21-04-2022</t>
  </si>
  <si>
    <t>11-10-2022</t>
  </si>
  <si>
    <t xml:space="preserve">Malik Amir Hussain </t>
  </si>
  <si>
    <t>611012009023-7</t>
  </si>
  <si>
    <t>0333-5915066</t>
  </si>
  <si>
    <t>Mouza Kallar Kahar</t>
  </si>
  <si>
    <t xml:space="preserve">32.77881
</t>
  </si>
  <si>
    <t>15-12-2021</t>
  </si>
  <si>
    <t>20-05-2022</t>
  </si>
  <si>
    <t>Khandowa</t>
  </si>
  <si>
    <t>Tariq Mehmood Akhtar</t>
  </si>
  <si>
    <t>813022644902-1</t>
  </si>
  <si>
    <t>0300-5511113</t>
  </si>
  <si>
    <t>Mouza Khandowa</t>
  </si>
  <si>
    <t xml:space="preserve">32.76120
</t>
  </si>
  <si>
    <t>29-09-2021</t>
  </si>
  <si>
    <t>09-08-2022</t>
  </si>
  <si>
    <t>Ghulam Akbar Awan</t>
  </si>
  <si>
    <t>37203-4917814-5</t>
  </si>
  <si>
    <t>0300-7863982</t>
  </si>
  <si>
    <t>26-10-2021</t>
  </si>
  <si>
    <t>15-11-2021</t>
  </si>
  <si>
    <t>Saddam Hussain</t>
  </si>
  <si>
    <t>37203-5518798-1</t>
  </si>
  <si>
    <t>0300-5780655</t>
  </si>
  <si>
    <t>Malik Mumtaz Khan</t>
  </si>
  <si>
    <t>37203-1389522-9</t>
  </si>
  <si>
    <t>0308-5754981</t>
  </si>
  <si>
    <t xml:space="preserve">T.M.Khan </t>
  </si>
  <si>
    <t>Ratta Shaif</t>
  </si>
  <si>
    <t xml:space="preserve">Mouza Ratta Sharif, </t>
  </si>
  <si>
    <t>20-09-2021</t>
  </si>
  <si>
    <t>11-02-2022</t>
  </si>
  <si>
    <t>Goohal</t>
  </si>
  <si>
    <t>Jahan Khan</t>
  </si>
  <si>
    <t>37203-2698071-5</t>
  </si>
  <si>
    <t>0330-6090424</t>
  </si>
  <si>
    <t>27-10-2021</t>
  </si>
  <si>
    <t>130x40x5.5</t>
  </si>
  <si>
    <t>Kot Sarang</t>
  </si>
  <si>
    <t>Umair Ishaq</t>
  </si>
  <si>
    <t>131016658779-7</t>
  </si>
  <si>
    <t>50 x 35 x 6</t>
  </si>
  <si>
    <t>18-11-2022</t>
  </si>
  <si>
    <t>Chakwalian</t>
  </si>
  <si>
    <t>Abdul Ghaffar</t>
  </si>
  <si>
    <t>37203-7288141-3</t>
  </si>
  <si>
    <t>0302-5495169</t>
  </si>
  <si>
    <t xml:space="preserve">Chakwalian </t>
  </si>
  <si>
    <t>45 x 40 x 6</t>
  </si>
  <si>
    <t>Raja Naseem Abbas</t>
  </si>
  <si>
    <t>37203-2819810-5</t>
  </si>
  <si>
    <t>0315-7879538</t>
  </si>
  <si>
    <t>18-10-2021</t>
  </si>
  <si>
    <t>50 x 41 x 6</t>
  </si>
  <si>
    <t>Dhok Pathan</t>
  </si>
  <si>
    <t>Muhammad Asif Khan</t>
  </si>
  <si>
    <t>37203-9586912-5</t>
  </si>
  <si>
    <t>0314-5715263</t>
  </si>
  <si>
    <t>Barkat Mehmood</t>
  </si>
  <si>
    <t>37202-2898248-3</t>
  </si>
  <si>
    <t>18.01.2021</t>
  </si>
  <si>
    <t>L=15.5+46, W=41+4.6, H=6</t>
  </si>
  <si>
    <t>Chakora</t>
  </si>
  <si>
    <t>Waseem Haider</t>
  </si>
  <si>
    <t>37201-3897781-1</t>
  </si>
  <si>
    <t>0315-5782385</t>
  </si>
  <si>
    <t xml:space="preserve">Chakora </t>
  </si>
  <si>
    <t>19.11.2021</t>
  </si>
  <si>
    <t>l=21.5+32.16, W=41+4.6, H=6</t>
  </si>
  <si>
    <t>37201-1749914-7</t>
  </si>
  <si>
    <t>0333-5781151</t>
  </si>
  <si>
    <t xml:space="preserve">Kallar Kahar </t>
  </si>
  <si>
    <t>04.04.2022</t>
  </si>
  <si>
    <t>L=33.5+45.7, W=41+4.6, H=5.18</t>
  </si>
  <si>
    <t>Kahut</t>
  </si>
  <si>
    <t>Begal</t>
  </si>
  <si>
    <t>Matloob Hussain</t>
  </si>
  <si>
    <t>37201-7770429-3</t>
  </si>
  <si>
    <t>0330-8314356</t>
  </si>
  <si>
    <t xml:space="preserve">Kahut </t>
  </si>
  <si>
    <t>L=24.5+46, W=41=4.6, H=6</t>
  </si>
  <si>
    <t xml:space="preserve"> 2021-22</t>
  </si>
  <si>
    <t>Shoukat Ali</t>
  </si>
  <si>
    <t>32102-3880688-9</t>
  </si>
  <si>
    <t>0320-6821765</t>
  </si>
  <si>
    <t>20-11-2021</t>
  </si>
  <si>
    <t>73&amp;18*6</t>
  </si>
  <si>
    <t>14-06-2022</t>
  </si>
  <si>
    <t>Thakra Janubi</t>
  </si>
  <si>
    <t>Tumun khosa</t>
  </si>
  <si>
    <t xml:space="preserve">Abdul Salam </t>
  </si>
  <si>
    <t>32101-1868407-3</t>
  </si>
  <si>
    <t>0348-8068732</t>
  </si>
  <si>
    <t>53.5,16.68,5</t>
  </si>
  <si>
    <t>Krounta</t>
  </si>
  <si>
    <t>Pail Bany Khan</t>
  </si>
  <si>
    <t>M. younas s/o M zaman</t>
  </si>
  <si>
    <t>37303-1175087-5</t>
  </si>
  <si>
    <t>0322-4608954</t>
  </si>
  <si>
    <t>11-07-2021</t>
  </si>
  <si>
    <t>42*42*8</t>
  </si>
  <si>
    <t>25-08-2022</t>
  </si>
  <si>
    <t>Dhok Mojo</t>
  </si>
  <si>
    <t>Amir Saddique S/o Muhammad Saddique</t>
  </si>
  <si>
    <t>37301-9640282-9</t>
  </si>
  <si>
    <t>72x48x6</t>
  </si>
  <si>
    <t>01-10-2021</t>
  </si>
  <si>
    <t>Gidryam</t>
  </si>
  <si>
    <t>Pail Banny Khan</t>
  </si>
  <si>
    <t>Ayesha Sultana W/O Bashrat Hussain</t>
  </si>
  <si>
    <t>37303-0465247-8</t>
  </si>
  <si>
    <t>0322-5258629</t>
  </si>
  <si>
    <t>Syed Shaid Ayub Kazmi  S/O Muhammad Ayub Kazmi</t>
  </si>
  <si>
    <t>61101-2019535-3</t>
  </si>
  <si>
    <t>0343-5522777</t>
  </si>
  <si>
    <t>78x57x6</t>
  </si>
  <si>
    <t>Pandori</t>
  </si>
  <si>
    <t>Ladhar</t>
  </si>
  <si>
    <t>Saqib Hussain S/O Gul Tasib Khan</t>
  </si>
  <si>
    <t>37301-8369407-3</t>
  </si>
  <si>
    <t>0300-5434199</t>
  </si>
  <si>
    <t>18-04-2022</t>
  </si>
  <si>
    <t>Raja Narra</t>
  </si>
  <si>
    <t>Sagheer Fatima w/o Fazal Dad</t>
  </si>
  <si>
    <t>37301-2221888-8</t>
  </si>
  <si>
    <t>0346-5820872</t>
  </si>
  <si>
    <t>29/10/2021</t>
  </si>
  <si>
    <t>56X42X6</t>
  </si>
  <si>
    <t>Smhal</t>
  </si>
  <si>
    <t>Mugalabad</t>
  </si>
  <si>
    <t>Muhammad Arif S/O Sabir Hussain</t>
  </si>
  <si>
    <t>37303-1143761-5</t>
  </si>
  <si>
    <t>0343-2586617</t>
  </si>
  <si>
    <t>74x49x6</t>
  </si>
  <si>
    <t>18-08-2022</t>
  </si>
  <si>
    <t>Kakrala</t>
  </si>
  <si>
    <t>Nagiyal</t>
  </si>
  <si>
    <t>Muhammad Bostan s/O Muhammad Talib</t>
  </si>
  <si>
    <t>37301-2240183-1</t>
  </si>
  <si>
    <t>0340-1527235</t>
  </si>
  <si>
    <t>72x52x6</t>
  </si>
  <si>
    <t>29-01-2022</t>
  </si>
  <si>
    <t>Surgdhan</t>
  </si>
  <si>
    <t>Muhammad Ashfaq S/O Muhammad Iqbal</t>
  </si>
  <si>
    <t>37303-1178323-5</t>
  </si>
  <si>
    <t>0300-5238266</t>
  </si>
  <si>
    <t>75x55x6</t>
  </si>
  <si>
    <t>31-05-2022</t>
  </si>
  <si>
    <t>Bhagwal</t>
  </si>
  <si>
    <t>Jahangir Ahmed S/O Bostan Khan</t>
  </si>
  <si>
    <t>37303-4061824-3</t>
  </si>
  <si>
    <t>0346-7349486</t>
  </si>
  <si>
    <t>60x40x6</t>
  </si>
  <si>
    <t>Wagh</t>
  </si>
  <si>
    <t>Muhammad Arshid</t>
  </si>
  <si>
    <t>37302-4357234-3</t>
  </si>
  <si>
    <t>0347-5199121</t>
  </si>
  <si>
    <t>22*47*5</t>
  </si>
  <si>
    <t>28-02-2022</t>
  </si>
  <si>
    <t>Thapla</t>
  </si>
  <si>
    <t>Zaib -un-Nissa</t>
  </si>
  <si>
    <t>37301-2200169-8</t>
  </si>
  <si>
    <t>0343-5738717</t>
  </si>
  <si>
    <t>19-04-22</t>
  </si>
  <si>
    <t>15*41*6</t>
  </si>
  <si>
    <t>Naseem Akhtar</t>
  </si>
  <si>
    <t>37303-5259097-8</t>
  </si>
  <si>
    <t>0303-8187662</t>
  </si>
  <si>
    <t>19-04-2022</t>
  </si>
  <si>
    <t>24*41*5</t>
  </si>
  <si>
    <t>Jagta</t>
  </si>
  <si>
    <t>Muhammad Afzaal</t>
  </si>
  <si>
    <t>37301-1185157-9</t>
  </si>
  <si>
    <t>0304-5438222</t>
  </si>
  <si>
    <t>20*41*4</t>
  </si>
  <si>
    <t>20-01-2022</t>
  </si>
  <si>
    <t>Hamwala</t>
  </si>
  <si>
    <t>Muhammad Akhlaq</t>
  </si>
  <si>
    <t>37301-6313799-1</t>
  </si>
  <si>
    <t>0301-5901545</t>
  </si>
  <si>
    <t>22*41*6</t>
  </si>
  <si>
    <t>18-05-2022</t>
  </si>
  <si>
    <t>Hoon</t>
  </si>
  <si>
    <t>Mukhtar ali</t>
  </si>
  <si>
    <t>37301-2281320-9</t>
  </si>
  <si>
    <t>0302-9478522</t>
  </si>
  <si>
    <t>25*41*5</t>
  </si>
  <si>
    <t>Jamshed Ahmad</t>
  </si>
  <si>
    <t>37301-0717149-5</t>
  </si>
  <si>
    <t>0301-5858757</t>
  </si>
  <si>
    <t>Farash</t>
  </si>
  <si>
    <t>Abdul Jalil</t>
  </si>
  <si>
    <t>37303-6496361-3</t>
  </si>
  <si>
    <t>0306-5411688</t>
  </si>
  <si>
    <t>15*41*5</t>
  </si>
  <si>
    <t>Muhammad Mushtaq</t>
  </si>
  <si>
    <t>37301-2323413-3</t>
  </si>
  <si>
    <t>Dhoke Bajar</t>
  </si>
  <si>
    <t>Muhammad yaqoob</t>
  </si>
  <si>
    <t>37301-1887754-1</t>
  </si>
  <si>
    <t>0321-5449173</t>
  </si>
  <si>
    <t>25-01-2022</t>
  </si>
  <si>
    <t>Surraki</t>
  </si>
  <si>
    <t>Malik Farooq  Awan</t>
  </si>
  <si>
    <t>38201-2070779-3</t>
  </si>
  <si>
    <t>0303-7109734</t>
  </si>
  <si>
    <t>45,17.15,1.50</t>
  </si>
  <si>
    <t>01-01-2022</t>
  </si>
  <si>
    <t>Khora</t>
  </si>
  <si>
    <t>Malik Khalid Khan</t>
  </si>
  <si>
    <t>35201-1066339-9</t>
  </si>
  <si>
    <t>0337-1626781</t>
  </si>
  <si>
    <t>21-03-2022</t>
  </si>
  <si>
    <t>43.29,15.80,1.50</t>
  </si>
  <si>
    <t>ICRII-Reverified</t>
  </si>
  <si>
    <t>Dhoke Muhammad Khan</t>
  </si>
  <si>
    <t>Chikrala</t>
  </si>
  <si>
    <t>Saifullah Khan</t>
  </si>
  <si>
    <t>38302-1158760-3</t>
  </si>
  <si>
    <t>0306-5360366</t>
  </si>
  <si>
    <t>Mohra Shera</t>
  </si>
  <si>
    <t>Mangot</t>
  </si>
  <si>
    <t>Mazhar Hussain</t>
  </si>
  <si>
    <t>37401-6343656-3</t>
  </si>
  <si>
    <t>0346-5495767</t>
  </si>
  <si>
    <t>21.33*42.67*6.1</t>
  </si>
  <si>
    <t>ICR-II Stage</t>
  </si>
  <si>
    <t>Thatha Khalil</t>
  </si>
  <si>
    <t>Thatha</t>
  </si>
  <si>
    <t>37406-8973510-9</t>
  </si>
  <si>
    <t>0312-5699014</t>
  </si>
  <si>
    <t xml:space="preserve">Thatha Khalil, </t>
  </si>
  <si>
    <t>36.5,5.5,5</t>
  </si>
  <si>
    <t>Muk Chudriyan</t>
  </si>
  <si>
    <t>Chudriyan</t>
  </si>
  <si>
    <t>Ch.Farhat Iqbal</t>
  </si>
  <si>
    <t>37402-0992960-9</t>
  </si>
  <si>
    <t>0336-5312789</t>
  </si>
  <si>
    <t>42*23*5.2</t>
  </si>
  <si>
    <t>Paswal</t>
  </si>
  <si>
    <t>Abdul Waheed Khan</t>
  </si>
  <si>
    <t>37406-2741140-5</t>
  </si>
  <si>
    <t>0300-5550012</t>
  </si>
  <si>
    <t>39*20*4.9</t>
  </si>
  <si>
    <t>Gangal</t>
  </si>
  <si>
    <t>Zafar Iqbal Thattal</t>
  </si>
  <si>
    <t>37405-0347639-5</t>
  </si>
  <si>
    <t>0321-9502022</t>
  </si>
  <si>
    <t>27.43*20*5.3</t>
  </si>
  <si>
    <t>Machia</t>
  </si>
  <si>
    <t xml:space="preserve">Raja Waqar Qamar </t>
  </si>
  <si>
    <t>Jabbo Kasi</t>
  </si>
  <si>
    <t>Jand Mehlo</t>
  </si>
  <si>
    <t>Raja Ulfat Hussain S/o Raja Mowara Khan</t>
  </si>
  <si>
    <t>37401-0487762-5</t>
  </si>
  <si>
    <t>0334-8387433</t>
  </si>
  <si>
    <t>30-09-2021</t>
  </si>
  <si>
    <t>L=39.62; W=41.14; D=6</t>
  </si>
  <si>
    <t>Khanpur</t>
  </si>
  <si>
    <t>Thathi</t>
  </si>
  <si>
    <t>Musharaf Begum W/o Sher Afzal</t>
  </si>
  <si>
    <t>37303-1141743-0</t>
  </si>
  <si>
    <t>0310-5854858</t>
  </si>
  <si>
    <t>L=50; W=41.14; D=6</t>
  </si>
  <si>
    <t>Khala Butt</t>
  </si>
  <si>
    <t>Jarmot Kalan</t>
  </si>
  <si>
    <t>Muhammad Ashraf S/o Muhammad Khan</t>
  </si>
  <si>
    <t>37401-3333394-5</t>
  </si>
  <si>
    <t>0323-5459009</t>
  </si>
  <si>
    <t>18-05-2021</t>
  </si>
  <si>
    <t>L=39.6; W=41.14; D=6</t>
  </si>
  <si>
    <t>Bhaal</t>
  </si>
  <si>
    <t>Muhammad Khadim S/o Fazal Din</t>
  </si>
  <si>
    <t>37405-0466884-3</t>
  </si>
  <si>
    <t>0334-5127059</t>
  </si>
  <si>
    <t>04-10-2021</t>
  </si>
  <si>
    <t>35*55*5</t>
  </si>
  <si>
    <t>Meherban Khan S/o Khan Muhammad</t>
  </si>
  <si>
    <t>37405-1371404-7</t>
  </si>
  <si>
    <t>0332-5544306</t>
  </si>
  <si>
    <t>18.5*41*6</t>
  </si>
  <si>
    <t>Maira Khurd</t>
  </si>
  <si>
    <t xml:space="preserve">Ranial </t>
  </si>
  <si>
    <t>Qasim Abbas S/o Farzand Ali</t>
  </si>
  <si>
    <t>37405-2990460-5</t>
  </si>
  <si>
    <t>0333-7942475</t>
  </si>
  <si>
    <t>05-01-2022</t>
  </si>
  <si>
    <t>31*41*6</t>
  </si>
  <si>
    <t xml:space="preserve"> 33 23.861
</t>
  </si>
  <si>
    <t xml:space="preserve"> 72 27.213</t>
  </si>
  <si>
    <t>12-05-2022</t>
  </si>
  <si>
    <t>27.05.2022</t>
  </si>
  <si>
    <t>Pirana</t>
  </si>
  <si>
    <t>Mian Wala</t>
  </si>
  <si>
    <t>Sardar Muhammad Ali Khan</t>
  </si>
  <si>
    <t>37102-7551947-5</t>
  </si>
  <si>
    <t>0300-8502121</t>
  </si>
  <si>
    <t xml:space="preserve"> 33 24.283
</t>
  </si>
  <si>
    <t xml:space="preserve"> 72 21.282</t>
  </si>
  <si>
    <t>07-04-2022</t>
  </si>
  <si>
    <t>10.05.2022</t>
  </si>
  <si>
    <t>Mari Kanjoor</t>
  </si>
  <si>
    <t>Ayaz Ahmed</t>
  </si>
  <si>
    <t>61101-4061236-7</t>
  </si>
  <si>
    <t>0315-5755805</t>
  </si>
  <si>
    <t>33 43.935</t>
  </si>
  <si>
    <t>72 20.658</t>
  </si>
  <si>
    <t>26.05.2022</t>
  </si>
  <si>
    <t>02.06.2022</t>
  </si>
  <si>
    <t>Hassan Abdal</t>
  </si>
  <si>
    <t>Orangabad</t>
  </si>
  <si>
    <t>Rangli</t>
  </si>
  <si>
    <t>Anssa Bint e Haroon</t>
  </si>
  <si>
    <t>37103-1231245-1</t>
  </si>
  <si>
    <t>0334-5692852</t>
  </si>
  <si>
    <t>23.06.2022</t>
  </si>
  <si>
    <t>Terimini</t>
  </si>
  <si>
    <t>Abdul Qayyum</t>
  </si>
  <si>
    <t>37104-2180685-5</t>
  </si>
  <si>
    <t>0334-5136135</t>
  </si>
  <si>
    <t>28-04-2022</t>
  </si>
  <si>
    <t>20.05.2022</t>
  </si>
  <si>
    <t>Malik Mala</t>
  </si>
  <si>
    <t>Tariq Mehmood Khan</t>
  </si>
  <si>
    <t>37101-1800980-7</t>
  </si>
  <si>
    <t>0310-2244770</t>
  </si>
  <si>
    <t>33. 53098</t>
  </si>
  <si>
    <t>72. 36307</t>
  </si>
  <si>
    <t>4.06.2022</t>
  </si>
  <si>
    <t>09.06.2022</t>
  </si>
  <si>
    <t>33 22.325</t>
  </si>
  <si>
    <t>71 53.542</t>
  </si>
  <si>
    <t>25.04.2022</t>
  </si>
  <si>
    <t>Pind Tarer</t>
  </si>
  <si>
    <t>Bolian wal</t>
  </si>
  <si>
    <t>Malik Nisar Khan Bazmi</t>
  </si>
  <si>
    <t>37101-1790326-5</t>
  </si>
  <si>
    <t>0333-5074777</t>
  </si>
  <si>
    <t>33 34.688</t>
  </si>
  <si>
    <t>73 59.525</t>
  </si>
  <si>
    <t>17.03.2022</t>
  </si>
  <si>
    <t>12.04.2022</t>
  </si>
  <si>
    <t>Ehsan Muhammad Khan</t>
  </si>
  <si>
    <t>37101-9875512-9</t>
  </si>
  <si>
    <t>0300-2204442</t>
  </si>
  <si>
    <t>05.05.2022</t>
  </si>
  <si>
    <t>Tarbethi</t>
  </si>
  <si>
    <t>Muhammad Masood</t>
  </si>
  <si>
    <t>61101-2018814-1</t>
  </si>
  <si>
    <t>0300-5627867</t>
  </si>
  <si>
    <t xml:space="preserve">33.65645° </t>
  </si>
  <si>
    <t>10.06.2022</t>
  </si>
  <si>
    <t>04.07.2022</t>
  </si>
  <si>
    <t>Ratwal</t>
  </si>
  <si>
    <t>Gali Jageer</t>
  </si>
  <si>
    <t>Zaheer Ahmed</t>
  </si>
  <si>
    <t>37102-1256979-9</t>
  </si>
  <si>
    <t>0301-5226291</t>
  </si>
  <si>
    <t xml:space="preserve"> 33 30.534
</t>
  </si>
  <si>
    <t xml:space="preserve"> 72 42.430</t>
  </si>
  <si>
    <t>15.04.2022</t>
  </si>
  <si>
    <t>Hafeez Ahmed</t>
  </si>
  <si>
    <t>37105-1695252-7</t>
  </si>
  <si>
    <t>0344-6720173</t>
  </si>
  <si>
    <t>33 14920</t>
  </si>
  <si>
    <t>72 07879</t>
  </si>
  <si>
    <t>06.06.2021</t>
  </si>
  <si>
    <t>19.07.2021</t>
  </si>
  <si>
    <t>Wadhai</t>
  </si>
  <si>
    <t>M. Abubakar</t>
  </si>
  <si>
    <t>61101-4533838-9</t>
  </si>
  <si>
    <t xml:space="preserve"> 32. 48779</t>
  </si>
  <si>
    <t xml:space="preserve"> 72. 37234</t>
  </si>
  <si>
    <t>05-04-2022</t>
  </si>
  <si>
    <t>06-06-2022</t>
  </si>
  <si>
    <t xml:space="preserve">Tariq Mehmood </t>
  </si>
  <si>
    <t>81302-2644902-1</t>
  </si>
  <si>
    <t xml:space="preserve"> 33. 45533 </t>
  </si>
  <si>
    <t xml:space="preserve"> 72. 43994</t>
  </si>
  <si>
    <t>29-12-2021</t>
  </si>
  <si>
    <t>30-12-2021</t>
  </si>
  <si>
    <t>vero</t>
  </si>
  <si>
    <t>M. Hassan Minhas</t>
  </si>
  <si>
    <t>37201-7512034-5</t>
  </si>
  <si>
    <t>18-06-2022</t>
  </si>
  <si>
    <t>Balkasar</t>
  </si>
  <si>
    <t>Shafqat Mehmood</t>
  </si>
  <si>
    <t>35202-9195421-5</t>
  </si>
  <si>
    <t>0333-0383877</t>
  </si>
  <si>
    <t>14-2-2020</t>
  </si>
  <si>
    <t>23-2-2020</t>
  </si>
  <si>
    <t xml:space="preserve">Gohal </t>
  </si>
  <si>
    <t>Gohal Tehsil Lawa</t>
  </si>
  <si>
    <t>20-5-2020</t>
  </si>
  <si>
    <t>27-5-2020</t>
  </si>
  <si>
    <t xml:space="preserve">M. Arshad Gul Durani </t>
  </si>
  <si>
    <t>37405-6447197-1</t>
  </si>
  <si>
    <t>0303-8383402</t>
  </si>
  <si>
    <t xml:space="preserve">Khoday </t>
  </si>
  <si>
    <t xml:space="preserve">Mohsin Aziz </t>
  </si>
  <si>
    <t>37201-5924652-1</t>
  </si>
  <si>
    <t>0333-5919695</t>
  </si>
  <si>
    <t>Khoday</t>
  </si>
  <si>
    <t>Abdul Qayum</t>
  </si>
  <si>
    <t>37201-4211693-9</t>
  </si>
  <si>
    <t xml:space="preserve">Malik Asif Qayum </t>
  </si>
  <si>
    <t>37201-2032366-5</t>
  </si>
  <si>
    <t>Milk Mumtaz Khan</t>
  </si>
  <si>
    <t>0308-5754961</t>
  </si>
  <si>
    <t>30-03-2022</t>
  </si>
  <si>
    <t>12-04-2022</t>
  </si>
  <si>
    <t>ICR-1</t>
  </si>
  <si>
    <t>Mangrotha</t>
  </si>
  <si>
    <t>Mohsin Nawaz</t>
  </si>
  <si>
    <t>32103-7266245-7</t>
  </si>
  <si>
    <t>0346-6445417</t>
  </si>
  <si>
    <t>14-12-2021</t>
  </si>
  <si>
    <t>17-12-2021</t>
  </si>
  <si>
    <t>Baber Ashraf</t>
  </si>
  <si>
    <t>32103-8247841-1</t>
  </si>
  <si>
    <t>0333-5726115</t>
  </si>
  <si>
    <t>0321-3267877</t>
  </si>
  <si>
    <t>21.03.22</t>
  </si>
  <si>
    <t>20.05.22</t>
  </si>
  <si>
    <t>Muhammad Khaliq S/o Adalat Khan</t>
  </si>
  <si>
    <t>37301-1194584-5</t>
  </si>
  <si>
    <t>Revalidated</t>
  </si>
  <si>
    <t>Chak Mew</t>
  </si>
  <si>
    <t>Sohan</t>
  </si>
  <si>
    <t>Mahmood ul Hassan S/O Maqbool ahmed</t>
  </si>
  <si>
    <t>37301-3837784-3</t>
  </si>
  <si>
    <t>0313-5798007</t>
  </si>
  <si>
    <t xml:space="preserve">32 02.524   </t>
  </si>
  <si>
    <t xml:space="preserve"> 73 31.178</t>
  </si>
  <si>
    <t>5Acr</t>
  </si>
  <si>
    <t>chabbir Syedin</t>
  </si>
  <si>
    <t>phulray syedin</t>
  </si>
  <si>
    <t>Sultan Ahmed Shah S/O muhammad Shah Bukhari</t>
  </si>
  <si>
    <t>37303-0761387-7</t>
  </si>
  <si>
    <t>0321-4450880</t>
  </si>
  <si>
    <t>Chabbir syedin</t>
  </si>
  <si>
    <t xml:space="preserve">33 00.226  </t>
  </si>
  <si>
    <t>3.2Acr</t>
  </si>
  <si>
    <t>Kund</t>
  </si>
  <si>
    <t>Raja Hasssan Akhter  S/O raja khizer Hayat</t>
  </si>
  <si>
    <t>37301-2356767-7</t>
  </si>
  <si>
    <t>0306-5894641</t>
  </si>
  <si>
    <t xml:space="preserve">33 05.988   </t>
  </si>
  <si>
    <t xml:space="preserve">  73 36.165</t>
  </si>
  <si>
    <t>9Acr</t>
  </si>
  <si>
    <t>Syed Zubair Hussain Shah S/O syed Zameer Hussain Shah</t>
  </si>
  <si>
    <t>35201-2285854-9</t>
  </si>
  <si>
    <t xml:space="preserve">32 00.050   </t>
  </si>
  <si>
    <t xml:space="preserve">  73 13.102</t>
  </si>
  <si>
    <t>9.5Acr</t>
  </si>
  <si>
    <t>Muglabad</t>
  </si>
  <si>
    <t>0346-7986994</t>
  </si>
  <si>
    <t xml:space="preserve">32 .58109    </t>
  </si>
  <si>
    <t>73' 15137</t>
  </si>
  <si>
    <t>Syed Aftab Ghous Gillani</t>
  </si>
  <si>
    <t>36202-4899798-3</t>
  </si>
  <si>
    <t>0346-7071786</t>
  </si>
  <si>
    <t>18-11-2021</t>
  </si>
  <si>
    <t>24-11-2021</t>
  </si>
  <si>
    <t>Paimal</t>
  </si>
  <si>
    <t>Safir Ahmed</t>
  </si>
  <si>
    <t>91400-0252097-5</t>
  </si>
  <si>
    <t>0300-9792731</t>
  </si>
  <si>
    <t>15/6/2022</t>
  </si>
  <si>
    <t>20/6/2022</t>
  </si>
  <si>
    <t>Kallar Saydan</t>
  </si>
  <si>
    <t>Thota</t>
  </si>
  <si>
    <t>Muhammad Zahoor</t>
  </si>
  <si>
    <t>37402-3446745-7</t>
  </si>
  <si>
    <t>0316-5385724</t>
  </si>
  <si>
    <t>Kallar Saydan Thota</t>
  </si>
  <si>
    <t>33 32.081</t>
  </si>
  <si>
    <t>73 23.858</t>
  </si>
  <si>
    <t>Shahpur</t>
  </si>
  <si>
    <t>Mohsin Kamal</t>
  </si>
  <si>
    <t>37405-6843649-3</t>
  </si>
  <si>
    <t>0320-5611590</t>
  </si>
  <si>
    <t>Shahpur Taxila</t>
  </si>
  <si>
    <t>33 44.37</t>
  </si>
  <si>
    <t>72 50.37</t>
  </si>
  <si>
    <t>16/06/2022</t>
  </si>
  <si>
    <t>Taja Bara</t>
  </si>
  <si>
    <t>Shah Rai Asdullah</t>
  </si>
  <si>
    <t>Rizwan</t>
  </si>
  <si>
    <t>37102-5322718-3</t>
  </si>
  <si>
    <t>0303-5213748</t>
  </si>
  <si>
    <t xml:space="preserve"> 33.488500
</t>
  </si>
  <si>
    <t>17.09.2021</t>
  </si>
  <si>
    <t>Noshehra</t>
  </si>
  <si>
    <t>Ghareeb Wal</t>
  </si>
  <si>
    <t>Noor Muhammad</t>
  </si>
  <si>
    <t>37105-3296955-7</t>
  </si>
  <si>
    <t>0302-5756963</t>
  </si>
  <si>
    <t xml:space="preserve"> 33.170790
</t>
  </si>
  <si>
    <t>Thatti Sydo Shah</t>
  </si>
  <si>
    <t>Chakki</t>
  </si>
  <si>
    <t>Fazal Jan</t>
  </si>
  <si>
    <t>37105-6347035-8</t>
  </si>
  <si>
    <t>0332-8543329</t>
  </si>
  <si>
    <t xml:space="preserve"> 33.210880
</t>
  </si>
  <si>
    <t>04.10.2021</t>
  </si>
  <si>
    <t>Gaggan</t>
  </si>
  <si>
    <t>Waqar Ahmed</t>
  </si>
  <si>
    <t>37102-1264904-1</t>
  </si>
  <si>
    <t>0300-5198511</t>
  </si>
  <si>
    <t xml:space="preserve"> 33.544583
</t>
  </si>
  <si>
    <t>07.10.2021</t>
  </si>
  <si>
    <t>Choora Sharif</t>
  </si>
  <si>
    <t>Langar</t>
  </si>
  <si>
    <t>Hammad Hassan</t>
  </si>
  <si>
    <t>37104-7994881-5</t>
  </si>
  <si>
    <t>0302-5199258</t>
  </si>
  <si>
    <t xml:space="preserve"> 33.463618
</t>
  </si>
  <si>
    <t>11.10.2021</t>
  </si>
  <si>
    <t>23-04-2022</t>
  </si>
  <si>
    <t xml:space="preserve">Ishtiaq Ahmed </t>
  </si>
  <si>
    <t>37102-128087-7</t>
  </si>
  <si>
    <t>0300-8563825</t>
  </si>
  <si>
    <t xml:space="preserve"> 33.505579
</t>
  </si>
  <si>
    <t>Zaheer Ahmed Khan</t>
  </si>
  <si>
    <t>0301-5256291</t>
  </si>
  <si>
    <t xml:space="preserve"> 33.500774
</t>
  </si>
  <si>
    <t>09-06-2022</t>
  </si>
  <si>
    <t>Shah Ray Bahdur</t>
  </si>
  <si>
    <t>Muhammad Zubair</t>
  </si>
  <si>
    <t>37102-9774638-3</t>
  </si>
  <si>
    <t>0302-5203967</t>
  </si>
  <si>
    <t xml:space="preserve"> 33 29.044
</t>
  </si>
  <si>
    <t>15.01.2022</t>
  </si>
  <si>
    <t>371024-085443-5</t>
  </si>
  <si>
    <t>0307-5186139</t>
  </si>
  <si>
    <t xml:space="preserve"> 33 29.031
</t>
  </si>
  <si>
    <t xml:space="preserve"> 72 37.410</t>
  </si>
  <si>
    <t>Sarwai</t>
  </si>
  <si>
    <t>Muhammad Akbar</t>
  </si>
  <si>
    <t>37105-8896854-3</t>
  </si>
  <si>
    <t>0300-5283601</t>
  </si>
  <si>
    <t xml:space="preserve"> 33.169187
</t>
  </si>
  <si>
    <t>Dandi</t>
  </si>
  <si>
    <t>37105-9058661-9</t>
  </si>
  <si>
    <t>0308-0011110</t>
  </si>
  <si>
    <t xml:space="preserve"> 33.264373
</t>
  </si>
  <si>
    <t>ICR-I Re-Verified</t>
  </si>
  <si>
    <t>Babar Shehzad</t>
  </si>
  <si>
    <t>37105-8202549-7</t>
  </si>
  <si>
    <t xml:space="preserve"> 33.208442
</t>
  </si>
  <si>
    <t>Muhammad Arshad</t>
  </si>
  <si>
    <t>37102-7683590-5</t>
  </si>
  <si>
    <t>33 25.237</t>
  </si>
  <si>
    <t>72 40.554</t>
  </si>
  <si>
    <t>1744282</t>
  </si>
  <si>
    <t>01.04.2022</t>
  </si>
  <si>
    <t>Muhammad Altaf</t>
  </si>
  <si>
    <t>37102-1269557-7</t>
  </si>
  <si>
    <t>0301-9574498</t>
  </si>
  <si>
    <t>33 29.323</t>
  </si>
  <si>
    <t>72 30.305</t>
  </si>
  <si>
    <t>Sher Ahmed</t>
  </si>
  <si>
    <t>37104-0969790-9</t>
  </si>
  <si>
    <t>0345-5983913</t>
  </si>
  <si>
    <t>29.09.2021</t>
  </si>
  <si>
    <t>Ijaz Khan</t>
  </si>
  <si>
    <t>37102-6316175-1</t>
  </si>
  <si>
    <t>0302-9497136</t>
  </si>
  <si>
    <t>13-04-2022</t>
  </si>
  <si>
    <t>Aulad Hussain Shah</t>
  </si>
  <si>
    <t>61101-2932847-5</t>
  </si>
  <si>
    <t>0340-6012572</t>
  </si>
  <si>
    <t xml:space="preserve"> Gulial</t>
  </si>
  <si>
    <t>Hamood Ali Jafri</t>
  </si>
  <si>
    <t>37405-3722333-9</t>
  </si>
  <si>
    <t xml:space="preserve">Mujadid Hussain </t>
  </si>
  <si>
    <t>37104-1001131-7</t>
  </si>
  <si>
    <t>0347-5122285</t>
  </si>
  <si>
    <t>37104-7855285-1</t>
  </si>
  <si>
    <t>0302-5065041</t>
  </si>
  <si>
    <t>24.01.2022</t>
  </si>
  <si>
    <t>Main Muhammad</t>
  </si>
  <si>
    <t>37104-1007048-7</t>
  </si>
  <si>
    <t>0345-0320074</t>
  </si>
  <si>
    <t>Qasid Iqbal</t>
  </si>
  <si>
    <t>37104-3408346-9</t>
  </si>
  <si>
    <t>0331-5656241</t>
  </si>
  <si>
    <t>Hafiz Nisar</t>
  </si>
  <si>
    <t>37104-0977071-7</t>
  </si>
  <si>
    <t>0333-5129083</t>
  </si>
  <si>
    <t>Bolianwal</t>
  </si>
  <si>
    <t>Manzoor khan S/o Dado  Khan</t>
  </si>
  <si>
    <t>42401-3412572-5</t>
  </si>
  <si>
    <t>0312-5298358</t>
  </si>
  <si>
    <t>01.12.2021</t>
  </si>
  <si>
    <t>20.02.2022</t>
  </si>
  <si>
    <t>Hasham Khan S/O Khaki Jan</t>
  </si>
  <si>
    <t>37101-1720593-1</t>
  </si>
  <si>
    <t>0322-5714964</t>
  </si>
  <si>
    <t>10.10.2021</t>
  </si>
  <si>
    <t>11.12.2021</t>
  </si>
  <si>
    <t>Romian</t>
  </si>
  <si>
    <t xml:space="preserve">Malik Tariq Saeed S/O Malik Mureed Ahmed </t>
  </si>
  <si>
    <t>37101-1716718-7</t>
  </si>
  <si>
    <t>0343-5431294</t>
  </si>
  <si>
    <t>Pind Trair</t>
  </si>
  <si>
    <t xml:space="preserve">Riffat Hayat S/O Raja Khan </t>
  </si>
  <si>
    <t>37101-1734135-9</t>
  </si>
  <si>
    <t>0314-5861791</t>
  </si>
  <si>
    <t>15.12.2021</t>
  </si>
  <si>
    <t>F.Jang</t>
  </si>
  <si>
    <t>Qutbal</t>
  </si>
  <si>
    <t>Muhammad Javaid S/O Fazal Khan</t>
  </si>
  <si>
    <t>37102-1226207-9</t>
  </si>
  <si>
    <t>0306-5007586</t>
  </si>
  <si>
    <t>Batho</t>
  </si>
  <si>
    <t>Malik Ejaz Hussain S/O Karam Khan</t>
  </si>
  <si>
    <t>37102-1248133-1</t>
  </si>
  <si>
    <t>0345-5620414</t>
  </si>
  <si>
    <t>10.09.2021</t>
  </si>
  <si>
    <t>Munira Sultan W/o Mumtaz Ali Khan</t>
  </si>
  <si>
    <t>37102-0685966-8</t>
  </si>
  <si>
    <t>15.02.2022</t>
  </si>
  <si>
    <t>Guli Jageer</t>
  </si>
  <si>
    <t>Asghar Ali S/o Shahbaz Ali.</t>
  </si>
  <si>
    <t>37102-6467467-7</t>
  </si>
  <si>
    <t>0300-5065365</t>
  </si>
  <si>
    <t>04.11.2021</t>
  </si>
  <si>
    <t>08.05.2022</t>
  </si>
  <si>
    <t>Ahmed Yar S/O Abdul Ghaffar</t>
  </si>
  <si>
    <t>37102-2427009-9</t>
  </si>
  <si>
    <t>10.2.2022</t>
  </si>
  <si>
    <t>14.04.2022</t>
  </si>
  <si>
    <t>Akhori</t>
  </si>
  <si>
    <t>Ghulam Khan S/O Jumma</t>
  </si>
  <si>
    <t>371011-707961-9</t>
  </si>
  <si>
    <t>0345-9903877</t>
  </si>
  <si>
    <t>04..11.2021</t>
  </si>
  <si>
    <t xml:space="preserve">Attock </t>
  </si>
  <si>
    <t>kazam khan s/o Resham  khan</t>
  </si>
  <si>
    <t>37101-2245753-1</t>
  </si>
  <si>
    <t>0321-5628020</t>
  </si>
  <si>
    <t>28.12.2021</t>
  </si>
  <si>
    <t>08.06.2022</t>
  </si>
  <si>
    <t>Dulhial</t>
  </si>
  <si>
    <t>Kaleem Abbas Khan S/O Muhammad Hayat Khsn</t>
  </si>
  <si>
    <t>07.05.2022</t>
  </si>
  <si>
    <t>Taimoor Abbas S/o Ahmed Nazir</t>
  </si>
  <si>
    <t>37105-0205384-9</t>
  </si>
  <si>
    <t>301-5549476</t>
  </si>
  <si>
    <t>20.10.2021</t>
  </si>
  <si>
    <t xml:space="preserve">Badar Munir S/o Nizam Ali R/o Khore </t>
  </si>
  <si>
    <t>37105-0210607-3</t>
  </si>
  <si>
    <t>335-0665512</t>
  </si>
  <si>
    <t>08.09.21</t>
  </si>
  <si>
    <t xml:space="preserve">Sarfaraz S/o Dost Muhammad </t>
  </si>
  <si>
    <t>37105-0247901-5</t>
  </si>
  <si>
    <t>316-8317353</t>
  </si>
  <si>
    <t>05.09.21</t>
  </si>
  <si>
    <t>18.03.2022</t>
  </si>
  <si>
    <t xml:space="preserve">Banaras Khan S/o Dost Muhammad </t>
  </si>
  <si>
    <t>37105-0247934-9</t>
  </si>
  <si>
    <t>311-5606180</t>
  </si>
  <si>
    <t xml:space="preserve">Muhammad Bashir S/o karam khan </t>
  </si>
  <si>
    <t>37105-7452478-5</t>
  </si>
  <si>
    <t>311-5573368</t>
  </si>
  <si>
    <t>15.01.22</t>
  </si>
  <si>
    <t xml:space="preserve">Muhammad Qayum S/o Khaki Jaan </t>
  </si>
  <si>
    <t>37104-4899280-7</t>
  </si>
  <si>
    <t>332-5540224</t>
  </si>
  <si>
    <t>20.09.21</t>
  </si>
  <si>
    <t>perani</t>
  </si>
  <si>
    <t>Mira Sharif</t>
  </si>
  <si>
    <t xml:space="preserve">Nawab Khan S/o Bohab khan </t>
  </si>
  <si>
    <t>37105-0228752-5</t>
  </si>
  <si>
    <t>308-0569855</t>
  </si>
  <si>
    <t>09.11.2021</t>
  </si>
  <si>
    <t xml:space="preserve">Altaf Hussain S/o Gull Hussain </t>
  </si>
  <si>
    <t>37100-970486-3</t>
  </si>
  <si>
    <t>346-5688166</t>
  </si>
  <si>
    <t>15.09.21</t>
  </si>
  <si>
    <t>11.11.2021</t>
  </si>
  <si>
    <t xml:space="preserve">Malik Ashraaf S/o Adil Khan </t>
  </si>
  <si>
    <t>37104-0972830-1</t>
  </si>
  <si>
    <t>347-9293120</t>
  </si>
  <si>
    <t>Sher Khan S/o Waris Khan</t>
  </si>
  <si>
    <t>335-9493592</t>
  </si>
  <si>
    <t>23.09.21</t>
  </si>
  <si>
    <t>02.02.2022</t>
  </si>
  <si>
    <t xml:space="preserve">Abdul Malik S/o Mian Shohaib </t>
  </si>
  <si>
    <t>37104-0695127-1</t>
  </si>
  <si>
    <t>346-4084100</t>
  </si>
  <si>
    <t>23.08.2021</t>
  </si>
  <si>
    <t>01.03.2022</t>
  </si>
  <si>
    <t>Malik  Dad S/O Lal Baz</t>
  </si>
  <si>
    <t>61101-3681606-7</t>
  </si>
  <si>
    <t>346-5539675</t>
  </si>
  <si>
    <t>05.11.2021</t>
  </si>
  <si>
    <t>05.06.2022</t>
  </si>
  <si>
    <t xml:space="preserve">Noor Hussain S/O Ghulam Hussain </t>
  </si>
  <si>
    <t>11.12.2022</t>
  </si>
  <si>
    <t>Majia</t>
  </si>
  <si>
    <t xml:space="preserve">Sardar Iftikhar S/O Sardar Ahmed Khan </t>
  </si>
  <si>
    <t>61101-4900388-5</t>
  </si>
  <si>
    <t>0301-5526224</t>
  </si>
  <si>
    <t xml:space="preserve">verified </t>
  </si>
  <si>
    <t>01.10.2022</t>
  </si>
  <si>
    <t>Hadala</t>
  </si>
  <si>
    <t>Chak Umrah</t>
  </si>
  <si>
    <t>Amir Nawaz</t>
  </si>
  <si>
    <t>37201-1796754-1</t>
  </si>
  <si>
    <t>0310-5723521</t>
  </si>
  <si>
    <t>26-02-2022</t>
  </si>
  <si>
    <t>05-07-2022</t>
  </si>
  <si>
    <t>Pahar Khan</t>
  </si>
  <si>
    <t>Miani</t>
  </si>
  <si>
    <t>Riaz Hussain</t>
  </si>
  <si>
    <t>372011588764-3</t>
  </si>
  <si>
    <t xml:space="preserve">32.73422
</t>
  </si>
  <si>
    <t>Guffanwala</t>
  </si>
  <si>
    <t>Muhammad Riaz</t>
  </si>
  <si>
    <t>372014490409-3</t>
  </si>
  <si>
    <t xml:space="preserve">32.40159
</t>
  </si>
  <si>
    <t>Khuda Bakhash</t>
  </si>
  <si>
    <t>37203-1460643-5</t>
  </si>
  <si>
    <t>0307-8485210</t>
  </si>
  <si>
    <t xml:space="preserve">T.M Khan </t>
  </si>
  <si>
    <t>Insaf Hussain</t>
  </si>
  <si>
    <t>37203-5512339-5</t>
  </si>
  <si>
    <t>0344-6919119</t>
  </si>
  <si>
    <t>Ijaz Hussain</t>
  </si>
  <si>
    <t>37203-6138143-7</t>
  </si>
  <si>
    <t>0344-5755049</t>
  </si>
  <si>
    <t>16-11-2021</t>
  </si>
  <si>
    <t>Ameer Khan</t>
  </si>
  <si>
    <t>37203-1389477-3</t>
  </si>
  <si>
    <t>0301-5525023</t>
  </si>
  <si>
    <t>Allah Ditta</t>
  </si>
  <si>
    <t>37203-7361614-9</t>
  </si>
  <si>
    <t>0346-5771256</t>
  </si>
  <si>
    <t>Khizer Hayyat</t>
  </si>
  <si>
    <t>37203-2787639-5</t>
  </si>
  <si>
    <t>0300-5502434</t>
  </si>
  <si>
    <t>Maqbool Hussain</t>
  </si>
  <si>
    <t>37203-1901996-1</t>
  </si>
  <si>
    <t>0305-8468381</t>
  </si>
  <si>
    <t>Muhammad Nawaz</t>
  </si>
  <si>
    <t>37203-7761362-7</t>
  </si>
  <si>
    <t>0343-5942693</t>
  </si>
  <si>
    <t>Nichandi</t>
  </si>
  <si>
    <t xml:space="preserve"> Jhand Khanzada</t>
  </si>
  <si>
    <t>M.Arshad Awan</t>
  </si>
  <si>
    <t>372011267888-1</t>
  </si>
  <si>
    <t>0300-5201867</t>
  </si>
  <si>
    <t>Jhali</t>
  </si>
  <si>
    <t>Malik Lal Khan</t>
  </si>
  <si>
    <t>38403-8437974-7</t>
  </si>
  <si>
    <t>0300-8602096</t>
  </si>
  <si>
    <t>Muhammad Bilal Khan</t>
  </si>
  <si>
    <t>38403-8969628-1</t>
  </si>
  <si>
    <t>CHAKWAL</t>
  </si>
  <si>
    <t>LAWA</t>
  </si>
  <si>
    <t>Muhammmad Nawaz Niazi</t>
  </si>
  <si>
    <t>61101-1985008-7</t>
  </si>
  <si>
    <t>0300-5006047</t>
  </si>
  <si>
    <t>100K</t>
  </si>
  <si>
    <t>22/9/2021</t>
  </si>
  <si>
    <t>12.5'</t>
  </si>
  <si>
    <t>50'</t>
  </si>
  <si>
    <t>2,40,000</t>
  </si>
  <si>
    <t>1,92,000</t>
  </si>
  <si>
    <t>63'</t>
  </si>
  <si>
    <t>Chingi</t>
  </si>
  <si>
    <t>Bhelomar</t>
  </si>
  <si>
    <t xml:space="preserve">Naeem Akhtar s/o Sultan Khan </t>
  </si>
  <si>
    <t>37203-1442022-9</t>
  </si>
  <si>
    <t>0345-5432591</t>
  </si>
  <si>
    <t>17.09.21</t>
  </si>
  <si>
    <t>Dhok Choi Majeed</t>
  </si>
  <si>
    <t>Ameer Khan s/o Ameer Khan</t>
  </si>
  <si>
    <t>37203-1513605-5</t>
  </si>
  <si>
    <t>0308-5707236</t>
  </si>
  <si>
    <t>17-09-2021</t>
  </si>
  <si>
    <t>Muneer Ahmad s/o Ahmad Khan</t>
  </si>
  <si>
    <t>37203-1970787-5</t>
  </si>
  <si>
    <t>0313-0555365</t>
  </si>
  <si>
    <t>Dhok Ghadhi</t>
  </si>
  <si>
    <t>Khadim Hussain s/o Nazar Hussain</t>
  </si>
  <si>
    <t>37203-1491477-3</t>
  </si>
  <si>
    <t>0300-5708205</t>
  </si>
  <si>
    <t>Dhok Kiala</t>
  </si>
  <si>
    <t>Muhammad Naeem s/o Fateh Muhammad</t>
  </si>
  <si>
    <t>37203-8499044-3</t>
  </si>
  <si>
    <t>0312-5732013</t>
  </si>
  <si>
    <t>Pichnand</t>
  </si>
  <si>
    <t>Abid Hussain s/o Karam Hussain</t>
  </si>
  <si>
    <t>61101-1960173-9</t>
  </si>
  <si>
    <t>0301-5111944</t>
  </si>
  <si>
    <t>Muhammad Hayat s/o Muhammad Kamal</t>
  </si>
  <si>
    <t>37203-1472098-1</t>
  </si>
  <si>
    <t>0313-5055327</t>
  </si>
  <si>
    <t>Khaki Jan s/o Sultan Khan</t>
  </si>
  <si>
    <t>37203-1490756-1</t>
  </si>
  <si>
    <t>0347-9657919</t>
  </si>
  <si>
    <t>09-12-2021</t>
  </si>
  <si>
    <t xml:space="preserve">Khawaja Din s/o Ameer Khan </t>
  </si>
  <si>
    <t>37203-6777549-5</t>
  </si>
  <si>
    <t>0301-5796944</t>
  </si>
  <si>
    <t>Mangwal</t>
  </si>
  <si>
    <t>Saral</t>
  </si>
  <si>
    <t>Aamir Abbas  S/o Muhammad Naeem</t>
  </si>
  <si>
    <t>37201-1709222-5</t>
  </si>
  <si>
    <t>0336-5775594</t>
  </si>
  <si>
    <t>27.09.2021</t>
  </si>
  <si>
    <t>Muhammad Zulfiqar S/o Habib Khan</t>
  </si>
  <si>
    <t>37201-1605173-9</t>
  </si>
  <si>
    <t>0333-5914894</t>
  </si>
  <si>
    <t>Hastal</t>
  </si>
  <si>
    <t>Mureed</t>
  </si>
  <si>
    <t>Khan Ameer S/o Aurangzeb</t>
  </si>
  <si>
    <t>37201-2797586-9</t>
  </si>
  <si>
    <t>0300-5782965</t>
  </si>
  <si>
    <t xml:space="preserve">Hastal </t>
  </si>
  <si>
    <t>Munday</t>
  </si>
  <si>
    <t>Tauseef Raza S/o Ghulam Murtaza</t>
  </si>
  <si>
    <t>37201-1653203-1</t>
  </si>
  <si>
    <t>0300-4470337</t>
  </si>
  <si>
    <t xml:space="preserve">Munday </t>
  </si>
  <si>
    <t>Imdad Hussain S/o Muhammad Afzal</t>
  </si>
  <si>
    <t>37202-9330173-1</t>
  </si>
  <si>
    <t>0346-5771451</t>
  </si>
  <si>
    <t xml:space="preserve"> Muhammad Sarwar S/o  Muhammad Yaqoub</t>
  </si>
  <si>
    <t>37201-5956853-1</t>
  </si>
  <si>
    <t>Jethal</t>
  </si>
  <si>
    <t>Muhammad Naseem S/o Sultan Mehmood</t>
  </si>
  <si>
    <t>Maingan</t>
  </si>
  <si>
    <t>Muhammad Hussain S/o Misri Khan</t>
  </si>
  <si>
    <t>37201-1779831-5</t>
  </si>
  <si>
    <t>0333-5901166</t>
  </si>
  <si>
    <t xml:space="preserve">Maingan </t>
  </si>
  <si>
    <t>09.02.2022</t>
  </si>
  <si>
    <t>Thanil Kamal</t>
  </si>
  <si>
    <t>Muhammad Sajjad Aslam S/o Muhammad Aslam</t>
  </si>
  <si>
    <t>0300-5119052</t>
  </si>
  <si>
    <t>37201-9610795-3</t>
  </si>
  <si>
    <t xml:space="preserve">Thanil Kamal </t>
  </si>
  <si>
    <t>Said Husssain</t>
  </si>
  <si>
    <t>Garrh Mehal</t>
  </si>
  <si>
    <t>Syed Ghzanfar Mehmod S/O Fazal Hussain Shah</t>
  </si>
  <si>
    <t>37301-2248362-5</t>
  </si>
  <si>
    <t>0313-0890234</t>
  </si>
  <si>
    <t>Said Hussain</t>
  </si>
  <si>
    <t>1226299</t>
  </si>
  <si>
    <t>22-03-2022</t>
  </si>
  <si>
    <t>28-06-2022</t>
  </si>
  <si>
    <t>Syed Shamsher ul hassan S/O Dildar Hussain Shah</t>
  </si>
  <si>
    <t>34101-2618377-9</t>
  </si>
  <si>
    <t>0312-9628421</t>
  </si>
  <si>
    <t xml:space="preserve">32 59.220 </t>
  </si>
  <si>
    <t xml:space="preserve"> 73 27.246 </t>
  </si>
  <si>
    <t>21-10-2021</t>
  </si>
  <si>
    <t>NIL</t>
  </si>
  <si>
    <t>Tasawar Masood s/o Masood Ahmed</t>
  </si>
  <si>
    <t>37303-1160147-1</t>
  </si>
  <si>
    <t>0300-2331717</t>
  </si>
  <si>
    <t>28-12-2021</t>
  </si>
  <si>
    <t>Nougran</t>
  </si>
  <si>
    <t>Kotla Faqir</t>
  </si>
  <si>
    <t>Shahid Ul Qamar S/o Qamar Uz Zaman</t>
  </si>
  <si>
    <t>37301-6795251-9</t>
  </si>
  <si>
    <t>0321-5910672</t>
  </si>
  <si>
    <t>Langar pur beli</t>
  </si>
  <si>
    <t>Chak Khasa</t>
  </si>
  <si>
    <t>Naveed Anwaar  S/o Muhammad Anwar Ul Haq</t>
  </si>
  <si>
    <t>37301-3272673-3</t>
  </si>
  <si>
    <t>0346-5836601</t>
  </si>
  <si>
    <t>14-02-2022</t>
  </si>
  <si>
    <t>27-05-2022</t>
  </si>
  <si>
    <t>Jalalpur</t>
  </si>
  <si>
    <t>Asma Noreen  W/o Raja Zafar Iqbal</t>
  </si>
  <si>
    <t>37301-0939975-4</t>
  </si>
  <si>
    <t>0300-8517786</t>
  </si>
  <si>
    <t>13-12-2021</t>
  </si>
  <si>
    <t>Chak Mehmda</t>
  </si>
  <si>
    <t>Usama Bin Sadiq S/o Ch. Muhammad Sadiq</t>
  </si>
  <si>
    <t>37301-3016569-1</t>
  </si>
  <si>
    <t>0334-8652217</t>
  </si>
  <si>
    <t>19/03/2022</t>
  </si>
  <si>
    <t>M.Nawaz S/o Muhammad Boota</t>
  </si>
  <si>
    <t>37301-2254682-7</t>
  </si>
  <si>
    <t>0309-8762361</t>
  </si>
  <si>
    <t>18/03/2022</t>
  </si>
  <si>
    <t>Kharaka</t>
  </si>
  <si>
    <t>Qaiser Dastgeer S/O Raja Ghulam Dastgeer</t>
  </si>
  <si>
    <t>37303-1331238-5</t>
  </si>
  <si>
    <t>0333-5163058</t>
  </si>
  <si>
    <t>28ft</t>
  </si>
  <si>
    <t>Bashrat Hussain S/O Sajwal Hussain</t>
  </si>
  <si>
    <t>37303-3536760-5</t>
  </si>
  <si>
    <t>78ft</t>
  </si>
  <si>
    <t>Dhera</t>
  </si>
  <si>
    <t>Jajiyal</t>
  </si>
  <si>
    <t>M. Siddique s/o Bagh Hussain</t>
  </si>
  <si>
    <t>37303-9340898-1</t>
  </si>
  <si>
    <t>0346-5807753</t>
  </si>
  <si>
    <t>26/10/2021</t>
  </si>
  <si>
    <t>30ft</t>
  </si>
  <si>
    <t>Malik  M.Aslam s/o Malik Fazal Hussain</t>
  </si>
  <si>
    <t>61101-1941696-3</t>
  </si>
  <si>
    <t>0346-5056585</t>
  </si>
  <si>
    <t>20ft</t>
  </si>
  <si>
    <t>04-06-2022</t>
  </si>
  <si>
    <t>Smahl</t>
  </si>
  <si>
    <t>Khair</t>
  </si>
  <si>
    <t>37302-1139409-9</t>
  </si>
  <si>
    <t>0344-5721262</t>
  </si>
  <si>
    <t>Dhoke Bagh</t>
  </si>
  <si>
    <t>Muhammad Zamman Khan</t>
  </si>
  <si>
    <t>37303-0424726-7</t>
  </si>
  <si>
    <t>0333-5826283</t>
  </si>
  <si>
    <t>Tobha</t>
  </si>
  <si>
    <t>Mujeeb -ur- Rahman</t>
  </si>
  <si>
    <t>37302-6626555-7</t>
  </si>
  <si>
    <t>0300-6031921</t>
  </si>
  <si>
    <t>16-02-2022</t>
  </si>
  <si>
    <t>Dhullar durgamal</t>
  </si>
  <si>
    <t>Irfan Sharif</t>
  </si>
  <si>
    <t>37303-1156256-7</t>
  </si>
  <si>
    <t>0333-5513683</t>
  </si>
  <si>
    <t>15-02-2022</t>
  </si>
  <si>
    <t>Akra Mohra</t>
  </si>
  <si>
    <t>Umar Farooq Talib</t>
  </si>
  <si>
    <t>37303-1168323</t>
  </si>
  <si>
    <t>0333-5878831</t>
  </si>
  <si>
    <t>14-08-2022</t>
  </si>
  <si>
    <t>Loday</t>
  </si>
  <si>
    <t>Kuram ilyas</t>
  </si>
  <si>
    <t>Zaigham Javed</t>
  </si>
  <si>
    <t>374014-920024-5</t>
  </si>
  <si>
    <t>0342-5852266</t>
  </si>
  <si>
    <t>Lodey</t>
  </si>
  <si>
    <t>04-04-2022</t>
  </si>
  <si>
    <t>ICRII Verified</t>
  </si>
  <si>
    <t>Adyala</t>
  </si>
  <si>
    <t>Malik Ehtasham ul Haq</t>
  </si>
  <si>
    <t>37405-0835391-3</t>
  </si>
  <si>
    <t>0312-5025892</t>
  </si>
  <si>
    <t>Dakhana Khas Adyala</t>
  </si>
  <si>
    <t>33 26 13091</t>
  </si>
  <si>
    <t>72 059 48.91</t>
  </si>
  <si>
    <t>30.05.2022</t>
  </si>
  <si>
    <t>13.06.2022</t>
  </si>
  <si>
    <t>Mujhaid</t>
  </si>
  <si>
    <t>Sehal</t>
  </si>
  <si>
    <t>Mulazim Hussain Mujhaid</t>
  </si>
  <si>
    <t>37405-4528835-1</t>
  </si>
  <si>
    <t>0300-5137997</t>
  </si>
  <si>
    <t xml:space="preserve"> Mujhaid</t>
  </si>
  <si>
    <t>11-10-2021</t>
  </si>
  <si>
    <t>Daroha/Kahota</t>
  </si>
  <si>
    <t>Dubaran</t>
  </si>
  <si>
    <t>Raja Rashid Mehmood Kiyani</t>
  </si>
  <si>
    <t>37402-2091711-1</t>
  </si>
  <si>
    <t>0332-5258711</t>
  </si>
  <si>
    <t xml:space="preserve"> Daroha </t>
  </si>
  <si>
    <t>23-05-2022</t>
  </si>
  <si>
    <t>Karahi</t>
  </si>
  <si>
    <t>Peryal</t>
  </si>
  <si>
    <t>Muhammad Iqbal Khan</t>
  </si>
  <si>
    <t>61101-1819158 3</t>
  </si>
  <si>
    <t>0336-561777</t>
  </si>
  <si>
    <t>33 10.897</t>
  </si>
  <si>
    <t>72 47.812</t>
  </si>
  <si>
    <t>30-05-2022</t>
  </si>
  <si>
    <t>13-06-2022</t>
  </si>
  <si>
    <t xml:space="preserve">ICRII </t>
  </si>
  <si>
    <t>Tal Khalsa</t>
  </si>
  <si>
    <t>Changa Bangiyal</t>
  </si>
  <si>
    <t>Khuram Shahzad</t>
  </si>
  <si>
    <t>37401-1075309-1</t>
  </si>
  <si>
    <t xml:space="preserve">Tal Khalsa </t>
  </si>
  <si>
    <t>Kahuta</t>
  </si>
  <si>
    <t>Kahuta Channi</t>
  </si>
  <si>
    <t>Amjad Mehmood</t>
  </si>
  <si>
    <t>37402-7332660-7</t>
  </si>
  <si>
    <t>0301-8566227</t>
  </si>
  <si>
    <t>13-11-2021</t>
  </si>
  <si>
    <t>Reverified (WM)</t>
  </si>
  <si>
    <t>Arazi Sohal</t>
  </si>
  <si>
    <t>Mirza Asad Ullah</t>
  </si>
  <si>
    <t>37405-0527732-5</t>
  </si>
  <si>
    <t>0300-5257152</t>
  </si>
  <si>
    <t>33 29.243</t>
  </si>
  <si>
    <t>Rajoa</t>
  </si>
  <si>
    <t>Jhongal</t>
  </si>
  <si>
    <t>Faisal Mehmood S/o Muhammad Razzaq</t>
  </si>
  <si>
    <t>37405-5776720-7</t>
  </si>
  <si>
    <t>0333-5529515</t>
  </si>
  <si>
    <t>14.09.2021</t>
  </si>
  <si>
    <t>01-12-2021</t>
  </si>
  <si>
    <t>Khinger Mumdal</t>
  </si>
  <si>
    <t>Misa Kaswal</t>
  </si>
  <si>
    <t>Mukhtar Hussain S/o Fazal Dad</t>
  </si>
  <si>
    <t>37405-0523306-5</t>
  </si>
  <si>
    <t>0323-5361332</t>
  </si>
  <si>
    <t>13-09-2021</t>
  </si>
  <si>
    <t>Perveen Akhtar W/o Raja Ulfat Hussain</t>
  </si>
  <si>
    <t>37401-1503824-6</t>
  </si>
  <si>
    <t>24-02-2022</t>
  </si>
  <si>
    <t>Jatal Darab</t>
  </si>
  <si>
    <t>Muhammad Israr S/o Muhammad Sabir</t>
  </si>
  <si>
    <t>37401-4778810-7</t>
  </si>
  <si>
    <t>0300-5293450</t>
  </si>
  <si>
    <t>23-12-2021</t>
  </si>
  <si>
    <t>26-05-2022</t>
  </si>
  <si>
    <t>Chak Sigoo</t>
  </si>
  <si>
    <t>Ghulam Rasool S/o Muhammad Hussain</t>
  </si>
  <si>
    <t>37405-9172690-1</t>
  </si>
  <si>
    <t>0310-5274856</t>
  </si>
  <si>
    <t>22-09-2021</t>
  </si>
  <si>
    <t>Imran Mumtaz Malik S/o Malik Mumtaz Ali</t>
  </si>
  <si>
    <t>37405-7547070-3</t>
  </si>
  <si>
    <t>0300-5206181</t>
  </si>
  <si>
    <t>Pind Nowsheri</t>
  </si>
  <si>
    <t>Thatta Khalil</t>
  </si>
  <si>
    <t>Muhammad Siddique S/o Malik Khani Zaman</t>
  </si>
  <si>
    <t>37406-1555939-7</t>
  </si>
  <si>
    <t>0305-8540097</t>
  </si>
  <si>
    <t>06-11-2021</t>
  </si>
  <si>
    <t>26-03-2022</t>
  </si>
  <si>
    <t>Muhammad Basharat S/o Malik Ghulam Sarwar</t>
  </si>
  <si>
    <t>37405-4658574-1</t>
  </si>
  <si>
    <t>0300-8507095</t>
  </si>
  <si>
    <t>26-04-2022</t>
  </si>
  <si>
    <t>Malik Saeed Akhtar S/o Malik Ghulam Sarwar</t>
  </si>
  <si>
    <t>37405-7402603-9</t>
  </si>
  <si>
    <t>Said Akbar S/o Muhammad Iqbal Malik</t>
  </si>
  <si>
    <t>37405-9572327-5</t>
  </si>
  <si>
    <t>08-11-2021</t>
  </si>
  <si>
    <t>03-06-2022</t>
  </si>
  <si>
    <t>Duprri</t>
  </si>
  <si>
    <t>Doberan Khurd</t>
  </si>
  <si>
    <t>Mazhar Iqbal Bhatti S/o Muhammad Sharif</t>
  </si>
  <si>
    <t>37405-0521272-7</t>
  </si>
  <si>
    <t>0333-5133017</t>
  </si>
  <si>
    <t>25-05-2022</t>
  </si>
  <si>
    <t>Muhammad sarfraz S/o Ghulam Rasool</t>
  </si>
  <si>
    <t>37402-6780760-7</t>
  </si>
  <si>
    <t>0300-5468268</t>
  </si>
  <si>
    <t>06-12-2021</t>
  </si>
  <si>
    <t>Amjad Mehmood S/o Abdul Razzaq</t>
  </si>
  <si>
    <t>Asif Zia Malik S/o Malik Muhammad Sabir</t>
  </si>
  <si>
    <t>37402-3181280-5</t>
  </si>
  <si>
    <t>0302-5848685</t>
  </si>
  <si>
    <t>Krunb Usman</t>
  </si>
  <si>
    <t>Krumb Ilyas</t>
  </si>
  <si>
    <t>Faiq Siddique S/o Muhammad Siddique</t>
  </si>
  <si>
    <t>37203-7647656-9</t>
  </si>
  <si>
    <t>0321-8529901</t>
  </si>
  <si>
    <t>30.09.2021</t>
  </si>
  <si>
    <t>22.11.21</t>
  </si>
  <si>
    <t>Dugwell</t>
  </si>
  <si>
    <t>Pind Tarair</t>
  </si>
  <si>
    <t>Bolianwali</t>
  </si>
  <si>
    <t>24.03.2022</t>
  </si>
  <si>
    <t>Aamar Nawaz</t>
  </si>
  <si>
    <t xml:space="preserve"> 33. 01391 </t>
  </si>
  <si>
    <t xml:space="preserve"> 72. 59153</t>
  </si>
  <si>
    <t>11-04-2022</t>
  </si>
  <si>
    <t>Chinji</t>
  </si>
  <si>
    <t>Bhilo Maar</t>
  </si>
  <si>
    <t>Muhammad Tariq</t>
  </si>
  <si>
    <t>36302-0377932-9</t>
  </si>
  <si>
    <t>0300-6342423</t>
  </si>
  <si>
    <t>32. 43644</t>
  </si>
  <si>
    <t xml:space="preserve"> 72. 21149</t>
  </si>
  <si>
    <t>5.47</t>
  </si>
  <si>
    <t>Kiyala</t>
  </si>
  <si>
    <t>TM Khan</t>
  </si>
  <si>
    <t>Gull Ameer</t>
  </si>
  <si>
    <t>37203-1422965-1</t>
  </si>
  <si>
    <t>0346-5844862</t>
  </si>
  <si>
    <t xml:space="preserve">Damal </t>
  </si>
  <si>
    <t xml:space="preserve">Khurram Abbas </t>
  </si>
  <si>
    <t>37201-3717890-5</t>
  </si>
  <si>
    <t>0300-5788200</t>
  </si>
  <si>
    <t>24-04-2020</t>
  </si>
  <si>
    <t>Haji Khan</t>
  </si>
  <si>
    <t>37203-9453552-1</t>
  </si>
  <si>
    <t>.0312-5614250</t>
  </si>
  <si>
    <t xml:space="preserve">Syed Ghzanfar Mehmod S/O Fazal Hussain Shah </t>
  </si>
  <si>
    <t>01-06-2022</t>
  </si>
  <si>
    <t>15-06-2022</t>
  </si>
  <si>
    <t>Syed Shamsher ul Hassan S/O Syed Dildar Hussain Shah</t>
  </si>
  <si>
    <t xml:space="preserve"> 32 59.220  </t>
  </si>
  <si>
    <t xml:space="preserve"> 73 27.246</t>
  </si>
  <si>
    <t>jhelum</t>
  </si>
  <si>
    <t>sohawa</t>
  </si>
  <si>
    <t>bakrala</t>
  </si>
  <si>
    <t>Tasawar masood s/o Masood Ahmed</t>
  </si>
  <si>
    <t>24-09-2021</t>
  </si>
  <si>
    <t>Nogran</t>
  </si>
  <si>
    <t>06-02-2022</t>
  </si>
  <si>
    <t>Langarpur beli</t>
  </si>
  <si>
    <t>26-11-2021</t>
  </si>
  <si>
    <t>24-12-2021</t>
  </si>
  <si>
    <t>wagh</t>
  </si>
  <si>
    <t>Chetan</t>
  </si>
  <si>
    <t>Monan</t>
  </si>
  <si>
    <t>Waqar Qadir  S/oGhulam Qadir</t>
  </si>
  <si>
    <t>37301-0823237-7</t>
  </si>
  <si>
    <t>0300-9524908</t>
  </si>
  <si>
    <t>Kasran Kalan</t>
  </si>
  <si>
    <t>Dhalla</t>
  </si>
  <si>
    <t>Malik Ehtesham ul Haq</t>
  </si>
  <si>
    <t>0333-5008069</t>
  </si>
  <si>
    <t>Mouza Adalya</t>
  </si>
  <si>
    <t>33 26.380</t>
  </si>
  <si>
    <t>72 59.563</t>
  </si>
  <si>
    <t>20-06-2022</t>
  </si>
  <si>
    <t>29/6/2022</t>
  </si>
  <si>
    <t>Dhala</t>
  </si>
  <si>
    <t>Rashid Mehmood</t>
  </si>
  <si>
    <t>37405-4540799-9</t>
  </si>
  <si>
    <t>0318-5039582</t>
  </si>
  <si>
    <t xml:space="preserve"> Dhala </t>
  </si>
  <si>
    <t>33 24.950</t>
  </si>
  <si>
    <t xml:space="preserve"> 72 57.857</t>
  </si>
  <si>
    <t>Chontra</t>
  </si>
  <si>
    <t>Altaf Ahmed Quarashi</t>
  </si>
  <si>
    <t>37405-1412856-7</t>
  </si>
  <si>
    <t>0335-0550951</t>
  </si>
  <si>
    <t>House no12 Street no 145 sector G 13/4 Islamabad</t>
  </si>
  <si>
    <t>33 29.721</t>
  </si>
  <si>
    <t xml:space="preserve"> 73 02.094</t>
  </si>
  <si>
    <t>61101-1819158-3</t>
  </si>
  <si>
    <t>0300-5015354</t>
  </si>
  <si>
    <t>House no21 street no33 sector G10/1 Islamabad</t>
  </si>
  <si>
    <t xml:space="preserve"> 72 47.812</t>
  </si>
  <si>
    <t>27/5/2022</t>
  </si>
  <si>
    <t>Muhammad Aslam Khan Niazi</t>
  </si>
  <si>
    <t>61101-1926782-3</t>
  </si>
  <si>
    <t>0300-0226060</t>
  </si>
  <si>
    <t xml:space="preserve"> Karahi</t>
  </si>
  <si>
    <t>Kuram Usman</t>
  </si>
  <si>
    <t>Jhangi</t>
  </si>
  <si>
    <t>Faiq Saddique</t>
  </si>
  <si>
    <t>06-03-2022</t>
  </si>
  <si>
    <t>Bushra Zubair</t>
  </si>
  <si>
    <t>37405-0250941-6</t>
  </si>
  <si>
    <t>09.05.2022</t>
  </si>
  <si>
    <t xml:space="preserve"> Tal Khalsa</t>
  </si>
  <si>
    <t>Mohra Muradu</t>
  </si>
  <si>
    <t>Mohara</t>
  </si>
  <si>
    <t>Bakhat Rawan</t>
  </si>
  <si>
    <t>35302-1983647-3</t>
  </si>
  <si>
    <t>0312-9711521</t>
  </si>
  <si>
    <t>Dhok Jandu</t>
  </si>
  <si>
    <t>Khalid Khan</t>
  </si>
  <si>
    <t>37406-1571270-9</t>
  </si>
  <si>
    <t>0300-5577411</t>
  </si>
  <si>
    <t>Tal Khalsa, Kallar Sayadan</t>
  </si>
  <si>
    <t>Raja Imran Zamir</t>
  </si>
  <si>
    <t>37564-5421368-7</t>
  </si>
  <si>
    <t>0321-2548623</t>
  </si>
  <si>
    <t>33 35.657</t>
  </si>
  <si>
    <t>73 24.524</t>
  </si>
  <si>
    <t>05-05-2022</t>
  </si>
  <si>
    <t>Gulab Khan</t>
  </si>
  <si>
    <t>37105-3371450-3</t>
  </si>
  <si>
    <t>0301-5667322</t>
  </si>
  <si>
    <t>Al-Anayet &amp; Sons</t>
  </si>
  <si>
    <t>28.05.2022</t>
  </si>
  <si>
    <t>Rx-30</t>
  </si>
  <si>
    <t>28.06.2022</t>
  </si>
  <si>
    <t>Muhammad Ayoub</t>
  </si>
  <si>
    <t>37101-4400378-1</t>
  </si>
  <si>
    <t>0312-5953286</t>
  </si>
  <si>
    <t>Proshot 3001</t>
  </si>
  <si>
    <t>HSI-5782</t>
  </si>
  <si>
    <t>Sehrish Babar</t>
  </si>
  <si>
    <t>0344-5264103</t>
  </si>
  <si>
    <t>Futurar:LT-801</t>
  </si>
  <si>
    <t>LS-271</t>
  </si>
  <si>
    <t>Kanairy</t>
  </si>
  <si>
    <t>Nasrullah khan</t>
  </si>
  <si>
    <t>38101-0605380-5</t>
  </si>
  <si>
    <t>0336-9810320</t>
  </si>
  <si>
    <t>PROSHOT Next Level. Sr. No. X 117824</t>
  </si>
  <si>
    <t>Next Level NL-200 Sr. No. 8031</t>
  </si>
  <si>
    <t>Local, 8'. No. 58031</t>
  </si>
  <si>
    <t>Darya khan</t>
  </si>
  <si>
    <t>Daggar Sharq</t>
  </si>
  <si>
    <t>Kharal</t>
  </si>
  <si>
    <t>38102-9288496-9</t>
  </si>
  <si>
    <t>0348-5394480</t>
  </si>
  <si>
    <t>Daggar Wahgwara Sharqi</t>
  </si>
  <si>
    <t>01-11-2022</t>
  </si>
  <si>
    <t>Latec. Instrum.Futtura LT-800 Sr.No.FC6117</t>
  </si>
  <si>
    <t>Eay Farming , LS-27. Sr. No. V5377</t>
  </si>
  <si>
    <t>Local, 8' No. 4079</t>
  </si>
  <si>
    <t>Dhap Sial</t>
  </si>
  <si>
    <t>Sial</t>
  </si>
  <si>
    <t>Muhammad Ameer</t>
  </si>
  <si>
    <t>38101-0607653-1</t>
  </si>
  <si>
    <t>0346-7595066</t>
  </si>
  <si>
    <t>Moba Laser Rotec. LS.RH.HP.KI.Sr.No.013122493</t>
  </si>
  <si>
    <t>Ali Bhai.ABL.R.555.Sr.No. 0776</t>
  </si>
  <si>
    <t>Moba Laser.R.LAS.RH</t>
  </si>
  <si>
    <t>Local, 8' Ali Bhai. No. 0776</t>
  </si>
  <si>
    <t>Brevina /Italy.  AD3E02.</t>
  </si>
  <si>
    <t>Banda Bahoo</t>
  </si>
  <si>
    <t>Gul Sher</t>
  </si>
  <si>
    <t>38101-0628990-3</t>
  </si>
  <si>
    <t>0332-7613128</t>
  </si>
  <si>
    <t>31-12-2021</t>
  </si>
  <si>
    <t>Laser Reference. Eagle-1. USA. Sr.No.X116456</t>
  </si>
  <si>
    <t>Falcon.RCF-447.Sr.No.1570</t>
  </si>
  <si>
    <t>Fakuda. FRD 100</t>
  </si>
  <si>
    <t>Local, 8' Falcon. No. 1570</t>
  </si>
  <si>
    <t xml:space="preserve">Brevina /Italy.  </t>
  </si>
  <si>
    <t>Ameer Pur Mangan</t>
  </si>
  <si>
    <t>Hafeez Ahmad</t>
  </si>
  <si>
    <t>37201-1731870-5</t>
  </si>
  <si>
    <t>0333-7207229</t>
  </si>
  <si>
    <t>Ruba Digital Laser Okara</t>
  </si>
  <si>
    <t>Proshot x114649</t>
  </si>
  <si>
    <t>RUBA  3792</t>
  </si>
  <si>
    <t>RUBA 3792</t>
  </si>
  <si>
    <t>Mougla</t>
  </si>
  <si>
    <t>Asghar Hussain</t>
  </si>
  <si>
    <t>37203-1412368-7</t>
  </si>
  <si>
    <t>0302-5191441</t>
  </si>
  <si>
    <t xml:space="preserve"> moogla </t>
  </si>
  <si>
    <t>Rubba Digital Laser Okara</t>
  </si>
  <si>
    <t>Proshot x114646</t>
  </si>
  <si>
    <t>RUBA 3791</t>
  </si>
  <si>
    <t>Zahid Hussain</t>
  </si>
  <si>
    <t>37203-1412371-3</t>
  </si>
  <si>
    <t>0300-9789646</t>
  </si>
  <si>
    <t>RUBA 2550</t>
  </si>
  <si>
    <t>29-05-2021</t>
  </si>
  <si>
    <t>Chak Danda</t>
  </si>
  <si>
    <t>Shadan Lund</t>
  </si>
  <si>
    <t>Nazeer Ahmad</t>
  </si>
  <si>
    <t>32102-6687970-7</t>
  </si>
  <si>
    <t>0333-8596779   0346-2890328</t>
  </si>
  <si>
    <t xml:space="preserve">Shadan Lund Chak Danda </t>
  </si>
  <si>
    <t>M/S Cross Field Agro, Lahore</t>
  </si>
  <si>
    <t>21-12-2021</t>
  </si>
  <si>
    <t>MOBA Rotec
LS RH HP K1</t>
  </si>
  <si>
    <t>ABL R-555</t>
  </si>
  <si>
    <t xml:space="preserve"> 8 ft Ali Bhai 0924</t>
  </si>
  <si>
    <t>6.50*14 10 ply</t>
  </si>
  <si>
    <t>24-11-2022</t>
  </si>
  <si>
    <t>Jhok Leghari</t>
  </si>
  <si>
    <t>Ghulam Rasool</t>
  </si>
  <si>
    <t>32103-7708359-7</t>
  </si>
  <si>
    <t>0334-5882146</t>
  </si>
  <si>
    <t xml:space="preserve">Jhok Leghari </t>
  </si>
  <si>
    <t>HILTI PR2-HS
137220003</t>
  </si>
  <si>
    <t>MOBA CLS-3000</t>
  </si>
  <si>
    <t xml:space="preserve">8ft crossfield </t>
  </si>
  <si>
    <t>Qaim Wala</t>
  </si>
  <si>
    <t>Mamoori</t>
  </si>
  <si>
    <t>Imdad Hussain</t>
  </si>
  <si>
    <t>32102-0911938-9</t>
  </si>
  <si>
    <t>0331-8610980   0344-7222509</t>
  </si>
  <si>
    <t>HILTI PR2-HS
096180519</t>
  </si>
  <si>
    <t>MOBA CLS-3000/3130</t>
  </si>
  <si>
    <t>29-04-2022</t>
  </si>
  <si>
    <t>Churhata</t>
  </si>
  <si>
    <t>U-4 Peer Qatal</t>
  </si>
  <si>
    <t>Mian Ashiq Hussain</t>
  </si>
  <si>
    <t>32102-2202845-3</t>
  </si>
  <si>
    <t>0333-6481942</t>
  </si>
  <si>
    <t>Block Churhata</t>
  </si>
  <si>
    <t xml:space="preserve"> Easy Farming, Depalpur (Okara)</t>
  </si>
  <si>
    <t>Latec Instruments. Futtura LT-800. Sr. No.FC6520</t>
  </si>
  <si>
    <t>Easy Farming.LS-27, Sr.No. V5306</t>
  </si>
  <si>
    <t>Latec Instrument, CR-3</t>
  </si>
  <si>
    <t>8', Local, Easy Farming. Sr. No.4008</t>
  </si>
  <si>
    <t>Brevini /DANA. AD3E02,VSR,BS320,AM3UP</t>
  </si>
  <si>
    <t>31-10-2022</t>
  </si>
  <si>
    <t>Basti Baig</t>
  </si>
  <si>
    <t>Shero Dasti</t>
  </si>
  <si>
    <t>Allah Bakhsh</t>
  </si>
  <si>
    <t>32102-0995057-9</t>
  </si>
  <si>
    <t>0342-8683297</t>
  </si>
  <si>
    <t xml:space="preserve">Basti Baig </t>
  </si>
  <si>
    <t>21-10-2022</t>
  </si>
  <si>
    <t>Hilti PR2-HS  Sr. No.159220521</t>
  </si>
  <si>
    <t>Moba CLS-3000 Sr. No.3393</t>
  </si>
  <si>
    <t>8', Local, Cross Field. Sr. No.221608</t>
  </si>
  <si>
    <t>Wahi Kingrani</t>
  </si>
  <si>
    <t>Wador</t>
  </si>
  <si>
    <t>Khuda Bakhsh</t>
  </si>
  <si>
    <t>32102-0991160-7</t>
  </si>
  <si>
    <t>0334-8546699   0333-6524433</t>
  </si>
  <si>
    <t>Hilti PR2-HS  Sr. No.161220032</t>
  </si>
  <si>
    <t>Moba CLS-3000 Sr. No.3324</t>
  </si>
  <si>
    <t>8', Local, Cross Field. Sr. No.221610</t>
  </si>
  <si>
    <t>10-11-2021</t>
  </si>
  <si>
    <t>Sheikhan Wala</t>
  </si>
  <si>
    <t>Tufail Akhtar</t>
  </si>
  <si>
    <t>32103-2848055-1</t>
  </si>
  <si>
    <t>0331-6011763   0345-6050890</t>
  </si>
  <si>
    <t>Mohallah Sheikhan Wala</t>
  </si>
  <si>
    <t xml:space="preserve"> Al-Inyat &amp; Sons</t>
  </si>
  <si>
    <t xml:space="preserve">PRO SHOT-XD. </t>
  </si>
  <si>
    <t>HETEEN.RX-30 Sr. No. 202300</t>
  </si>
  <si>
    <t>8', Local, AL-Inayat. Sr. No. 202300</t>
  </si>
  <si>
    <t>02-08-2022</t>
  </si>
  <si>
    <t>Kandy Wala</t>
  </si>
  <si>
    <t>Ahmdani</t>
  </si>
  <si>
    <t>32102-8474479-9</t>
  </si>
  <si>
    <t>0334-6109417</t>
  </si>
  <si>
    <t>Alpha Proshot. Sr. No. X101248</t>
  </si>
  <si>
    <t>Cross Field Agro. Sr. No. 5841</t>
  </si>
  <si>
    <t>8', Local, Cross Field.Sr.No 5841</t>
  </si>
  <si>
    <t>26-02-2024</t>
  </si>
  <si>
    <t>Jalal Pur Jattan</t>
  </si>
  <si>
    <t>34201-2601280-5</t>
  </si>
  <si>
    <t>0308-6262349</t>
  </si>
  <si>
    <t>Cross Field Agro, CR-1</t>
  </si>
  <si>
    <t>CFL-07</t>
  </si>
  <si>
    <t>29-08-2022</t>
  </si>
  <si>
    <t>Rasheed Pur</t>
  </si>
  <si>
    <t>Muhammad Pervaiz Akhter</t>
  </si>
  <si>
    <t>34203-1738932-5</t>
  </si>
  <si>
    <t>0336-5445547</t>
  </si>
  <si>
    <t>Al Inyat &amp; Sons</t>
  </si>
  <si>
    <t>Heteen RX-30</t>
  </si>
  <si>
    <t>Borianwali</t>
  </si>
  <si>
    <t>Adnan Anwar</t>
  </si>
  <si>
    <t>34202-0830940-3</t>
  </si>
  <si>
    <t>0317-1760071</t>
  </si>
  <si>
    <t>Kotli Kando</t>
  </si>
  <si>
    <t>M.Ali Matto</t>
  </si>
  <si>
    <t>34201-3870537-1</t>
  </si>
  <si>
    <t>0321-6203500</t>
  </si>
  <si>
    <t>Grit, G-800</t>
  </si>
  <si>
    <t>Jadian</t>
  </si>
  <si>
    <t>M. Sameen Sadiq</t>
  </si>
  <si>
    <t>34201-1164099-7</t>
  </si>
  <si>
    <t>0344-6198056</t>
  </si>
  <si>
    <t>Muhammad Anayat</t>
  </si>
  <si>
    <t>37302-4367385-9</t>
  </si>
  <si>
    <t>0333-5608345</t>
  </si>
  <si>
    <t>07.03.2022</t>
  </si>
  <si>
    <t>Hilti-093180021</t>
  </si>
  <si>
    <t>Moba-3205</t>
  </si>
  <si>
    <t>8 ft local  Cross field agro</t>
  </si>
  <si>
    <t>07.06.2022</t>
  </si>
  <si>
    <t>Delivered</t>
  </si>
  <si>
    <t>Pinanwal</t>
  </si>
  <si>
    <t>Ishtiaq Zahra</t>
  </si>
  <si>
    <t>37302-2961830-0</t>
  </si>
  <si>
    <t>0300-9577196</t>
  </si>
  <si>
    <t>20.03.2022</t>
  </si>
  <si>
    <t>CR22100</t>
  </si>
  <si>
    <t>Cross field agro-5660</t>
  </si>
  <si>
    <t>20.06.2022</t>
  </si>
  <si>
    <t>Mohallah Gharbi Uchali</t>
  </si>
  <si>
    <t>Haji Sher Bahadar</t>
  </si>
  <si>
    <t>38201-4790271-9</t>
  </si>
  <si>
    <t>0301-3922173</t>
  </si>
  <si>
    <t>Mohallah Grabi Uchali,</t>
  </si>
  <si>
    <t>Ruba Digital</t>
  </si>
  <si>
    <t>IMEX, i77R, No JV 19706</t>
  </si>
  <si>
    <t>Ruba Digital, RDL-200, No 3966</t>
  </si>
  <si>
    <t>8', Local/ 3966</t>
  </si>
  <si>
    <t>DANA-Brevini/ Itely</t>
  </si>
  <si>
    <t>Mohallah Kalyar wala Bola</t>
  </si>
  <si>
    <t>Bola</t>
  </si>
  <si>
    <t>Allah Bukhsh S/o Khan Muhammad</t>
  </si>
  <si>
    <t>38201-6960936-9</t>
  </si>
  <si>
    <t>0308-6392010</t>
  </si>
  <si>
    <t>Al Inayat</t>
  </si>
  <si>
    <t>26-12-2021</t>
  </si>
  <si>
    <t>PRO SHOT-XD. Sr. No. X117138</t>
  </si>
  <si>
    <t>HETEEN.RX-30 Sr. No. 202201</t>
  </si>
  <si>
    <t>Local, 8', No. 202201</t>
  </si>
  <si>
    <t>21-02-2022</t>
  </si>
  <si>
    <t>Chunki Shumali</t>
  </si>
  <si>
    <t>Allah Yar S/o Sajawal Khan</t>
  </si>
  <si>
    <t>38201-1126285-7</t>
  </si>
  <si>
    <t>0300-6093082</t>
  </si>
  <si>
    <t>PRO SHOT-XD. Sr. No. X117135</t>
  </si>
  <si>
    <t>HETEEN.RX-30 Sr. No. 202202</t>
  </si>
  <si>
    <t>Local, 8', No. 202202</t>
  </si>
  <si>
    <t>Golay wali</t>
  </si>
  <si>
    <t>Muhammad Bilal  S/o Fateh Khan</t>
  </si>
  <si>
    <t>38201-5529364-1</t>
  </si>
  <si>
    <t>03006045573</t>
  </si>
  <si>
    <t>21-02-2021</t>
  </si>
  <si>
    <t>IMEX i77R. Sr. No. EV 19230</t>
  </si>
  <si>
    <t>Ruba Digital RDL-200 Sr. No. 3760</t>
  </si>
  <si>
    <t>Local, 8', No. 3760</t>
  </si>
  <si>
    <t>Adhi Kot</t>
  </si>
  <si>
    <t>Aman Ullah S/o Muhammad Ameer</t>
  </si>
  <si>
    <t>38202-1277667-9</t>
  </si>
  <si>
    <t>0300-5090796</t>
  </si>
  <si>
    <t>Pioneer Agro</t>
  </si>
  <si>
    <t>Alpha Proshot, Pioneer Sr. No.X114227</t>
  </si>
  <si>
    <t>Pioneer Agro. Accurate406E Sr. No. 80</t>
  </si>
  <si>
    <t>Local, 8', No. 80</t>
  </si>
  <si>
    <t>Jamali</t>
  </si>
  <si>
    <t xml:space="preserve">Faisal Hayat S/o Khizar Hayat </t>
  </si>
  <si>
    <t>38202-1068361-1</t>
  </si>
  <si>
    <t>0341-6926049</t>
  </si>
  <si>
    <t>19-07-2022</t>
  </si>
  <si>
    <t>PRO SHOT-XD. Sr. No. X118722</t>
  </si>
  <si>
    <t>HETEEN.RX-30 Sr. No. 202283</t>
  </si>
  <si>
    <t>Local, 8', No. 202283</t>
  </si>
  <si>
    <t>Nawan Saghu</t>
  </si>
  <si>
    <t>Jora Kalan</t>
  </si>
  <si>
    <t>Rasheed Ahmad   S/o Qadir Bakhsh</t>
  </si>
  <si>
    <t>38402-9717548-7</t>
  </si>
  <si>
    <t>0312-8700679</t>
  </si>
  <si>
    <t>23-12-21</t>
  </si>
  <si>
    <t>29-12-22</t>
  </si>
  <si>
    <t>Shahwala</t>
  </si>
  <si>
    <t>Jharkil</t>
  </si>
  <si>
    <t>Kashif Mahmood  S/o Jahan Khan</t>
  </si>
  <si>
    <t>34401-8157461-3</t>
  </si>
  <si>
    <t>0344-6558889</t>
  </si>
  <si>
    <t>PRO SHOT-Next Level Sr. No. Nil</t>
  </si>
  <si>
    <t>Next Level NL-200 Sr. No. Nil</t>
  </si>
  <si>
    <t>Local, 8'</t>
  </si>
  <si>
    <t>04-01-2022</t>
  </si>
  <si>
    <t>Rahdari</t>
  </si>
  <si>
    <t>Muhammad Adil Yaqoob S/o Muhammad Yaqoob</t>
  </si>
  <si>
    <t>34401-8401976-9</t>
  </si>
  <si>
    <t>0313-7704023</t>
  </si>
  <si>
    <t>IMEX JV Sr.No.19692</t>
  </si>
  <si>
    <t>RDL 200 Sr. No.3988</t>
  </si>
  <si>
    <t>Local, 8', No. 3988</t>
  </si>
  <si>
    <t>Ghazanfar Ali S/o Allah Bakhsh</t>
  </si>
  <si>
    <t>38202-7876723-3</t>
  </si>
  <si>
    <t>0346-8643598</t>
  </si>
  <si>
    <t>27-12-2021</t>
  </si>
  <si>
    <t>PRO SHOT-XD. Sr. No. X117136</t>
  </si>
  <si>
    <t>HETEEN.RX-30 Sr. No. 202203</t>
  </si>
  <si>
    <t>Local, 8', No. 202203</t>
  </si>
  <si>
    <t>Adhi Sargal</t>
  </si>
  <si>
    <t>Muhammad Razman S/o Ghulam Muhammad</t>
  </si>
  <si>
    <t>38201-7988993-7</t>
  </si>
  <si>
    <t>0300-8607921</t>
  </si>
  <si>
    <t>PRO SHOT-XD. Sr. No. X118767</t>
  </si>
  <si>
    <t>HETEEN.RX-30 Sr. No. 202282</t>
  </si>
  <si>
    <t>Local, 8', No. 202282</t>
  </si>
  <si>
    <t xml:space="preserve">Muhammad Ehsan </t>
  </si>
  <si>
    <t>0345-7900444</t>
  </si>
  <si>
    <t>PROSHOT, Next Level.</t>
  </si>
  <si>
    <t xml:space="preserve">Next Level, NL-200 </t>
  </si>
  <si>
    <t>8', Local, No.</t>
  </si>
  <si>
    <t>Naushera</t>
  </si>
  <si>
    <t>Alyal Sabral</t>
  </si>
  <si>
    <t>Kufri</t>
  </si>
  <si>
    <t xml:space="preserve">Noor Muhammad  </t>
  </si>
  <si>
    <t>38201-0213363-1</t>
  </si>
  <si>
    <t>0304-6411623</t>
  </si>
  <si>
    <t>Symbol Impex</t>
  </si>
  <si>
    <t>Alpha Proshot, Impex Proshot. Sr.No. X101218</t>
  </si>
  <si>
    <t>Symbol Impex, SR-67, Sr. No.100</t>
  </si>
  <si>
    <t>8', Local, No.04100</t>
  </si>
  <si>
    <t>Ward No 1</t>
  </si>
  <si>
    <t>Ahmad Nawaz</t>
  </si>
  <si>
    <t>32201-0499304-1</t>
  </si>
  <si>
    <t>0300-4599724</t>
  </si>
  <si>
    <t>Ward No 1, Choubara</t>
  </si>
  <si>
    <t>NEDO-PRIUS -No.P2. 20443</t>
  </si>
  <si>
    <t>Ruba Digital RDL-200 No. 3894</t>
  </si>
  <si>
    <t>Local, 8', No. 3894</t>
  </si>
  <si>
    <t>Adda Khokar abad</t>
  </si>
  <si>
    <t>Bait Wasawa Shumali</t>
  </si>
  <si>
    <t>Abdul Rashid</t>
  </si>
  <si>
    <t>32203-8935925-3</t>
  </si>
  <si>
    <t>0306-7780827</t>
  </si>
  <si>
    <t>Adda Khokar Abad</t>
  </si>
  <si>
    <t>Falcon</t>
  </si>
  <si>
    <t>20/12/2021</t>
  </si>
  <si>
    <t>Eagle-1 USA Sr. No. X116458</t>
  </si>
  <si>
    <t>Falcon RCF-447, No.1572</t>
  </si>
  <si>
    <t>Local, 8', No. 1572</t>
  </si>
  <si>
    <t>24-03-2022</t>
  </si>
  <si>
    <t>Sumra Nashib</t>
  </si>
  <si>
    <t>Sumra Nashaib</t>
  </si>
  <si>
    <t>Ghulam Yasin Noon</t>
  </si>
  <si>
    <t>32203-9300564-3</t>
  </si>
  <si>
    <t>0300-8761102</t>
  </si>
  <si>
    <t xml:space="preserve">Sumra Nashaib pacca </t>
  </si>
  <si>
    <t>28/12/2022</t>
  </si>
  <si>
    <t>Grit-800, Sr.No.604878</t>
  </si>
  <si>
    <t>Agro Laser 786 No.806</t>
  </si>
  <si>
    <t>Local, 8', No. 806</t>
  </si>
  <si>
    <t>Brevini/Italy. AD3E01</t>
  </si>
  <si>
    <t>15-03-2022</t>
  </si>
  <si>
    <t>149-A/TDA</t>
  </si>
  <si>
    <t>Ghulam Fareed</t>
  </si>
  <si>
    <t>32203-2006439-1</t>
  </si>
  <si>
    <t>0306-0169185</t>
  </si>
  <si>
    <t>Chak No 149-A/TDA</t>
  </si>
  <si>
    <t>Grit-800, Sr.No.604879</t>
  </si>
  <si>
    <t>Local, 8', No. 824</t>
  </si>
  <si>
    <t>320/TDA</t>
  </si>
  <si>
    <t>Muhammad Asghar</t>
  </si>
  <si>
    <t>32201-2687950-1</t>
  </si>
  <si>
    <t>0300-7257952</t>
  </si>
  <si>
    <t>12-01-2022</t>
  </si>
  <si>
    <t>IMEX-I77R-No. KV. 19791</t>
  </si>
  <si>
    <t>Ruba Digital RDL-200 No. 4066</t>
  </si>
  <si>
    <t>Local, 8', No. 4066</t>
  </si>
  <si>
    <t>02-02-2023</t>
  </si>
  <si>
    <t>345/TDA</t>
  </si>
  <si>
    <t>Rafiq abad</t>
  </si>
  <si>
    <t>Shah Nawaz</t>
  </si>
  <si>
    <t>32201-4140999-9</t>
  </si>
  <si>
    <t>0344-7976600</t>
  </si>
  <si>
    <t>IMEX-I77R-No. BW 20826</t>
  </si>
  <si>
    <t>Ruba Digital RDL-200 No. 4024</t>
  </si>
  <si>
    <t>Local, 8', No. 4024</t>
  </si>
  <si>
    <t>23-08-2022</t>
  </si>
  <si>
    <t>Patti Arain</t>
  </si>
  <si>
    <t>32201-7571711-9</t>
  </si>
  <si>
    <t>0308-7576697</t>
  </si>
  <si>
    <t>NEDO-PRIUS. No. P2. 20870</t>
  </si>
  <si>
    <t>Ruba Digital RDL-200 No. 4041</t>
  </si>
  <si>
    <t>Local, 8', No. 4041</t>
  </si>
  <si>
    <t>23-07-2022</t>
  </si>
  <si>
    <t>Chah Allah Daad</t>
  </si>
  <si>
    <t>Head Verari</t>
  </si>
  <si>
    <t>Muhammad Afzal</t>
  </si>
  <si>
    <t>32201-1737747-3</t>
  </si>
  <si>
    <t>0300-6769149</t>
  </si>
  <si>
    <t>MOBA-LASER ROTEC.LS.RH.HP.KI No. 013122582</t>
  </si>
  <si>
    <t>Ali Bhai. ABL.R.555 No.0887</t>
  </si>
  <si>
    <t>MOBA-LASERS. R.LAS.RH</t>
  </si>
  <si>
    <t>Local, 8', No. 0887</t>
  </si>
  <si>
    <t xml:space="preserve">Brevini/Italy/AD3E02. </t>
  </si>
  <si>
    <t>06-08-2022</t>
  </si>
  <si>
    <t>Chah Taitwa wala</t>
  </si>
  <si>
    <t>Muhammad Saleem</t>
  </si>
  <si>
    <t>32201-0509594-7</t>
  </si>
  <si>
    <t>0300-8174061</t>
  </si>
  <si>
    <t>Moba.Laser Rotic.LS.RH.HP.K1.No. 013122581</t>
  </si>
  <si>
    <t>Ali Bhai. ABL.R.555 No.0886</t>
  </si>
  <si>
    <t>Moba Laser R.LAS.RH.</t>
  </si>
  <si>
    <t>Local, 8', No. 0886</t>
  </si>
  <si>
    <t>Ishfaq Ahmad</t>
  </si>
  <si>
    <t>32203-3851656-3</t>
  </si>
  <si>
    <t>0306-0666615</t>
  </si>
  <si>
    <t>NEDO-PRIUS -No.P2. 20434</t>
  </si>
  <si>
    <t>Ruba Digital RDL-200 No. 3899</t>
  </si>
  <si>
    <t>Local, 8', No. 3899</t>
  </si>
  <si>
    <t>19-05-2022</t>
  </si>
  <si>
    <t>Trag</t>
  </si>
  <si>
    <t>Muhammad Qadeer Khan s/o Wazir khan</t>
  </si>
  <si>
    <t>38301-2157298-5</t>
  </si>
  <si>
    <t xml:space="preserve">0306-3950488 </t>
  </si>
  <si>
    <t>LSRH, Rotec, Sr.No. '013122242</t>
  </si>
  <si>
    <t>ABL-R-555. Sr.No.</t>
  </si>
  <si>
    <t>According to the statement of father of  Allottee, that his son is not owner of any Agriculture land, nor he has received any laser set from Water Management department on Subsidy basis.</t>
  </si>
  <si>
    <t>Kamar Mushani</t>
  </si>
  <si>
    <t>Muhammad Yasir Khan s/o Muhammad Waris khan</t>
  </si>
  <si>
    <t>38301-5191317-3</t>
  </si>
  <si>
    <t>0308-6518510</t>
  </si>
  <si>
    <t>LSRH, Rotec, Sr.No. '013122269</t>
  </si>
  <si>
    <t xml:space="preserve">ABL-R-555. Sr.No. </t>
  </si>
  <si>
    <t>According to the statement of Allottee, he is not owner of any Agriculture land, nor he has received any laser set from Water Management department on Subsidy basis.</t>
  </si>
  <si>
    <t>Esakhail</t>
  </si>
  <si>
    <t>Syed Muzzamil Hussain Shah</t>
  </si>
  <si>
    <t>38301-7131763-9</t>
  </si>
  <si>
    <t>0308-6518563</t>
  </si>
  <si>
    <t>LSRH, Rotec, Sr.No. '013122252</t>
  </si>
  <si>
    <t>ABL-R-555. Sr.No. 0668</t>
  </si>
  <si>
    <t>8', Local, No.0668</t>
  </si>
  <si>
    <t>Muhammad Kabir s/o Muhammad Shabbir</t>
  </si>
  <si>
    <t>38303-3880115-7</t>
  </si>
  <si>
    <t>0306-7213697</t>
  </si>
  <si>
    <t>alpha proshat No.x-115433</t>
  </si>
  <si>
    <t>Pioner Agro No.1510</t>
  </si>
  <si>
    <t>8', Local, No.1510</t>
  </si>
  <si>
    <t>07-02-2022</t>
  </si>
  <si>
    <t>Liaqat Ali s/o Azizullah</t>
  </si>
  <si>
    <t>38302-1228351-7</t>
  </si>
  <si>
    <t>0344-4843845</t>
  </si>
  <si>
    <t>alpha proshat No.x-115434</t>
  </si>
  <si>
    <t>Pioner Agro No.1511</t>
  </si>
  <si>
    <t>8', Local, No.1511</t>
  </si>
  <si>
    <t>Thamay Wali</t>
  </si>
  <si>
    <t>Muhammad Nawaz s/o Noor Hussain</t>
  </si>
  <si>
    <t>38302-6086729-2</t>
  </si>
  <si>
    <t>alpha proshat No.x-115435</t>
  </si>
  <si>
    <t>Pioner Agro No.1512</t>
  </si>
  <si>
    <t>8', Local, No.1512</t>
  </si>
  <si>
    <t>Rikhi Kalri</t>
  </si>
  <si>
    <t>Kalri</t>
  </si>
  <si>
    <t>Muhammad Aftab s/o Muhammad Rustam</t>
  </si>
  <si>
    <t>38302-1417471-1</t>
  </si>
  <si>
    <t>0302-3952811</t>
  </si>
  <si>
    <t>alpha proshat No.x-115436</t>
  </si>
  <si>
    <t>Pioner Agro No.1513</t>
  </si>
  <si>
    <t>8', Local, No.1513</t>
  </si>
  <si>
    <t>Malik Mumtaz s/o Muhammad Aslam</t>
  </si>
  <si>
    <t>38302-1233079-3</t>
  </si>
  <si>
    <t>0307-0467113</t>
  </si>
  <si>
    <t>MCE,LR.LS.RH.HP.K1.  Sr.No. 013121055</t>
  </si>
  <si>
    <t>ABL-R-555. Sr.No. 0664</t>
  </si>
  <si>
    <t>8', Local, No.0664</t>
  </si>
  <si>
    <t>Brevini /Italy. AD3E05</t>
  </si>
  <si>
    <t>Musa khail</t>
  </si>
  <si>
    <t>Gul Muhammad s/o Hussain</t>
  </si>
  <si>
    <t>38302-7044449-3</t>
  </si>
  <si>
    <t>MCE,LR.LS.RH.HP.K1.  Sr.No. 013129434</t>
  </si>
  <si>
    <t>ABL-R-555. Sr.No. 0666</t>
  </si>
  <si>
    <t>8', Local, No.0666</t>
  </si>
  <si>
    <t>Allah Jiwaia s/o Ameer Ahmad</t>
  </si>
  <si>
    <t>38302-4203038-5</t>
  </si>
  <si>
    <t>MCE,LR.LS.RH.HP.K1.  Sr.No. 013121330</t>
  </si>
  <si>
    <t>ABL-R-555. Sr.No. 0667</t>
  </si>
  <si>
    <t>8', Local, No.0667</t>
  </si>
  <si>
    <t>Derianwala</t>
  </si>
  <si>
    <t>Pejowal</t>
  </si>
  <si>
    <t>34501-2938376-7</t>
  </si>
  <si>
    <t>0345-6467590</t>
  </si>
  <si>
    <t>Hilti, PR2-HS, Sr.No. 154220005</t>
  </si>
  <si>
    <t>MOBA.CLS-3000 Sr.No. 3267</t>
  </si>
  <si>
    <t>8', Local, No.3267</t>
  </si>
  <si>
    <t>25-07-2022</t>
  </si>
  <si>
    <t>Wali pur Bhoora</t>
  </si>
  <si>
    <t>Muhammad Ajmal Khan</t>
  </si>
  <si>
    <t>34502-9129822-1</t>
  </si>
  <si>
    <t>0308-2700201</t>
  </si>
  <si>
    <t>Cross Field Agro, CR-1, Sr. No. CR 22066</t>
  </si>
  <si>
    <t>Cross Field Agro.CFL-07, Sr. No.5628</t>
  </si>
  <si>
    <t>8', Local, No.5628</t>
  </si>
  <si>
    <t>Porowali</t>
  </si>
  <si>
    <t>Mehlowala</t>
  </si>
  <si>
    <t>Ansar Ali</t>
  </si>
  <si>
    <t>34501-8351273-1</t>
  </si>
  <si>
    <t>0304-6716335</t>
  </si>
  <si>
    <t>Cross Field Agro, CR-1, Sr. No. CR 22038</t>
  </si>
  <si>
    <t>Cross Field Agro.CFL-07, Sr. No.5771</t>
  </si>
  <si>
    <t>8', Local, No.5771</t>
  </si>
  <si>
    <t>Rafiq Masih</t>
  </si>
  <si>
    <t>34501-2155347-9</t>
  </si>
  <si>
    <t>0344-5936118</t>
  </si>
  <si>
    <t>Eagle-1 USA Sr. No. X113004</t>
  </si>
  <si>
    <t>Falcon, RCF-447 Sr. No.1516</t>
  </si>
  <si>
    <t>Fakuda FRD-100</t>
  </si>
  <si>
    <t>8', Local, No.1516</t>
  </si>
  <si>
    <t>17-01-2022</t>
  </si>
  <si>
    <t>Mirzay Wali</t>
  </si>
  <si>
    <t>Langh</t>
  </si>
  <si>
    <t>Muhammad Aamir Saeed</t>
  </si>
  <si>
    <t>34502-3386023-9</t>
  </si>
  <si>
    <t>0346-7560640</t>
  </si>
  <si>
    <t>MOBA.LASER. ROTEC.LR.RH.HP.KI. Sr. No. 013122524</t>
  </si>
  <si>
    <t>Ali Bhai. Engineer. ABL.R.555 Sr. No. 0849</t>
  </si>
  <si>
    <t>Moba Laser. R.LAS,RH.</t>
  </si>
  <si>
    <t>8', Local, No.0849</t>
  </si>
  <si>
    <t>Brevini/ Italy. AD3E02</t>
  </si>
  <si>
    <t>07-07-2022</t>
  </si>
  <si>
    <t>Shahkot</t>
  </si>
  <si>
    <t>Muhammad Rafiq</t>
  </si>
  <si>
    <t>34501-1912483-7</t>
  </si>
  <si>
    <t>0301-6890719</t>
  </si>
  <si>
    <t>Laser Ref. Eagle -1-USA. Sr.No X.113005</t>
  </si>
  <si>
    <t>Falcon RCF. 447  Sr.No.1517</t>
  </si>
  <si>
    <t>Fakuda.FRD100</t>
  </si>
  <si>
    <t>8', Local, No.1517</t>
  </si>
  <si>
    <t>Jajhoana</t>
  </si>
  <si>
    <t>Phalwari</t>
  </si>
  <si>
    <t>34502-1507086-5</t>
  </si>
  <si>
    <t>0300-7774792</t>
  </si>
  <si>
    <t>Laser REF.Inc.Proshot Alpha XD. Sr.No.X117126</t>
  </si>
  <si>
    <t>Easy Farming LS-27 Sr. No. V5304</t>
  </si>
  <si>
    <t>8', Local, No.4006</t>
  </si>
  <si>
    <t>Zafar wall</t>
  </si>
  <si>
    <t>Nonar</t>
  </si>
  <si>
    <t>34501-2013502--7</t>
  </si>
  <si>
    <t>0343-4833284</t>
  </si>
  <si>
    <t>Moba Laser Rotec LS.RH.HP.KI.Sr.No.013122525</t>
  </si>
  <si>
    <t>Ali Bhai. ABL-R-555 Sr. No. 0850</t>
  </si>
  <si>
    <t>8', Local, No.0850</t>
  </si>
  <si>
    <t xml:space="preserve"> Brevini Italy AD3E02.</t>
  </si>
  <si>
    <t>Dhemthal</t>
  </si>
  <si>
    <t>Abdul Majeed</t>
  </si>
  <si>
    <t>34501-2022091-9</t>
  </si>
  <si>
    <t>0301-6363724</t>
  </si>
  <si>
    <t>Hilti, PR2-HS, Sr.No. 096180019</t>
  </si>
  <si>
    <t>CLS-3000, MOBA,Sr.No 2825</t>
  </si>
  <si>
    <t>8', Local, No.2825</t>
  </si>
  <si>
    <t>30-06-2022</t>
  </si>
  <si>
    <t>Didar</t>
  </si>
  <si>
    <t>Dalla Bora</t>
  </si>
  <si>
    <t>Muhammad Younis</t>
  </si>
  <si>
    <t>34502-5604935-7</t>
  </si>
  <si>
    <t>0301-5598471</t>
  </si>
  <si>
    <t xml:space="preserve"> Cross Field, CR1. Sr. No. CR 22039</t>
  </si>
  <si>
    <t>CFL-07, Cross Field Sr.No 5770</t>
  </si>
  <si>
    <t>8', Local, No.5770</t>
  </si>
  <si>
    <t>14-11-2022</t>
  </si>
  <si>
    <t>Below wali</t>
  </si>
  <si>
    <t>Kanjrur</t>
  </si>
  <si>
    <t>Intizar Ahmad Khan</t>
  </si>
  <si>
    <t>34502-1513079-9</t>
  </si>
  <si>
    <t>00300-5615447</t>
  </si>
  <si>
    <t>IMEX.I77R. Sr. No.X119680</t>
  </si>
  <si>
    <t>Ruba Digital RDL-200 Sr.No.4085</t>
  </si>
  <si>
    <t>8', Local, No.4085</t>
  </si>
  <si>
    <t>Norang abad</t>
  </si>
  <si>
    <t>Yasmeen Tahira</t>
  </si>
  <si>
    <t>34502-7783056-6</t>
  </si>
  <si>
    <t>0301-6890144</t>
  </si>
  <si>
    <t xml:space="preserve"> Cross Field, CR1. Sr. No. CR 22099</t>
  </si>
  <si>
    <t>CFL-07, Cross Field Sr.No 5688</t>
  </si>
  <si>
    <t>8', Local, No.5688</t>
  </si>
  <si>
    <t>26-07-2022</t>
  </si>
  <si>
    <t>Biera Klan</t>
  </si>
  <si>
    <t>Danga pur Treen</t>
  </si>
  <si>
    <t xml:space="preserve">Muhammad Faryad </t>
  </si>
  <si>
    <t>34502-1435249-3</t>
  </si>
  <si>
    <t>0308-3333698</t>
  </si>
  <si>
    <t>Hilti, PR2-HS, Sr.No. 159220514</t>
  </si>
  <si>
    <t>CLS-3000, MOBA,Sr.No 3390</t>
  </si>
  <si>
    <t>8', Local, 3390</t>
  </si>
  <si>
    <t>Bori</t>
  </si>
  <si>
    <t>Langerkay</t>
  </si>
  <si>
    <t>Amir Abbas</t>
  </si>
  <si>
    <t>34501-2008376-5</t>
  </si>
  <si>
    <t>0301-3072866</t>
  </si>
  <si>
    <t>08-02-2022</t>
  </si>
  <si>
    <t>PROSHOT Cross Field.Sr.No X.101287</t>
  </si>
  <si>
    <t>Cross Field  CFL-06. Sr.No. 2256</t>
  </si>
  <si>
    <t>8', Local, No.2256</t>
  </si>
  <si>
    <t>Kotli Naseer</t>
  </si>
  <si>
    <t>Amjad Hussain S/O Rangoon Khan</t>
  </si>
  <si>
    <t>32403-3791610-5</t>
  </si>
  <si>
    <t>0323-8781954</t>
  </si>
  <si>
    <t>NEXt Level</t>
  </si>
  <si>
    <t>PROSHOT/ X117830</t>
  </si>
  <si>
    <t>NL-200/ 8017</t>
  </si>
  <si>
    <t>8' Local/58017</t>
  </si>
  <si>
    <t>6.50-14.70 (10 ply)</t>
  </si>
  <si>
    <t>15.12.2022</t>
  </si>
  <si>
    <t>M.Pur Gum Wala</t>
  </si>
  <si>
    <t>Abdul Rehman S/o Jindoo Khan</t>
  </si>
  <si>
    <t>32403-4316444-7</t>
  </si>
  <si>
    <t>0344-6967092</t>
  </si>
  <si>
    <t xml:space="preserve">31.12.2021  </t>
  </si>
  <si>
    <t>GRIT-800.China. Sr.No. 604892</t>
  </si>
  <si>
    <t>Agro Laser 786. Sr. No.841</t>
  </si>
  <si>
    <t>Kalan Pur</t>
  </si>
  <si>
    <t>Peer Bakhsh</t>
  </si>
  <si>
    <t>M. Hamza Rehman S/o Muhammad Ashraf</t>
  </si>
  <si>
    <t>32403-3399063-1</t>
  </si>
  <si>
    <t>0302-8631119</t>
  </si>
  <si>
    <t>21.12.2021</t>
  </si>
  <si>
    <t>ProShot Alpha XD. Sr. No. X117128</t>
  </si>
  <si>
    <t>Easy Farming LS27 Sr. No. V5305</t>
  </si>
  <si>
    <t>Bornoli</t>
  </si>
  <si>
    <t>30.03.2022</t>
  </si>
  <si>
    <t>Harrand</t>
  </si>
  <si>
    <t>Mussaratullah S/o Allah Bachaya</t>
  </si>
  <si>
    <t>61103-0867797-9</t>
  </si>
  <si>
    <t>Eagle-1 USA Sr. No.X116489</t>
  </si>
  <si>
    <t>Falcon RCF 447 Sr.No.1595</t>
  </si>
  <si>
    <t>26.04.2022</t>
  </si>
  <si>
    <t>Gatro Lashari</t>
  </si>
  <si>
    <t>Shoukat Ali S/o Ghulam Sadique</t>
  </si>
  <si>
    <t>32102-2963498-5</t>
  </si>
  <si>
    <t>0333-9128899</t>
  </si>
  <si>
    <t>LATEC.LT-800 Sr. No.6060</t>
  </si>
  <si>
    <t>AG Level. Sr. No.3674378</t>
  </si>
  <si>
    <t>14.03.2022</t>
  </si>
  <si>
    <t>M.Pur Hanbhi</t>
  </si>
  <si>
    <t>Tibbi Lundan</t>
  </si>
  <si>
    <t>Gullan S/o Mehmood</t>
  </si>
  <si>
    <t>32402-3046557-1</t>
  </si>
  <si>
    <t>0336-6172677</t>
  </si>
  <si>
    <t>LATEC.LT-800 Sr. No.6069</t>
  </si>
  <si>
    <t>AG Level. Sr. No.3674358</t>
  </si>
  <si>
    <t>Kotha Jindoo Khan</t>
  </si>
  <si>
    <t>Molla Bakhsh S/o Khuda Bakhsh</t>
  </si>
  <si>
    <t>32102-8942438-1</t>
  </si>
  <si>
    <t>0333-6451289</t>
  </si>
  <si>
    <t>LATEC.LT-800 Sr. No.6064</t>
  </si>
  <si>
    <t>AG Level. Sr. No.3674371</t>
  </si>
  <si>
    <t>Khadim Hussain S/O Mehar Gul</t>
  </si>
  <si>
    <t>32404-1383366-1</t>
  </si>
  <si>
    <t>0333-8833926</t>
  </si>
  <si>
    <t>Alpha Proshot. USA.XD.STC. Sr. No. X114186</t>
  </si>
  <si>
    <t>Local- STC O3. Sr. No.4186</t>
  </si>
  <si>
    <t>8', Local, Sr.No.4186</t>
  </si>
  <si>
    <t>28-02-2023</t>
  </si>
  <si>
    <t>Dallah</t>
  </si>
  <si>
    <t>Adiala</t>
  </si>
  <si>
    <t>Zafar Iqbal</t>
  </si>
  <si>
    <t>82203-5259733-9</t>
  </si>
  <si>
    <t>0334-5563696</t>
  </si>
  <si>
    <t>Mouza Dallah</t>
  </si>
  <si>
    <t>Green land</t>
  </si>
  <si>
    <t>29.12.2021</t>
  </si>
  <si>
    <t>GRL-502</t>
  </si>
  <si>
    <t>Green Land laser/BR-106</t>
  </si>
  <si>
    <t>GLD/R-LAS-402</t>
  </si>
  <si>
    <t>Green Land</t>
  </si>
  <si>
    <t>29.12.2022</t>
  </si>
  <si>
    <t>Chakri</t>
  </si>
  <si>
    <t xml:space="preserve">Shahid Mahmood </t>
  </si>
  <si>
    <t>61101-3565140-9</t>
  </si>
  <si>
    <t>03008540000</t>
  </si>
  <si>
    <t>Cross Feild</t>
  </si>
  <si>
    <t>20-12-2022</t>
  </si>
  <si>
    <t>Hilti/PR2HS</t>
  </si>
  <si>
    <t>Moba/GLX-300</t>
  </si>
  <si>
    <t>Chind/MBA/21</t>
  </si>
  <si>
    <t>Brevi/Italy</t>
  </si>
  <si>
    <t>25-01-2023</t>
  </si>
  <si>
    <t>Kachimand</t>
  </si>
  <si>
    <t>Mushtaq Ahmed</t>
  </si>
  <si>
    <t>34603-2347874-9</t>
  </si>
  <si>
    <t>X114138</t>
  </si>
  <si>
    <t>STC-4138</t>
  </si>
  <si>
    <t>Sadrana</t>
  </si>
  <si>
    <t>Pathanwali</t>
  </si>
  <si>
    <t>Syed Muhammad Sharif</t>
  </si>
  <si>
    <t>34603-2610565-5</t>
  </si>
  <si>
    <t>0300-7142515</t>
  </si>
  <si>
    <t xml:space="preserve">Ali Bhai </t>
  </si>
  <si>
    <t>MOBA-0131222528</t>
  </si>
  <si>
    <t>ABL-R852</t>
  </si>
  <si>
    <t>06.07.2023</t>
  </si>
  <si>
    <t>Sambrial</t>
  </si>
  <si>
    <t>Khudoke</t>
  </si>
  <si>
    <t>Adamke</t>
  </si>
  <si>
    <t>Muhammad Zaffar Iqbal</t>
  </si>
  <si>
    <t>34601-8293953-5</t>
  </si>
  <si>
    <t>MS Sunder Trading Company</t>
  </si>
  <si>
    <t>Alpha Pro Shot</t>
  </si>
  <si>
    <t>Local-STC-03</t>
  </si>
  <si>
    <t>Italy</t>
  </si>
  <si>
    <t>Ghutyala</t>
  </si>
  <si>
    <t>Zain Ul Abedeen</t>
  </si>
  <si>
    <t>34604-0436230-5</t>
  </si>
  <si>
    <t>CROSFIELD AGRO.</t>
  </si>
  <si>
    <t>Hilti-PR2-HS</t>
  </si>
  <si>
    <t>CROSFIELD AGRO-CFL-07</t>
  </si>
  <si>
    <t>25-04-2022</t>
  </si>
  <si>
    <t>Sadar Pura</t>
  </si>
  <si>
    <t>Phuklian</t>
  </si>
  <si>
    <t>Umar Hameed</t>
  </si>
  <si>
    <t>34603-4586974-3</t>
  </si>
  <si>
    <t>0300-8719099</t>
  </si>
  <si>
    <t>MOBA-013122529</t>
  </si>
  <si>
    <t>ABL-853</t>
  </si>
  <si>
    <t>16.07.2022</t>
  </si>
  <si>
    <t>Kotli Sayadan</t>
  </si>
  <si>
    <t>Chawinda</t>
  </si>
  <si>
    <t>Muhammad Akram Bajwa</t>
  </si>
  <si>
    <t>34602-6640536-7</t>
  </si>
  <si>
    <t>0300-6477574</t>
  </si>
  <si>
    <t>Allfa proshot
X114149</t>
  </si>
  <si>
    <t>STC-4149</t>
  </si>
  <si>
    <t>Bangy</t>
  </si>
  <si>
    <t>Karamat Ali</t>
  </si>
  <si>
    <t>34602-0666235-3</t>
  </si>
  <si>
    <t>0346-6928728</t>
  </si>
  <si>
    <t>25.01.2022</t>
  </si>
  <si>
    <t>Alfa Proshot
CR 5776</t>
  </si>
  <si>
    <t>STC-5776</t>
  </si>
  <si>
    <t xml:space="preserve"> Akhori</t>
  </si>
  <si>
    <t>Khan Muhammad S/o Sher Muhammad</t>
  </si>
  <si>
    <t>37301-1558608-3</t>
  </si>
  <si>
    <t>0300-9035441</t>
  </si>
  <si>
    <t xml:space="preserve">Yes </t>
  </si>
  <si>
    <t>Blood Red</t>
  </si>
  <si>
    <t>Dakhnair</t>
  </si>
  <si>
    <t>Dakhnir</t>
  </si>
  <si>
    <t>Akhtar Nawaz S/o Sarwar Khan</t>
  </si>
  <si>
    <t>37101-9082845-7</t>
  </si>
  <si>
    <t>0301-5255115</t>
  </si>
  <si>
    <t>VPO Dheri Laghal</t>
  </si>
  <si>
    <t>Salar</t>
  </si>
  <si>
    <t>Adnan Ahmed S/o Sardar Muhammad Illiyas Khan</t>
  </si>
  <si>
    <t>61101-1966072-1</t>
  </si>
  <si>
    <t>0333-5139115</t>
  </si>
  <si>
    <t xml:space="preserve"> Gariyala</t>
  </si>
  <si>
    <t xml:space="preserve">Mehvish Nawaz W/o Adnan Ahmed </t>
  </si>
  <si>
    <t>37101-9273599-6</t>
  </si>
  <si>
    <t>Not Reverified, No record available of Applicant land and subsidy received On two plot at a time In 2021-22</t>
  </si>
  <si>
    <t xml:space="preserve"> Mirza</t>
  </si>
  <si>
    <t>Mirza</t>
  </si>
  <si>
    <t>Abdul Ghaffar S/o Muhammad Ikram</t>
  </si>
  <si>
    <t>37405-0603358-5</t>
  </si>
  <si>
    <t>0300-9884315</t>
  </si>
  <si>
    <t>Mosami Kino</t>
  </si>
  <si>
    <t xml:space="preserve"> Pind Tarer</t>
  </si>
  <si>
    <t>Talib Hussain S/o Muhammad Hussain</t>
  </si>
  <si>
    <t>37101-8864905-5</t>
  </si>
  <si>
    <t>0307-5034700</t>
  </si>
  <si>
    <t>Bibi Zahra D/o Khan Bahadur</t>
  </si>
  <si>
    <t>37101-3297834-2</t>
  </si>
  <si>
    <t>0321-9805855</t>
  </si>
  <si>
    <t>Noor Pur Karamalaiha</t>
  </si>
  <si>
    <t>Malik Ishfaq Ahmed S/o Fateh Khan</t>
  </si>
  <si>
    <t>37101-6804065-7</t>
  </si>
  <si>
    <t>0302-5466550</t>
  </si>
  <si>
    <t>Mosami Blood Red</t>
  </si>
  <si>
    <t xml:space="preserve">  Dhoke Jawinda</t>
  </si>
  <si>
    <t>Mazhar Hayat S/O Umer Hayat Khan</t>
  </si>
  <si>
    <t>37101-0255053-3</t>
  </si>
  <si>
    <t>0323-8547794</t>
  </si>
  <si>
    <t xml:space="preserve"> Shakardara</t>
  </si>
  <si>
    <t>Sarwala</t>
  </si>
  <si>
    <t>Sattar Ahmed S/o Khan Zaman</t>
  </si>
  <si>
    <t>37101-9076142-9</t>
  </si>
  <si>
    <t>0315-5214982</t>
  </si>
  <si>
    <t>Shakardara</t>
  </si>
  <si>
    <t>Asif Ali Khan S/o Fateh Khan</t>
  </si>
  <si>
    <t>37104-0540682-9</t>
  </si>
  <si>
    <t>0315-5214489</t>
  </si>
  <si>
    <t>Nawazish Ali Khan S/o Khizir Hayat Khan</t>
  </si>
  <si>
    <t>37101-4647838-7</t>
  </si>
  <si>
    <t>0301-5544673</t>
  </si>
  <si>
    <t>Sheenbagh</t>
  </si>
  <si>
    <t>Salim Ahmed Shah S/o Muhammad Jamshed Shah</t>
  </si>
  <si>
    <t>37101-2532734-5</t>
  </si>
  <si>
    <t>0333-5450717</t>
  </si>
  <si>
    <t>Hasnat Ahmed S/o  Ghulam Ahmed Khan</t>
  </si>
  <si>
    <t>37101-6564365-7</t>
  </si>
  <si>
    <t>0300-5609906</t>
  </si>
  <si>
    <t>Amna Bibi D/o Basir Ahmed</t>
  </si>
  <si>
    <t>37101-1868587-6</t>
  </si>
  <si>
    <t>0310-5461837</t>
  </si>
  <si>
    <t>DOUBLE</t>
  </si>
  <si>
    <t>Lift Pump</t>
  </si>
  <si>
    <t>Sakri Malta</t>
  </si>
  <si>
    <t>MaliK Mala</t>
  </si>
  <si>
    <t xml:space="preserve">Zulfiqar Ali Khan s/o Muhammad Younus Khan </t>
  </si>
  <si>
    <t>37101-6818530-1</t>
  </si>
  <si>
    <t>0320-5585542</t>
  </si>
  <si>
    <t>Read Blod</t>
  </si>
  <si>
    <t>366054 dated 18/02/22</t>
  </si>
  <si>
    <t xml:space="preserve">Mula Mansoor </t>
  </si>
  <si>
    <t xml:space="preserve">Muhammad Ijaz S/O Abdul Raheem </t>
  </si>
  <si>
    <t>37101-1331090-1</t>
  </si>
  <si>
    <t>0312-9756574</t>
  </si>
  <si>
    <t>Cikri + Read Blod</t>
  </si>
  <si>
    <t>366262 Dated 10/05/22</t>
  </si>
  <si>
    <t>Not Reverified, Subsidy received two plots  In 2021-22 at a time.</t>
  </si>
  <si>
    <t xml:space="preserve">Utmanabad/Sultanpur </t>
  </si>
  <si>
    <t>Sultan Pur</t>
  </si>
  <si>
    <t>Asghar Syed S/O Gul Syed Bacha</t>
  </si>
  <si>
    <t>16101-1195040-3</t>
  </si>
  <si>
    <t>0333-9498287</t>
  </si>
  <si>
    <t xml:space="preserve">33.886073, </t>
  </si>
  <si>
    <t>15-10-2021</t>
  </si>
  <si>
    <t xml:space="preserve"> Dated 18-02-2022 Cheque No. 366063</t>
  </si>
  <si>
    <t xml:space="preserve"> Baffad</t>
  </si>
  <si>
    <t>Jallo</t>
  </si>
  <si>
    <t>Saqib Javed S/O M. Javed Khan</t>
  </si>
  <si>
    <t>37103-3366146-9</t>
  </si>
  <si>
    <t>0300-9827496</t>
  </si>
  <si>
    <t xml:space="preserve">33.860355, </t>
  </si>
  <si>
    <t xml:space="preserve"> Dated 18-02-2022 Cheque No. 306052</t>
  </si>
  <si>
    <t>Baffad</t>
  </si>
  <si>
    <t>Asad Ali Khan S/O M. Ameer Khan</t>
  </si>
  <si>
    <t>37103-5974099-7</t>
  </si>
  <si>
    <t xml:space="preserve">33.863507, </t>
  </si>
  <si>
    <t xml:space="preserve"> Dated 10-05-2022 Cheque No. 366239</t>
  </si>
  <si>
    <t>Sharaisadullah</t>
  </si>
  <si>
    <t>Usama Bin Sabir s/o Ghulam Sabir</t>
  </si>
  <si>
    <t>38403-4800018-5</t>
  </si>
  <si>
    <t>0313-5706313</t>
  </si>
  <si>
    <t>16.1.2022</t>
  </si>
  <si>
    <t xml:space="preserve">Muhammad Javed S/o Fazal Khan </t>
  </si>
  <si>
    <t>0306-500768</t>
  </si>
  <si>
    <t>15.2.2022</t>
  </si>
  <si>
    <t xml:space="preserve">Jungle </t>
  </si>
  <si>
    <t>Jungle</t>
  </si>
  <si>
    <t>Mushtaq Ahmmed S/o Abdul Aziz</t>
  </si>
  <si>
    <t>37102-4590978-5</t>
  </si>
  <si>
    <t>0321-5609871</t>
  </si>
  <si>
    <t>7.2.2022</t>
  </si>
  <si>
    <t>Sadqal</t>
  </si>
  <si>
    <t>Muhammad Afzal s/o Hukam dad khan</t>
  </si>
  <si>
    <t>37102-5324428-5</t>
  </si>
  <si>
    <t>0301-5566799</t>
  </si>
  <si>
    <t>Jabbi kasran</t>
  </si>
  <si>
    <t>Jabbi Kasran</t>
  </si>
  <si>
    <t xml:space="preserve">Akhtar Hussain s/o Akbar Hussain </t>
  </si>
  <si>
    <t>15602-0354358-3</t>
  </si>
  <si>
    <t>0346-9432234</t>
  </si>
  <si>
    <t>20.2.2022</t>
  </si>
  <si>
    <t>Shahzad Musharraf s/o Musharraf Hussain</t>
  </si>
  <si>
    <t>61101-8892925-9</t>
  </si>
  <si>
    <t>0300-8564040</t>
  </si>
  <si>
    <t>3.3.2022</t>
  </si>
  <si>
    <t>PindNiazi</t>
  </si>
  <si>
    <t>Sajid Ali khan s/o Wajid Ali khan</t>
  </si>
  <si>
    <t>37102-1387917-1</t>
  </si>
  <si>
    <t>0300-830253-8</t>
  </si>
  <si>
    <t>25.2.2022</t>
  </si>
  <si>
    <t xml:space="preserve">Aftab hussain s/o Akbar Hussain </t>
  </si>
  <si>
    <t>15602-42295415-5</t>
  </si>
  <si>
    <t>0311-3133388</t>
  </si>
  <si>
    <t xml:space="preserve">Imtiaz Ahmed s/o Sardar Nawab khan </t>
  </si>
  <si>
    <t>37102-9406594-1</t>
  </si>
  <si>
    <t>0345-5971822</t>
  </si>
  <si>
    <t>20.3.2022</t>
  </si>
  <si>
    <t>Pind Bahadar Khan</t>
  </si>
  <si>
    <t>Asim Abdullah s/o M. Azam khan</t>
  </si>
  <si>
    <t>37102-8077954-5</t>
  </si>
  <si>
    <t>0343-9567957</t>
  </si>
  <si>
    <t xml:space="preserve">Haider Ali khan  s/o Ikhlaq Ahmed Khan </t>
  </si>
  <si>
    <t>37102-2539555-7</t>
  </si>
  <si>
    <t>0300-9139091</t>
  </si>
  <si>
    <t xml:space="preserve">Ikhlaq Ahmed khan s/o Khan Bahadur Khan </t>
  </si>
  <si>
    <t>37102-1243696-5</t>
  </si>
  <si>
    <t>0300-5347655</t>
  </si>
  <si>
    <t>5.3.2022</t>
  </si>
  <si>
    <t>Bango</t>
  </si>
  <si>
    <t>Ghari haso khan</t>
  </si>
  <si>
    <t xml:space="preserve">Abdul Razaq khan s/o Khadim Hussain Khan </t>
  </si>
  <si>
    <t>37102-1250087-9</t>
  </si>
  <si>
    <t>0300-8302585</t>
  </si>
  <si>
    <t>22.2.2022</t>
  </si>
  <si>
    <t>83720/_</t>
  </si>
  <si>
    <t xml:space="preserve">Dhokri </t>
  </si>
  <si>
    <t>Sadia Nazeer w/o Iftikhar Haider</t>
  </si>
  <si>
    <t>37102-7993149-0</t>
  </si>
  <si>
    <t>0300-5276432</t>
  </si>
  <si>
    <t>Ahmed Hassan khan s/o Ghulam safdar khan</t>
  </si>
  <si>
    <t>37102-5063145-1</t>
  </si>
  <si>
    <t>0300-5309795</t>
  </si>
  <si>
    <t>10.3.2022</t>
  </si>
  <si>
    <t xml:space="preserve">Waqar Haider khan s/o Fazal hayat khan </t>
  </si>
  <si>
    <t>37102-9158056-1</t>
  </si>
  <si>
    <t>0317-7931212</t>
  </si>
  <si>
    <t>Zahid Mehmood s/o Malik Mamriaz Khan</t>
  </si>
  <si>
    <t>37105-0274448-5</t>
  </si>
  <si>
    <t>0322-4728767</t>
  </si>
  <si>
    <t>Noweshra</t>
  </si>
  <si>
    <t>Zahid Hussain s/o Muhammad Ramzan</t>
  </si>
  <si>
    <t>37105-0261836-3</t>
  </si>
  <si>
    <t>0303-5109786</t>
  </si>
  <si>
    <t>Not Reverified, Subsidy received on  three plots In 2021-22 at a time.</t>
  </si>
  <si>
    <t>Ferozwali</t>
  </si>
  <si>
    <t>Gharebwal</t>
  </si>
  <si>
    <t xml:space="preserve">Nizakat Ali Khan s/o Malik Karam Khan </t>
  </si>
  <si>
    <t>37105-7867078-5</t>
  </si>
  <si>
    <t>0300-9801518</t>
  </si>
  <si>
    <t>Sipiyal</t>
  </si>
  <si>
    <t>Ahmdal</t>
  </si>
  <si>
    <t>Muzamil Abbas s/o Muhammad Ameen Khan</t>
  </si>
  <si>
    <t>37105-9405390-3</t>
  </si>
  <si>
    <t>0300-9850052</t>
  </si>
  <si>
    <t>Amanpur</t>
  </si>
  <si>
    <t>Tarap</t>
  </si>
  <si>
    <t>Aliya Gillani W/O Adnan Sher</t>
  </si>
  <si>
    <t>61101-2292578-6</t>
  </si>
  <si>
    <t>0300-9809956</t>
  </si>
  <si>
    <t>15/10/2021</t>
  </si>
  <si>
    <t>Salma Gillani W/O Syed Asad Ali Shah</t>
  </si>
  <si>
    <t>61101-6298051-0</t>
  </si>
  <si>
    <t>0300-8555054</t>
  </si>
  <si>
    <t>14/10/2021</t>
  </si>
  <si>
    <t>Batool Gillani W/O Muhammad Idrees Gillani</t>
  </si>
  <si>
    <t>61101-1278785-4</t>
  </si>
  <si>
    <t>0311-1011111</t>
  </si>
  <si>
    <t>Domail</t>
  </si>
  <si>
    <t>Thatta</t>
  </si>
  <si>
    <t>Alah Yar Khan s/o Shahbaz Khan</t>
  </si>
  <si>
    <t>37104-5669694-3</t>
  </si>
  <si>
    <t>0333-5972640</t>
  </si>
  <si>
    <t>366256 dated 10-05-2022</t>
  </si>
  <si>
    <t>Khan Baz s/o Ameer Khan</t>
  </si>
  <si>
    <t>37104-0962216-7</t>
  </si>
  <si>
    <t>0333-9663989</t>
  </si>
  <si>
    <t>Lift Irrigation</t>
  </si>
  <si>
    <t>366261 dated 10-05-2022</t>
  </si>
  <si>
    <t>Kot Chajji</t>
  </si>
  <si>
    <t>Saghri</t>
  </si>
  <si>
    <t>Bashir ul Haq s/o Samundar Khan</t>
  </si>
  <si>
    <t>37104-8829794-9</t>
  </si>
  <si>
    <t>0312-5715602</t>
  </si>
  <si>
    <t>16/02/2022</t>
  </si>
  <si>
    <t>366260 dated 10/05/2022</t>
  </si>
  <si>
    <t>Jalwal</t>
  </si>
  <si>
    <t>Akbar Jan w/o Karam Dad Khan</t>
  </si>
  <si>
    <t>37104-6438130-0</t>
  </si>
  <si>
    <t>0333-5321166</t>
  </si>
  <si>
    <t>citrus</t>
  </si>
  <si>
    <t>18/10/2021</t>
  </si>
  <si>
    <t>366058 dated 18-02-2022</t>
  </si>
  <si>
    <t>Sajida Bibi w/o Talib Hussain</t>
  </si>
  <si>
    <t>37104-7513726-6</t>
  </si>
  <si>
    <t>0313-5200945</t>
  </si>
  <si>
    <t>25/10/2021</t>
  </si>
  <si>
    <t>366059 dated 18/02/2022</t>
  </si>
  <si>
    <t>Tahira Kokab w/o M. Fakhar Alam Khattak</t>
  </si>
  <si>
    <t>37104-6045896-4</t>
  </si>
  <si>
    <t>0307-5566629</t>
  </si>
  <si>
    <t>366257 dated 10-05-2022</t>
  </si>
  <si>
    <t>Qazi Khalid Mehmood s/o Qazi Abdul Aziz</t>
  </si>
  <si>
    <t>37104-5529003-5</t>
  </si>
  <si>
    <t>0314-5516757</t>
  </si>
  <si>
    <t>366259 dated 10-05-2022</t>
  </si>
  <si>
    <t>Mithiall</t>
  </si>
  <si>
    <t>Mithial</t>
  </si>
  <si>
    <t>Azhar Mehmood s/o M. Iqbal</t>
  </si>
  <si>
    <t>37104-5501059-3</t>
  </si>
  <si>
    <t>0301-5634036</t>
  </si>
  <si>
    <t>18/02/2022</t>
  </si>
  <si>
    <t>366258 dated 10-05-2022</t>
  </si>
  <si>
    <t xml:space="preserve">Gujrat </t>
  </si>
  <si>
    <t xml:space="preserve"> Sheikh Pur </t>
  </si>
  <si>
    <t>Chak sada</t>
  </si>
  <si>
    <t xml:space="preserve">Umer Parvaiz S/O  Parvaiz Iqbal </t>
  </si>
  <si>
    <t>34201-0919629-9</t>
  </si>
  <si>
    <t>0321-6216566</t>
  </si>
  <si>
    <t>365615          29-12-2021</t>
  </si>
  <si>
    <t xml:space="preserve">Dhrekri </t>
  </si>
  <si>
    <t xml:space="preserve">Pero Shah </t>
  </si>
  <si>
    <t>Naeem Amjad s/o Muhammad Sharif</t>
  </si>
  <si>
    <t>34201-8687099-1</t>
  </si>
  <si>
    <t>0306-0102195</t>
  </si>
  <si>
    <t>365616          29-12-2021</t>
  </si>
  <si>
    <t>Khanowal</t>
  </si>
  <si>
    <t>Fatehpur</t>
  </si>
  <si>
    <t xml:space="preserve">Anjum Nisar S/O Fazal kareem Gondal </t>
  </si>
  <si>
    <t>34201-5903995-1</t>
  </si>
  <si>
    <t>0300-6258216</t>
  </si>
  <si>
    <t>366209 10.05.2022</t>
  </si>
  <si>
    <t>Mangowal sharki</t>
  </si>
  <si>
    <t>Bharaj</t>
  </si>
  <si>
    <t>Abdul Hameed Bajwa S/O shah Muhammad Bajwa</t>
  </si>
  <si>
    <t>34201-0231157-3</t>
  </si>
  <si>
    <t>0308-5844045</t>
  </si>
  <si>
    <t>366212 10.05.2022</t>
  </si>
  <si>
    <t>Tayyab Razaq S/O Muhammad Razaq</t>
  </si>
  <si>
    <t>34201-8743350-9</t>
  </si>
  <si>
    <t>0300-3967470</t>
  </si>
  <si>
    <t>366211 10.05.2022</t>
  </si>
  <si>
    <t>Saghar</t>
  </si>
  <si>
    <t>Barrila</t>
  </si>
  <si>
    <t>Kousar hussain shah S/O) abbas ali shah</t>
  </si>
  <si>
    <t>34201-0547840-7</t>
  </si>
  <si>
    <t>0300-6279705</t>
  </si>
  <si>
    <t>366215 10.05.2022</t>
  </si>
  <si>
    <t>Chak Buzurg</t>
  </si>
  <si>
    <t>Tanda</t>
  </si>
  <si>
    <t xml:space="preserve">Mirza javaid Iqbal S/O aziz Baig </t>
  </si>
  <si>
    <t>34201-1784070-9</t>
  </si>
  <si>
    <t>0300-9621152</t>
  </si>
  <si>
    <t>366216 10.05.2022</t>
  </si>
  <si>
    <t>Malki</t>
  </si>
  <si>
    <t xml:space="preserve">Jalalpur Sobtiyan </t>
  </si>
  <si>
    <t xml:space="preserve">Ch. Abdul Aziz S/O Ch. Muhammad Deen </t>
  </si>
  <si>
    <t>34201-7545359-9</t>
  </si>
  <si>
    <t>0300-6207952</t>
  </si>
  <si>
    <t>366210 10.05.2022</t>
  </si>
  <si>
    <t xml:space="preserve">Bura Banth </t>
  </si>
  <si>
    <t>Waqar Ahmed S/O Mushtaq Ahmed</t>
  </si>
  <si>
    <t>34201-0487841-3</t>
  </si>
  <si>
    <t>0333-8462989</t>
  </si>
  <si>
    <t>365617 29.12.2021</t>
  </si>
  <si>
    <t>Bharwaal</t>
  </si>
  <si>
    <t xml:space="preserve">Ajnala </t>
  </si>
  <si>
    <t>Haq Nawaz S/O Ch. Adalat Khan</t>
  </si>
  <si>
    <t>34201-7455576-7</t>
  </si>
  <si>
    <t>0300-8726878</t>
  </si>
  <si>
    <t>366214 10.05.2022</t>
  </si>
  <si>
    <t xml:space="preserve">Kharian </t>
  </si>
  <si>
    <t xml:space="preserve">Ansaar Ahmed S/O Adalat khan </t>
  </si>
  <si>
    <t>34201-7695840-9</t>
  </si>
  <si>
    <t>366213 10.05.2022</t>
  </si>
  <si>
    <t xml:space="preserve">Nagarian </t>
  </si>
  <si>
    <t>Saboor</t>
  </si>
  <si>
    <t>Muhammad Saleem S/O Nazir Ahmad</t>
  </si>
  <si>
    <t>31101-2843810-7</t>
  </si>
  <si>
    <t>0343-7427620</t>
  </si>
  <si>
    <t>365618 29.12.2021</t>
  </si>
  <si>
    <t>Allah Ditta S/O Nazir Ahmad</t>
  </si>
  <si>
    <t>31101-3813148-9</t>
  </si>
  <si>
    <t>0305-5722193</t>
  </si>
  <si>
    <t>365619 29.12.2021</t>
  </si>
  <si>
    <t>Faisal Mehmood S/O Sultan Mehmood</t>
  </si>
  <si>
    <t>31101-7118182-5</t>
  </si>
  <si>
    <t>0308-9116598</t>
  </si>
  <si>
    <t>365620 29.12.2021</t>
  </si>
  <si>
    <t>Roperi</t>
  </si>
  <si>
    <t>Aach</t>
  </si>
  <si>
    <t xml:space="preserve">Saghera BB W/O Ashiq Hussain </t>
  </si>
  <si>
    <t>34202-0655951-1</t>
  </si>
  <si>
    <t>0301-6216716</t>
  </si>
  <si>
    <t>366220 10.05.2022</t>
  </si>
  <si>
    <t>Bhadar</t>
  </si>
  <si>
    <t>Kaleem ullah S/O Muhammad Sharif</t>
  </si>
  <si>
    <t>34202-0702017-7</t>
  </si>
  <si>
    <t>0333-5757529</t>
  </si>
  <si>
    <t>366219 10.05.2022</t>
  </si>
  <si>
    <t>Mararian</t>
  </si>
  <si>
    <t>Nasurullah Muhammad Umar S/O muhammad sadiq</t>
  </si>
  <si>
    <t>38403-2054276-9</t>
  </si>
  <si>
    <t>0334-8156156</t>
  </si>
  <si>
    <t>366221 10.05.2022</t>
  </si>
  <si>
    <t>Assar, Kaarana</t>
  </si>
  <si>
    <t>Muhammad arshad s/o Sardar Khan</t>
  </si>
  <si>
    <t>34202-0764832-1</t>
  </si>
  <si>
    <t>0300-5350632</t>
  </si>
  <si>
    <t>Malta-lemon-peach</t>
  </si>
  <si>
    <t>300+200+400</t>
  </si>
  <si>
    <t>365455 29.12.2021</t>
  </si>
  <si>
    <t>Not Reverified, Subsidy received On both DP In 2021-22</t>
  </si>
  <si>
    <t xml:space="preserve">Qazi Imam Shah </t>
  </si>
  <si>
    <t>Chakorri Sher Ghazi</t>
  </si>
  <si>
    <t>Syed Nadeem Miran S/O Zareef Hussain shah</t>
  </si>
  <si>
    <t>34202-0340800-3</t>
  </si>
  <si>
    <t>0334-4680284</t>
  </si>
  <si>
    <t>366217 10.05.2022</t>
  </si>
  <si>
    <t>Qazi Imam Shah Lalamusa</t>
  </si>
  <si>
    <t>Syed Sajid Hussain S/O Syed Safdar Ali Shah</t>
  </si>
  <si>
    <t>34202-0787764-1</t>
  </si>
  <si>
    <t>0333-8509077</t>
  </si>
  <si>
    <t>365621 29.12.2021</t>
  </si>
  <si>
    <t>Marala, Gojran</t>
  </si>
  <si>
    <t>Panjan Kissana</t>
  </si>
  <si>
    <t>Abdul Haq S/O Sardar Khan</t>
  </si>
  <si>
    <t>34202-2111832-5</t>
  </si>
  <si>
    <t>0322-7578362</t>
  </si>
  <si>
    <t>440+</t>
  </si>
  <si>
    <t>366218 10.05.2022</t>
  </si>
  <si>
    <t xml:space="preserve">Senthal </t>
  </si>
  <si>
    <t>Guliyana</t>
  </si>
  <si>
    <t>Ch. Ijaz Ahmed S/O Ahmed Khan</t>
  </si>
  <si>
    <t>34202-0740015-1</t>
  </si>
  <si>
    <t>0300-8725583</t>
  </si>
  <si>
    <t>365350 29.12.2021</t>
  </si>
  <si>
    <t xml:space="preserve">Bajy ran </t>
  </si>
  <si>
    <t xml:space="preserve">Tariq Mehmood S/O Manzoor Ahmed </t>
  </si>
  <si>
    <t>34202-2601526-5</t>
  </si>
  <si>
    <t>0300-9515259</t>
  </si>
  <si>
    <t>Mango</t>
  </si>
  <si>
    <t>365632 29.12.2021</t>
  </si>
  <si>
    <t>Sarai Alamgir</t>
  </si>
  <si>
    <t>Mumazpur</t>
  </si>
  <si>
    <t>Bhahnagar</t>
  </si>
  <si>
    <t xml:space="preserve">Abdul ghaffar S/o Ashiq hussain </t>
  </si>
  <si>
    <t>72434-2106024-1</t>
  </si>
  <si>
    <t>0346-1873524</t>
  </si>
  <si>
    <t>366222 10.05.2022</t>
  </si>
  <si>
    <t>Rehman Pur</t>
  </si>
  <si>
    <t>Masompur</t>
  </si>
  <si>
    <t>Zulifqar Ahmad S/O Peeran Ditta</t>
  </si>
  <si>
    <t>34203-3907456-3</t>
  </si>
  <si>
    <t>0344-5301762</t>
  </si>
  <si>
    <t>365624 29.12.2021</t>
  </si>
  <si>
    <t>Thoon</t>
  </si>
  <si>
    <t>karyala</t>
  </si>
  <si>
    <t>Fazal Ur Rehman S/O Muhammad Zaman</t>
  </si>
  <si>
    <t>34203-1297819-5</t>
  </si>
  <si>
    <t>0340-0110015</t>
  </si>
  <si>
    <t>Guava+ Lemon</t>
  </si>
  <si>
    <t>180+170</t>
  </si>
  <si>
    <t>460737 07.03.2023</t>
  </si>
  <si>
    <t>Chaki Sikandar</t>
  </si>
  <si>
    <t>Khohar</t>
  </si>
  <si>
    <t>Aftab Baig S/O Altaf Baig</t>
  </si>
  <si>
    <t>34203-8369315-9</t>
  </si>
  <si>
    <t>0340-5968001</t>
  </si>
  <si>
    <t>guava, citrus</t>
  </si>
  <si>
    <t>777 +160</t>
  </si>
  <si>
    <t>366223                         10-05-2022</t>
  </si>
  <si>
    <t>Essawal</t>
  </si>
  <si>
    <t>Muhammad Ehsan S/O Khuda Bakhsh</t>
  </si>
  <si>
    <t>37302-1116449-7</t>
  </si>
  <si>
    <t>0342-5071388</t>
  </si>
  <si>
    <t>16.10.2021</t>
  </si>
  <si>
    <t>366031/ 7.2.2022</t>
  </si>
  <si>
    <t>Jutana</t>
  </si>
  <si>
    <t>Saouwal</t>
  </si>
  <si>
    <t>Muhammad Afzal S/O Muhammad Boota</t>
  </si>
  <si>
    <t>37303-1044712-1</t>
  </si>
  <si>
    <t>0346-1044712</t>
  </si>
  <si>
    <t>18.10.2021</t>
  </si>
  <si>
    <t>366032/ 7.2.2022</t>
  </si>
  <si>
    <t>Kareempur</t>
  </si>
  <si>
    <t>Muhammad Amjid S/O Abdul Hameed</t>
  </si>
  <si>
    <t>37302-0727515-5</t>
  </si>
  <si>
    <t>0341-5875212</t>
  </si>
  <si>
    <t>17.10.2021</t>
  </si>
  <si>
    <t>366033/ 7.2.2022</t>
  </si>
  <si>
    <t>Adowal</t>
  </si>
  <si>
    <t>Aftab Ahmad S/O Haji Nawab Khan</t>
  </si>
  <si>
    <t>38403-7609638-5</t>
  </si>
  <si>
    <t>0345-5797465</t>
  </si>
  <si>
    <t>366034/ 7.2.2022</t>
  </si>
  <si>
    <t>Khothiyan Jalap</t>
  </si>
  <si>
    <t>Javed Iqbal S/O Muhammad Nazeer Khan</t>
  </si>
  <si>
    <t>37302-1178703-5</t>
  </si>
  <si>
    <t>0309-5779363</t>
  </si>
  <si>
    <t>Guava+Citrus</t>
  </si>
  <si>
    <t>366035/ 7.2.2022</t>
  </si>
  <si>
    <t>Raja Khizar Hayat S/O Sarwar Khan</t>
  </si>
  <si>
    <t>37302-54080657</t>
  </si>
  <si>
    <t>0308-1159259</t>
  </si>
  <si>
    <t>Gouava</t>
  </si>
  <si>
    <t>366036/ 7.2.2022</t>
  </si>
  <si>
    <t>Haranpur</t>
  </si>
  <si>
    <t>Muhammad Ameen S/O Muhammad Ali</t>
  </si>
  <si>
    <t>37302-1149276-7</t>
  </si>
  <si>
    <t>0346-8573936</t>
  </si>
  <si>
    <t>366037/ 7.2.2022</t>
  </si>
  <si>
    <t>Bugga</t>
  </si>
  <si>
    <t>Kandwal</t>
  </si>
  <si>
    <t>Faizullah Khan S/O Nasrullah Khan</t>
  </si>
  <si>
    <t>37302-1159036-9</t>
  </si>
  <si>
    <t>0301-1461874</t>
  </si>
  <si>
    <t>17.5.2022</t>
  </si>
  <si>
    <t>440238/ 30.5.2022</t>
  </si>
  <si>
    <t xml:space="preserve">Jalalpur </t>
  </si>
  <si>
    <t>Muhammad Ayub Khan S/O Allah Dad Khan</t>
  </si>
  <si>
    <t>0346-5865716</t>
  </si>
  <si>
    <t>14.2.2022</t>
  </si>
  <si>
    <t>440249/ 30.5.2022</t>
  </si>
  <si>
    <t>Kot Kacha</t>
  </si>
  <si>
    <t>Golpur</t>
  </si>
  <si>
    <t>Muhammad Aslam S/O Khushi Muhammad</t>
  </si>
  <si>
    <t>0300-8323866</t>
  </si>
  <si>
    <t>14.4.2022</t>
  </si>
  <si>
    <t>440235/ 30.5.2022</t>
  </si>
  <si>
    <t>Sodi Gujar</t>
  </si>
  <si>
    <t>Sarsa Khan S/O Ameer Khan</t>
  </si>
  <si>
    <t>0322-5147412</t>
  </si>
  <si>
    <t>31.3.2022</t>
  </si>
  <si>
    <t>440237/ 30.5.2022</t>
  </si>
  <si>
    <t xml:space="preserve">Hafiz Muhammad Aslam S/O Fazal Deen </t>
  </si>
  <si>
    <t>37302-0139028-5</t>
  </si>
  <si>
    <t>0347-9035114</t>
  </si>
  <si>
    <t>440231/ 30.5.2022</t>
  </si>
  <si>
    <t>Toba</t>
  </si>
  <si>
    <t>Mulazim Hussain S/O Atta Muhammad Khan</t>
  </si>
  <si>
    <t>37302-1182690-1</t>
  </si>
  <si>
    <t>0333-5881271</t>
  </si>
  <si>
    <t>440233/ 30.5.2022</t>
  </si>
  <si>
    <t>Imtiaz Hussain S/O Mulazim Hussain</t>
  </si>
  <si>
    <t>37302-1125760-9</t>
  </si>
  <si>
    <t>440232/ 30.5.2022</t>
  </si>
  <si>
    <t>Bhabhanwala</t>
  </si>
  <si>
    <t>Ahmad Yaar Khandowa S/O Bati Khan</t>
  </si>
  <si>
    <t>37302-3152580-9</t>
  </si>
  <si>
    <t>0344-7799602</t>
  </si>
  <si>
    <t>Citrus + Guava</t>
  </si>
  <si>
    <t>440248/ 30.05.2022</t>
  </si>
  <si>
    <t>Raja Tariq Mahmood S/O Raja Khizar Hayat</t>
  </si>
  <si>
    <t>37302-3619814-9</t>
  </si>
  <si>
    <t>0342-0514017</t>
  </si>
  <si>
    <t>15.3.2022</t>
  </si>
  <si>
    <t>440246/ 30.05.2022</t>
  </si>
  <si>
    <t>Jandran</t>
  </si>
  <si>
    <t>Ghulam Asghar S/O Muhammad Afzal</t>
  </si>
  <si>
    <t>42501-3012756-9</t>
  </si>
  <si>
    <t>0333-5286504</t>
  </si>
  <si>
    <t>440241/ 30.05.2022</t>
  </si>
  <si>
    <t>Ahmad Abad</t>
  </si>
  <si>
    <t>Rifat Afzal W/O Abid Hussain Malik</t>
  </si>
  <si>
    <t>34202-0260283-4</t>
  </si>
  <si>
    <t>0343-4290921</t>
  </si>
  <si>
    <t>440242/ 30.5.2022</t>
  </si>
  <si>
    <t>Zubair Ahmad S/O Raja Tariq Mahmood</t>
  </si>
  <si>
    <t>37302-2523220-3</t>
  </si>
  <si>
    <t>0347-1150495</t>
  </si>
  <si>
    <t>440247/ 30.05.2022</t>
  </si>
  <si>
    <t>Sehutra</t>
  </si>
  <si>
    <t>Muhammad Khan S/O Muhammad Sadiq</t>
  </si>
  <si>
    <t>37302-2637147-7</t>
  </si>
  <si>
    <t>0345-6254091</t>
  </si>
  <si>
    <t>440234/ 30.5.2022</t>
  </si>
  <si>
    <t>Pithar Nadi</t>
  </si>
  <si>
    <t>Muhammad Farhan S/O Muhammad Aslam</t>
  </si>
  <si>
    <t>37302-1658192-9</t>
  </si>
  <si>
    <t>0343-6224742</t>
  </si>
  <si>
    <t>440236/ 30.5.2022</t>
  </si>
  <si>
    <t>Khothian Jalip</t>
  </si>
  <si>
    <t>Parvez Ahmad Khan S/O Chaudhary Nazir Khan</t>
  </si>
  <si>
    <t>37302-9206614-7</t>
  </si>
  <si>
    <t>0307-5871707</t>
  </si>
  <si>
    <t>440245/ 30.05.2022</t>
  </si>
  <si>
    <t>Khizar Hayat S/O Umar Hayat</t>
  </si>
  <si>
    <t>37302-1159374-7</t>
  </si>
  <si>
    <t>0346-8659425</t>
  </si>
  <si>
    <t>20.4.2022</t>
  </si>
  <si>
    <t>440239/ 30.05.2022</t>
  </si>
  <si>
    <t>Niamat Khan S/O Muhammad Ramzan</t>
  </si>
  <si>
    <t>373021-200895-9</t>
  </si>
  <si>
    <t>0345-0237095</t>
  </si>
  <si>
    <t>15.4.2022</t>
  </si>
  <si>
    <t>440244/ 30.05.2022</t>
  </si>
  <si>
    <t>Lall Khan S/O Muhammad Ramzan</t>
  </si>
  <si>
    <t>37302-1201024-1</t>
  </si>
  <si>
    <t>Not Provided</t>
  </si>
  <si>
    <t>440240/ 30.05.2022</t>
  </si>
  <si>
    <t>Muhammad Azmat S/O Ahmad Khan</t>
  </si>
  <si>
    <t>37302-1200891-9</t>
  </si>
  <si>
    <t>440243/ 30.05.2022</t>
  </si>
  <si>
    <t xml:space="preserve">Jandala </t>
  </si>
  <si>
    <t>adhrana</t>
  </si>
  <si>
    <t xml:space="preserve">Sohrab Sultan S/O Ghazanfar Ali </t>
  </si>
  <si>
    <t>37303-2359684-5</t>
  </si>
  <si>
    <t>0345-5706836</t>
  </si>
  <si>
    <t>orchard</t>
  </si>
  <si>
    <t>08.02.2022</t>
  </si>
  <si>
    <t>440250----30.05.2022</t>
  </si>
  <si>
    <t>Not Reverified, Subsidy received two times in 2021-22, No plants at the site.</t>
  </si>
  <si>
    <t xml:space="preserve">Mair </t>
  </si>
  <si>
    <t>nagiyal</t>
  </si>
  <si>
    <t>Abdul Jabbar S/O Abdul Malik</t>
  </si>
  <si>
    <t>37303-0223425-5</t>
  </si>
  <si>
    <t>0347-5698736</t>
  </si>
  <si>
    <t>Dam/tube well</t>
  </si>
  <si>
    <t>21.02.2022</t>
  </si>
  <si>
    <t>440251---30.05.2022</t>
  </si>
  <si>
    <t>Miani Bala</t>
  </si>
  <si>
    <t>pindmattey khan</t>
  </si>
  <si>
    <t>Muhammad Banaras S/O Mehboob Khan</t>
  </si>
  <si>
    <t>37303-1154822-5</t>
  </si>
  <si>
    <t>0300-5510135</t>
  </si>
  <si>
    <t>16.02.2022</t>
  </si>
  <si>
    <t>440252---30.05.2022</t>
  </si>
  <si>
    <t>Raja Muhammad Amin S/O Laal Hussain</t>
  </si>
  <si>
    <t>61101-2003704-1</t>
  </si>
  <si>
    <t>0343-5690123</t>
  </si>
  <si>
    <t>24.02.2022</t>
  </si>
  <si>
    <t>440253---30.05.2022</t>
  </si>
  <si>
    <t xml:space="preserve">Pahdri </t>
  </si>
  <si>
    <t>kohali</t>
  </si>
  <si>
    <t>Ch. Muhammad Saqlain S/O Duman Khan</t>
  </si>
  <si>
    <t>37303-3344810-5</t>
  </si>
  <si>
    <t>0333-5883703</t>
  </si>
  <si>
    <t>03.03.2022</t>
  </si>
  <si>
    <t>440254---30.05.2022</t>
  </si>
  <si>
    <t>Nakka Kalan</t>
  </si>
  <si>
    <t>Muhammad Younas S/O Muhammad Yousaf</t>
  </si>
  <si>
    <t>37301-2245062-9</t>
  </si>
  <si>
    <t>0334-6565825</t>
  </si>
  <si>
    <t xml:space="preserve">Guva </t>
  </si>
  <si>
    <t>28.09.2021</t>
  </si>
  <si>
    <t>440461
30.05.2022</t>
  </si>
  <si>
    <t>Not Reverified, Subsidy received two times in 2021-22</t>
  </si>
  <si>
    <t>Rathian</t>
  </si>
  <si>
    <t>Kala Gujran</t>
  </si>
  <si>
    <t>Sabih Ahmad Khan S/O  Muhammad Junaid Khan</t>
  </si>
  <si>
    <t>37301-9773105-7</t>
  </si>
  <si>
    <t>0332-5966015</t>
  </si>
  <si>
    <t xml:space="preserve">Olive </t>
  </si>
  <si>
    <t>365835
29.12.2021</t>
  </si>
  <si>
    <t>Bagga</t>
  </si>
  <si>
    <t>Subah Sadiq S/O Sardar Khan</t>
  </si>
  <si>
    <t>37301-2229101-1</t>
  </si>
  <si>
    <t>0333-5825881</t>
  </si>
  <si>
    <t>15.11.2021</t>
  </si>
  <si>
    <t xml:space="preserve">21385
</t>
  </si>
  <si>
    <t>365836
29.12.2021</t>
  </si>
  <si>
    <t>Hamza Azhar Kayani S/O Azhar Kayani</t>
  </si>
  <si>
    <t>61101-510840-9</t>
  </si>
  <si>
    <t>0321-9521218</t>
  </si>
  <si>
    <t xml:space="preserve">Citrus </t>
  </si>
  <si>
    <t>10.11.2021</t>
  </si>
  <si>
    <t>29.12.21</t>
  </si>
  <si>
    <t>Shah Kamir</t>
  </si>
  <si>
    <t>Dara Pur</t>
  </si>
  <si>
    <t>Mirza Tariq Mehmood S/O Mirza Muhammad Hussain</t>
  </si>
  <si>
    <t>34402-1714325-9</t>
  </si>
  <si>
    <t>0300-0505600</t>
  </si>
  <si>
    <t>Dates</t>
  </si>
  <si>
    <t>440464
30.05.2022</t>
  </si>
  <si>
    <t>Not Reverified, Subsidy received two times on orchards</t>
  </si>
  <si>
    <t>Toor</t>
  </si>
  <si>
    <t>Sanghoi</t>
  </si>
  <si>
    <t>Ch. Aftab Ahmad Sahi S/O Ch. Abdul Rouf Sahi</t>
  </si>
  <si>
    <t>37301-0234523-5</t>
  </si>
  <si>
    <t>0345-5703786</t>
  </si>
  <si>
    <t>07.02.2022</t>
  </si>
  <si>
    <t>440455
30.05.2022</t>
  </si>
  <si>
    <t>Nusrat Begum W/O Choudhary Muhammad 
Banaras Khan</t>
  </si>
  <si>
    <t>37301-2123225-4</t>
  </si>
  <si>
    <t>0313-8688388</t>
  </si>
  <si>
    <t>13.03.2022</t>
  </si>
  <si>
    <t>440456
30.05.2022</t>
  </si>
  <si>
    <t>Kari, Nathwala</t>
  </si>
  <si>
    <t>Chotala</t>
  </si>
  <si>
    <t>Qesmat Ali S/O Abdul Aziz</t>
  </si>
  <si>
    <t>37301-2239239-5</t>
  </si>
  <si>
    <t>0345-5156529</t>
  </si>
  <si>
    <t>16.03.2022</t>
  </si>
  <si>
    <t>440457
30.05.2022</t>
  </si>
  <si>
    <t>Bidder</t>
  </si>
  <si>
    <t>Muhammad Nawaz S/O
 Muhammad Boota</t>
  </si>
  <si>
    <t>0346-5812080</t>
  </si>
  <si>
    <t>Olive</t>
  </si>
  <si>
    <t>440438
30.05.2022</t>
  </si>
  <si>
    <t>Not Reverified, Subsidy received three times in 2021-22. only 100 plants at the site.</t>
  </si>
  <si>
    <t xml:space="preserve">Ejaz Ali S/O 
Muhammad Ashraf </t>
  </si>
  <si>
    <t>37301-0981143-1</t>
  </si>
  <si>
    <t>0332-5861848</t>
  </si>
  <si>
    <t xml:space="preserve">106925
</t>
  </si>
  <si>
    <t>440459
30.05.22</t>
  </si>
  <si>
    <t>Not Reverified, Subsidy received two times in 2021-22. No plants at the site.</t>
  </si>
  <si>
    <t xml:space="preserve">Monan </t>
  </si>
  <si>
    <t xml:space="preserve">Ch Ijaz Akhtar s/o 
Ch Waliat Khan </t>
  </si>
  <si>
    <t>37301-6634945-7</t>
  </si>
  <si>
    <t>0333-5842595</t>
  </si>
  <si>
    <t>06.03.2022</t>
  </si>
  <si>
    <t>440460
30.05.2022</t>
  </si>
  <si>
    <t>Naka Khurd</t>
  </si>
  <si>
    <t>Muhammad Younas S/O  Muhammad Yousaf</t>
  </si>
  <si>
    <t>27.03.2022</t>
  </si>
  <si>
    <t>Maryala</t>
  </si>
  <si>
    <t>Amjad Ali S/O Fazal Din</t>
  </si>
  <si>
    <t>34402-7221782-3</t>
  </si>
  <si>
    <t>0346-5830063</t>
  </si>
  <si>
    <t>25.03.2022</t>
  </si>
  <si>
    <t>440462
30.05.2022</t>
  </si>
  <si>
    <t>Ansar Ali Butt S/O Fazal Din</t>
  </si>
  <si>
    <t>34402-4254682-7</t>
  </si>
  <si>
    <t>0345-5736600</t>
  </si>
  <si>
    <t>Guava+
Citrus</t>
  </si>
  <si>
    <t>28.03.2022</t>
  </si>
  <si>
    <t>440463
30.05.2022</t>
  </si>
  <si>
    <t>Anar Khan S/O Tikka Khan</t>
  </si>
  <si>
    <t>37301-8389100-7</t>
  </si>
  <si>
    <t>0324-7652888</t>
  </si>
  <si>
    <t>440465
30.05.2022</t>
  </si>
  <si>
    <t>Malot</t>
  </si>
  <si>
    <t>Badlot</t>
  </si>
  <si>
    <t>Raja Bashir Ahmad S/O Raja Muhammad Ajaib Khan</t>
  </si>
  <si>
    <t>37301-2346104-9</t>
  </si>
  <si>
    <t>0334-5873156</t>
  </si>
  <si>
    <t>440466
30.05.2022</t>
  </si>
  <si>
    <t>Ratyal</t>
  </si>
  <si>
    <t>Ali Zaman S/O 
Muhammad Khan</t>
  </si>
  <si>
    <t>37301-2319977-1</t>
  </si>
  <si>
    <t>0300-5445028</t>
  </si>
  <si>
    <t>440467
30.05.2022</t>
  </si>
  <si>
    <t xml:space="preserve">Muhammad Alyas Ahmed S/O 
Muhammad Hasan </t>
  </si>
  <si>
    <t>13.01.2022</t>
  </si>
  <si>
    <t>440468
30.05.2022</t>
  </si>
  <si>
    <t>Syed Shahid Zahir S/O 
Syed Khursheed Anwar</t>
  </si>
  <si>
    <t>61101-5392650-5</t>
  </si>
  <si>
    <t>0321-5000003</t>
  </si>
  <si>
    <t>Loquat</t>
  </si>
  <si>
    <t>15.03.2022</t>
  </si>
  <si>
    <t>440469
30.05.2022</t>
  </si>
  <si>
    <t>Chakoha</t>
  </si>
  <si>
    <t>Fiaz Ahmad S/O Muhammad Sher</t>
  </si>
  <si>
    <t>37301-7432828-1</t>
  </si>
  <si>
    <t>0342-5707157</t>
  </si>
  <si>
    <t>Small Dam</t>
  </si>
  <si>
    <t>440470
30.05.2022</t>
  </si>
  <si>
    <t>Muhammad Ayaz Sultan S/O Mian Sultan Ahmad</t>
  </si>
  <si>
    <t>37301-2474349-3</t>
  </si>
  <si>
    <t>0333-5863415</t>
  </si>
  <si>
    <t>440471
30.05.2022</t>
  </si>
  <si>
    <t>Kaluwal</t>
  </si>
  <si>
    <t>Mughala Abad</t>
  </si>
  <si>
    <t>Zameer ul Hassan S/O Ashiq Hussain</t>
  </si>
  <si>
    <t>37301-1183940-1</t>
  </si>
  <si>
    <t>0333-5821667</t>
  </si>
  <si>
    <t>olive</t>
  </si>
  <si>
    <t>05.03.2022</t>
  </si>
  <si>
    <t>440472
30.05.2022</t>
  </si>
  <si>
    <t>Pind Savika</t>
  </si>
  <si>
    <t xml:space="preserve">Nara </t>
  </si>
  <si>
    <t>Asima Noreen S/O 
Raja Muhammad Zafar</t>
  </si>
  <si>
    <t xml:space="preserve">Tube Well </t>
  </si>
  <si>
    <t>20.09.2022</t>
  </si>
  <si>
    <t>Raja Zafar Iqbal S/O Raja Zaman Khan</t>
  </si>
  <si>
    <t>37301-8429256-1</t>
  </si>
  <si>
    <t>Citrua</t>
  </si>
  <si>
    <t>Naugran</t>
  </si>
  <si>
    <t xml:space="preserve">Kotla Faqeer </t>
  </si>
  <si>
    <t>Mirza Sultan Mehmood S/O
 Mirza Muhammad Faazal</t>
  </si>
  <si>
    <t>37301-2307496-1</t>
  </si>
  <si>
    <t>0300-9574803</t>
  </si>
  <si>
    <t>01.11.2022</t>
  </si>
  <si>
    <t>Raja Muhammad Arif S/O 
Raja Sardar Khan</t>
  </si>
  <si>
    <t>37301-5804684-9</t>
  </si>
  <si>
    <t>0300-9514364</t>
  </si>
  <si>
    <t>02.03.2022</t>
  </si>
  <si>
    <t xml:space="preserve">Mughalabad </t>
  </si>
  <si>
    <t>Zamir ul Hassan Jahfari S/O 
Ashiq Hussain</t>
  </si>
  <si>
    <t>22.03.2022</t>
  </si>
  <si>
    <t>Matha Kho Uttra</t>
  </si>
  <si>
    <t>Uttra Janubi</t>
  </si>
  <si>
    <t>Muhammad Zareef s/o Haji Aalam Sher</t>
  </si>
  <si>
    <t>38201-1131462-3</t>
  </si>
  <si>
    <t>0303-6389369</t>
  </si>
  <si>
    <t>32.267318</t>
  </si>
  <si>
    <t>71.847345</t>
  </si>
  <si>
    <t>Orchards</t>
  </si>
  <si>
    <t>No.365253 Dt.29.12.2021</t>
  </si>
  <si>
    <t>Not Verified, because only 2 acre orchard at site.</t>
  </si>
  <si>
    <t>Ghulam Qamar S/o Sultan Khan</t>
  </si>
  <si>
    <t>38202-1266789-5</t>
  </si>
  <si>
    <t>0308-4294861</t>
  </si>
  <si>
    <t>No.365254 Dt.29.12.2021</t>
  </si>
  <si>
    <t>Wadhalan Wala</t>
  </si>
  <si>
    <t>Asad Ali S/o Muhammad Ali</t>
  </si>
  <si>
    <t>38202-79235441</t>
  </si>
  <si>
    <t>0340-0651718</t>
  </si>
  <si>
    <t>09.10.2021</t>
  </si>
  <si>
    <t>No.365255 Dt.29.12.2021</t>
  </si>
  <si>
    <t xml:space="preserve"> Awana Wala (Janobi)</t>
  </si>
  <si>
    <t>Mubarak Hussain S/o Atta Muhammad</t>
  </si>
  <si>
    <t>38202-9585977-3</t>
  </si>
  <si>
    <t>0345-2788475</t>
  </si>
  <si>
    <t>No.365256 Dt.29.12.2021</t>
  </si>
  <si>
    <t>Chanki Shumali</t>
  </si>
  <si>
    <t>32.362924</t>
  </si>
  <si>
    <t>72.162724</t>
  </si>
  <si>
    <t>No.365257 Dt.29.12.2021</t>
  </si>
  <si>
    <t xml:space="preserve">Hassan pur Tiwana </t>
  </si>
  <si>
    <t xml:space="preserve">Zegham Abbas S/o Ghulam Haider </t>
  </si>
  <si>
    <t>38201-9871950-3</t>
  </si>
  <si>
    <t>0300-0776565</t>
  </si>
  <si>
    <t>32.180235</t>
  </si>
  <si>
    <t>72.293311</t>
  </si>
  <si>
    <t>No.365258 Dt.29.12.2021</t>
  </si>
  <si>
    <t xml:space="preserve">Katha Saghral </t>
  </si>
  <si>
    <t>Hamid Raza S/o Muhammad Raza</t>
  </si>
  <si>
    <t>38201-1248701-3</t>
  </si>
  <si>
    <t>0344-7575443</t>
  </si>
  <si>
    <t>32.483360</t>
  </si>
  <si>
    <t>72.445407</t>
  </si>
  <si>
    <t>15-09-2021</t>
  </si>
  <si>
    <t>No.365259 Dt.29.12.2021</t>
  </si>
  <si>
    <t>Mitha Tiwana Junubi</t>
  </si>
  <si>
    <t xml:space="preserve">Muhammad Nawaz Wadhal S/o Muhammad Ameen </t>
  </si>
  <si>
    <t>38201-1025623-5</t>
  </si>
  <si>
    <t>0331-5417405</t>
  </si>
  <si>
    <t>32.197950</t>
  </si>
  <si>
    <t>72.090919</t>
  </si>
  <si>
    <t>No.365260 Dt.29.12.2021</t>
  </si>
  <si>
    <t>uttra</t>
  </si>
  <si>
    <t>Ellahi Bakhsh S/O Allah Bakhsh</t>
  </si>
  <si>
    <t>38201-1153857-1</t>
  </si>
  <si>
    <t>0300-3969218</t>
  </si>
  <si>
    <t>32.262564</t>
  </si>
  <si>
    <t>71.851631</t>
  </si>
  <si>
    <t>23/10/2021</t>
  </si>
  <si>
    <t>No. 366276 Dt.26.05.2022</t>
  </si>
  <si>
    <t>14MB</t>
  </si>
  <si>
    <t>Orangzaib S/O Muhammad Umar khan</t>
  </si>
  <si>
    <t>38201-1195736-1</t>
  </si>
  <si>
    <t>0301-6342917</t>
  </si>
  <si>
    <t>32.159296</t>
  </si>
  <si>
    <t>71.840660</t>
  </si>
  <si>
    <t>21/10/2021</t>
  </si>
  <si>
    <t>No. 366277 Dt.26.05.2022</t>
  </si>
  <si>
    <t>Shah wala</t>
  </si>
  <si>
    <t>Uttra</t>
  </si>
  <si>
    <t>Fateh Muhammad S/O Muhammad Husain</t>
  </si>
  <si>
    <t>38201-1237882-1</t>
  </si>
  <si>
    <t>0302-2788551</t>
  </si>
  <si>
    <t>32.266494</t>
  </si>
  <si>
    <t>71.848088</t>
  </si>
  <si>
    <t>No. 366278 Dt.26.05.2022</t>
  </si>
  <si>
    <t>27/ MB</t>
  </si>
  <si>
    <t>Javid Iqbal S/o Ghulam Sarwar</t>
  </si>
  <si>
    <t>382019678936-3</t>
  </si>
  <si>
    <t>0300-6070526</t>
  </si>
  <si>
    <t>27 MB</t>
  </si>
  <si>
    <t>32.113839</t>
  </si>
  <si>
    <t>71.957975</t>
  </si>
  <si>
    <t>No. 366293 Dt.26.05.2022</t>
  </si>
  <si>
    <t xml:space="preserve">Khoora </t>
  </si>
  <si>
    <t>Khoora</t>
  </si>
  <si>
    <t xml:space="preserve">Muhammad Umair Abbas S/o Khalid Khan Malik </t>
  </si>
  <si>
    <t>38201-8595312-1</t>
  </si>
  <si>
    <t>0331-6095395</t>
  </si>
  <si>
    <t>No. 366283 Dt.26.05.2022</t>
  </si>
  <si>
    <t>Soraki</t>
  </si>
  <si>
    <t xml:space="preserve">Muhammad Farooq Awan S/o Hafiz Ghulam Muhammad </t>
  </si>
  <si>
    <t>16-01-2022</t>
  </si>
  <si>
    <t>No. 366279 Dt.26.05.2022</t>
  </si>
  <si>
    <t>Dhadhar</t>
  </si>
  <si>
    <t xml:space="preserve">Sultan Muhammad Bahadur Aziz S/o Sultan Muhammad Asghar Ali </t>
  </si>
  <si>
    <t>33203-3593912-1</t>
  </si>
  <si>
    <t>0301-4225725</t>
  </si>
  <si>
    <t>No. 366280 Dt.26.05.2022</t>
  </si>
  <si>
    <t xml:space="preserve">Malik Khalid Khan S/o Malik Muhammad Sarwar Khan </t>
  </si>
  <si>
    <t>38201-1066339-9</t>
  </si>
  <si>
    <t>0334-4103330</t>
  </si>
  <si>
    <t>No. 366281 Dt.26.05.2022</t>
  </si>
  <si>
    <t xml:space="preserve">Nowshehra </t>
  </si>
  <si>
    <t>Nowshera</t>
  </si>
  <si>
    <t xml:space="preserve">Mehmood ul Hassan Awan S/o Muhammad Akram Awan </t>
  </si>
  <si>
    <t>35202-2754612-7</t>
  </si>
  <si>
    <t>0300-4351718</t>
  </si>
  <si>
    <t xml:space="preserve">Olive + Peach </t>
  </si>
  <si>
    <t>No. 366282 Dt.26.05.2022</t>
  </si>
  <si>
    <t>Saifullah Khan Awan S/o Malik Sher Muhammad</t>
  </si>
  <si>
    <t>38201-0991903-1</t>
  </si>
  <si>
    <t>0302-8905273</t>
  </si>
  <si>
    <t>No. 366284 Dt.26.05.2022</t>
  </si>
  <si>
    <t>Dravi</t>
  </si>
  <si>
    <t>Zaffar Iqbal S/o Bali Khan</t>
  </si>
  <si>
    <t>38202-0409951-3</t>
  </si>
  <si>
    <t>0302-3976581</t>
  </si>
  <si>
    <t>21.04.2022</t>
  </si>
  <si>
    <t>No. 366285 Dt.26.05.2022</t>
  </si>
  <si>
    <t>Kaleem Ullah S/o Malik Noor Muhammad</t>
  </si>
  <si>
    <t>38202-4240605-3</t>
  </si>
  <si>
    <t>0308-6775928</t>
  </si>
  <si>
    <t>No. 366286 Dt.26.05.2022</t>
  </si>
  <si>
    <t>Muhammad Ashraf S/o Mughal Khan</t>
  </si>
  <si>
    <t>38202-0556864-7</t>
  </si>
  <si>
    <t>0341-7904423</t>
  </si>
  <si>
    <t>23.04.2022</t>
  </si>
  <si>
    <t>No. 366287 Dt.26.05.2022</t>
  </si>
  <si>
    <t>Khalid Yar S/o Talib Hussain</t>
  </si>
  <si>
    <t>38202-6464080-7</t>
  </si>
  <si>
    <t>0300-6046230</t>
  </si>
  <si>
    <t>No. 366288 Dt.26.05.2022</t>
  </si>
  <si>
    <t xml:space="preserve">Shahid Hassan </t>
  </si>
  <si>
    <t>38202-3989190-5</t>
  </si>
  <si>
    <t>0300-6860999</t>
  </si>
  <si>
    <t>28.04.2022</t>
  </si>
  <si>
    <t>No. 366289 Dt.26.05.2022</t>
  </si>
  <si>
    <t>Chan</t>
  </si>
  <si>
    <t>Hadi Khan S/o Muhammad Rafiq</t>
  </si>
  <si>
    <t>38202-2528241-9</t>
  </si>
  <si>
    <t>0302-9851541</t>
  </si>
  <si>
    <t>27.04.2022</t>
  </si>
  <si>
    <t>No. 366290 Dt.26.05.2022</t>
  </si>
  <si>
    <t>Not Verified, because No orchard plants at site.</t>
  </si>
  <si>
    <t>Atta Ur Rehman S/o Malik Fateh Muhammad</t>
  </si>
  <si>
    <t>38201-3524195-3</t>
  </si>
  <si>
    <t>0301-6779122</t>
  </si>
  <si>
    <t>No. 366291 Dt.26.05.2022</t>
  </si>
  <si>
    <t>Pelowance</t>
  </si>
  <si>
    <t>Zaka Ur Rehman S/o Malik Fateh Muhammad</t>
  </si>
  <si>
    <t>38201-8992055-1</t>
  </si>
  <si>
    <t>0301-7972107</t>
  </si>
  <si>
    <t>No. 366292 Dt.26.05.2022</t>
  </si>
  <si>
    <t>Not Verified, because No plants at sie except few plants at boundry.</t>
  </si>
  <si>
    <t>Dhiba Karsiyal</t>
  </si>
  <si>
    <t>Namal</t>
  </si>
  <si>
    <t>Malik Tariq Javed S/O Malik Muhammad Mumtaz</t>
  </si>
  <si>
    <t>365625/29.12.2021</t>
  </si>
  <si>
    <t>Chakrala</t>
  </si>
  <si>
    <t>Amjid Islam S/O Muhammad Iqbal</t>
  </si>
  <si>
    <t>17/11/2021</t>
  </si>
  <si>
    <t>365626/29.12.2021</t>
  </si>
  <si>
    <t>Allah Yaar Khan S/O Yaar Muhammad</t>
  </si>
  <si>
    <t>365627/29.12.2021</t>
  </si>
  <si>
    <t>Sakhawat Ullah Khan S/O Rab Nawaz Khan</t>
  </si>
  <si>
    <t>38302-1110420-7</t>
  </si>
  <si>
    <t>musami/shakri</t>
  </si>
  <si>
    <t>20/11/2021</t>
  </si>
  <si>
    <t>365628/29.12.2021</t>
  </si>
  <si>
    <t>Rokhari</t>
  </si>
  <si>
    <t>Haseeb Ur Rehman Khan S/O Abdul Rehman Khan</t>
  </si>
  <si>
    <t>365629/29.12.2021</t>
  </si>
  <si>
    <t>Aftab Ahmad Khan S/O Muhammad Khan</t>
  </si>
  <si>
    <t>365630/29.12.2021</t>
  </si>
  <si>
    <t>Ghulam Yaseen S/O Ahmad Khan</t>
  </si>
  <si>
    <t>Kinno/ shakri</t>
  </si>
  <si>
    <t>365631/29.12.2021</t>
  </si>
  <si>
    <t>Abdul Aziz Khan S/O Muhammad Ameer Khan</t>
  </si>
  <si>
    <t>365632/29.12.2021</t>
  </si>
  <si>
    <t>Muhammad Tariq Khan S/O Noor Khan</t>
  </si>
  <si>
    <t>kinno</t>
  </si>
  <si>
    <t>365633/29.12.2021</t>
  </si>
  <si>
    <t>Beram Khan S/O Muhammad Nawaz</t>
  </si>
  <si>
    <t>Kinno/ Musammi/shakri</t>
  </si>
  <si>
    <t>365634/29.12.2021</t>
  </si>
  <si>
    <t xml:space="preserve">Musakhel </t>
  </si>
  <si>
    <t>Umar Khan S/O Rab Nawaz Khan</t>
  </si>
  <si>
    <t>365635/29.12.2021</t>
  </si>
  <si>
    <t>Muzaffar Pur Janubi</t>
  </si>
  <si>
    <t>Shafa Ullah S/O Hadayat Ullah</t>
  </si>
  <si>
    <t>365636/29.12.2021</t>
  </si>
  <si>
    <t>Malik Asif Ullah S/O Malik Aziz Ullah</t>
  </si>
  <si>
    <t>365637/29.12.2021</t>
  </si>
  <si>
    <t xml:space="preserve">Isa khel </t>
  </si>
  <si>
    <t xml:space="preserve">Samand wala </t>
  </si>
  <si>
    <t xml:space="preserve">Pakka kamr mushani </t>
  </si>
  <si>
    <t xml:space="preserve">Muhammad Hashim khan s/o Ayaz khan </t>
  </si>
  <si>
    <t>38301-1903340-9</t>
  </si>
  <si>
    <t>0306-6359771</t>
  </si>
  <si>
    <t>11/9/2021</t>
  </si>
  <si>
    <t>365640/29.12.2021</t>
  </si>
  <si>
    <t xml:space="preserve">Kot Chandna </t>
  </si>
  <si>
    <t>Jalal pur</t>
  </si>
  <si>
    <t xml:space="preserve">Sabir Hussain S/O Muhammad Ashiq </t>
  </si>
  <si>
    <t>38301-3920117-1</t>
  </si>
  <si>
    <t>0302-6356870</t>
  </si>
  <si>
    <t>18/11/2021</t>
  </si>
  <si>
    <t>365638/29.12.2021</t>
  </si>
  <si>
    <t xml:space="preserve">Akhter Abbas S/O Atta Muhammad Khan </t>
  </si>
  <si>
    <t>38301-7370465-3</t>
  </si>
  <si>
    <t>0300-7203731</t>
  </si>
  <si>
    <t>16/10/2021</t>
  </si>
  <si>
    <t>365639/29.12.2021</t>
  </si>
  <si>
    <t>Rakh Tara Garh</t>
  </si>
  <si>
    <t>Sahang</t>
  </si>
  <si>
    <t>M. Altaf S/O M. Aslam</t>
  </si>
  <si>
    <t>37401-1498084-1</t>
  </si>
  <si>
    <t>0345-5901224</t>
  </si>
  <si>
    <t xml:space="preserve">Tube well </t>
  </si>
  <si>
    <t>Peach, Plum</t>
  </si>
  <si>
    <t>16-1-2022</t>
  </si>
  <si>
    <t>440426              30-05-2022</t>
  </si>
  <si>
    <t>Hasal</t>
  </si>
  <si>
    <t>M.Razaq S/O Mir Zaman</t>
  </si>
  <si>
    <t>37405-0574325-5</t>
  </si>
  <si>
    <t>0333-5079812</t>
  </si>
  <si>
    <t>28-1.2022</t>
  </si>
  <si>
    <t>440418                       30-05-2022</t>
  </si>
  <si>
    <t>Chack Bahadar</t>
  </si>
  <si>
    <t>JAtli</t>
  </si>
  <si>
    <t>Khalid Ashraf S/O M.Ashraf</t>
  </si>
  <si>
    <t>37401-0610904-5</t>
  </si>
  <si>
    <t>0346-4702105</t>
  </si>
  <si>
    <t>Peach,</t>
  </si>
  <si>
    <t>15-2.2022</t>
  </si>
  <si>
    <t>440417                                       30-05-2022</t>
  </si>
  <si>
    <t>Umar Shahzad S/O Shar M. Khan</t>
  </si>
  <si>
    <t>37401-0198738-9</t>
  </si>
  <si>
    <t>0341-5696421</t>
  </si>
  <si>
    <t>14.3.2022</t>
  </si>
  <si>
    <t>440416                                   30-05-2022</t>
  </si>
  <si>
    <t>Not Reverified, Due to Same DP claimed his father.</t>
  </si>
  <si>
    <t>Mohra noori</t>
  </si>
  <si>
    <t>Mohra Noori</t>
  </si>
  <si>
    <t>Mehmood Hussain S/O Manzoor Hussain</t>
  </si>
  <si>
    <t>37401-7493084-5</t>
  </si>
  <si>
    <t>0331-5694517</t>
  </si>
  <si>
    <t>Bor</t>
  </si>
  <si>
    <t>16-2-2022</t>
  </si>
  <si>
    <t>440419                                                         30-05-2022</t>
  </si>
  <si>
    <t>Kanet Ladu</t>
  </si>
  <si>
    <t>Kanat Khalil</t>
  </si>
  <si>
    <t>Ali Muhammad S/O Bosthan Khan</t>
  </si>
  <si>
    <t>37401-3571510-3</t>
  </si>
  <si>
    <t>0300-9557607</t>
  </si>
  <si>
    <t>17.2.2022</t>
  </si>
  <si>
    <t>440421                                                30-05-2022</t>
  </si>
  <si>
    <t>Bajiniyal</t>
  </si>
  <si>
    <t>Mandra</t>
  </si>
  <si>
    <t>Chaudhary Muhammed Waqar S/O Muhammed Razzaq</t>
  </si>
  <si>
    <t>37405-3348563-5</t>
  </si>
  <si>
    <t>0300-5129903</t>
  </si>
  <si>
    <t>05.3.2022</t>
  </si>
  <si>
    <t>440424                                                 30-05-2022</t>
  </si>
  <si>
    <t>Baant</t>
  </si>
  <si>
    <t>Kalyam Awaan</t>
  </si>
  <si>
    <t>Waqas Nawaz S/O Muhammed Nawaz</t>
  </si>
  <si>
    <t>37405-0914148-9</t>
  </si>
  <si>
    <t>0315-2008707</t>
  </si>
  <si>
    <t>28.2.2022</t>
  </si>
  <si>
    <t>440413                                           30-05-2022</t>
  </si>
  <si>
    <t>Sakroota</t>
  </si>
  <si>
    <t>Manghot</t>
  </si>
  <si>
    <t>Raja Iftikhar Hussain Kiyani S/O Raja Adalat Khan</t>
  </si>
  <si>
    <t>37401-9585478-5</t>
  </si>
  <si>
    <t>0345-5593164</t>
  </si>
  <si>
    <t xml:space="preserve">Peach </t>
  </si>
  <si>
    <t>26-2-2022</t>
  </si>
  <si>
    <t>440423                                           30-05-2022</t>
  </si>
  <si>
    <t>Sukho</t>
  </si>
  <si>
    <t>Shabir Ahmad S/O M Hussain</t>
  </si>
  <si>
    <t>37401-7684074-9</t>
  </si>
  <si>
    <t>0343-8544723</t>
  </si>
  <si>
    <t>23.3.2022</t>
  </si>
  <si>
    <t>440422                                             30-05-2022</t>
  </si>
  <si>
    <t>Kuri Dolal</t>
  </si>
  <si>
    <t>Sagheer Ahmad Khan S/O Wazeer Muhammad</t>
  </si>
  <si>
    <t>37405-1360759-5</t>
  </si>
  <si>
    <t>0300-9753321</t>
  </si>
  <si>
    <t>28.3.2022</t>
  </si>
  <si>
    <t>440414                                                     30-05-2022</t>
  </si>
  <si>
    <t>Thakra Mohra</t>
  </si>
  <si>
    <t>Narali</t>
  </si>
  <si>
    <t>M Waseem Akbar S/O Ali Akbar</t>
  </si>
  <si>
    <t>61101-3073086-1</t>
  </si>
  <si>
    <t>0332-7278887</t>
  </si>
  <si>
    <t>7.3.2022</t>
  </si>
  <si>
    <t>440420                                                              30-05-2022</t>
  </si>
  <si>
    <t>Darkali Kalaan</t>
  </si>
  <si>
    <t>Raja Abid Hussain S/O Fazul Hussain</t>
  </si>
  <si>
    <t>37401-5695442-9</t>
  </si>
  <si>
    <t>0300-8369248</t>
  </si>
  <si>
    <t>8.5.2022</t>
  </si>
  <si>
    <t>440425                                                  30-05-2022</t>
  </si>
  <si>
    <t xml:space="preserve">Parhal </t>
  </si>
  <si>
    <t>Jhangi Jalal</t>
  </si>
  <si>
    <t>M.Subhan Arif S/O M.Arif</t>
  </si>
  <si>
    <t>61101-1615681-5</t>
  </si>
  <si>
    <t>0333-5191381</t>
  </si>
  <si>
    <t>440415                                            30-05-2022</t>
  </si>
  <si>
    <t>Belriya</t>
  </si>
  <si>
    <t>Beor</t>
  </si>
  <si>
    <t>Muhammad Arzad S/O M. Mustafa</t>
  </si>
  <si>
    <t>37402-5640414-3</t>
  </si>
  <si>
    <t>0341-4416517</t>
  </si>
  <si>
    <t>bore</t>
  </si>
  <si>
    <t>Olive Arbquina, Lemon, citrus, lokat</t>
  </si>
  <si>
    <t>25-03-2022</t>
  </si>
  <si>
    <t>440432                                       (30-5-2022)</t>
  </si>
  <si>
    <t>Not Reverified, Due to only 10-15 plants outer side of 4 acres.</t>
  </si>
  <si>
    <t>khrang kalan</t>
  </si>
  <si>
    <t>dikhali</t>
  </si>
  <si>
    <t>Sajida Nasreen w/o syed farzand hussain shah</t>
  </si>
  <si>
    <t>37402-6226714-8</t>
  </si>
  <si>
    <t>0312-0255573</t>
  </si>
  <si>
    <t>pond</t>
  </si>
  <si>
    <t>Florida king</t>
  </si>
  <si>
    <t>440433                                                      (30-5-2022)</t>
  </si>
  <si>
    <t>Hanesar</t>
  </si>
  <si>
    <t>Raja Muhammad Faisal S/O Zardad Khan</t>
  </si>
  <si>
    <t>37402-6657418-9</t>
  </si>
  <si>
    <t>440434                                             (30-5-2022)</t>
  </si>
  <si>
    <t xml:space="preserve"> Baniya</t>
  </si>
  <si>
    <t>Jalala</t>
  </si>
  <si>
    <t xml:space="preserve">Yasir Mumtaz khan S/O Muhammad Taj Khan </t>
  </si>
  <si>
    <t>37406-5068098-9</t>
  </si>
  <si>
    <t>0300-5554131</t>
  </si>
  <si>
    <t>27.1.2022</t>
  </si>
  <si>
    <t>440404              30-05-2022</t>
  </si>
  <si>
    <t xml:space="preserve">Thatta Khalil </t>
  </si>
  <si>
    <t>Khurshid Akhter S/O Munsab Dar</t>
  </si>
  <si>
    <t>37406-4843778-9</t>
  </si>
  <si>
    <t>0301-3006773</t>
  </si>
  <si>
    <t>Peaches</t>
  </si>
  <si>
    <t>05.2.2022</t>
  </si>
  <si>
    <t>440405                                     30-05-2022</t>
  </si>
  <si>
    <t>Ghulam Fareed S/O Allah Dad</t>
  </si>
  <si>
    <t>37406-1554457-3</t>
  </si>
  <si>
    <t>300-5352464</t>
  </si>
  <si>
    <t>440406                                      30-05-2022</t>
  </si>
  <si>
    <t>Abdul Hameed S/O Munsab Dar</t>
  </si>
  <si>
    <t>37406-1555707-7</t>
  </si>
  <si>
    <t>301-3006763</t>
  </si>
  <si>
    <t>440407                                             30-05-2022</t>
  </si>
  <si>
    <t xml:space="preserve">Dhoke Jando </t>
  </si>
  <si>
    <t>Khalid Khan S/O Ahmed khan</t>
  </si>
  <si>
    <t>300-5577411</t>
  </si>
  <si>
    <t>Red blood</t>
  </si>
  <si>
    <t>03.02.2022</t>
  </si>
  <si>
    <t>440408                                                  30-05-2022</t>
  </si>
  <si>
    <t xml:space="preserve">Gango jumma </t>
  </si>
  <si>
    <t>Muhammad Adil s/o Malik Khalid Mehmood</t>
  </si>
  <si>
    <t>37406-2756889-9</t>
  </si>
  <si>
    <t>0316-5068435</t>
  </si>
  <si>
    <t>440409              30-05-2022</t>
  </si>
  <si>
    <t xml:space="preserve">Bhal </t>
  </si>
  <si>
    <t>Muhammad Ayub S/o Ahmed din</t>
  </si>
  <si>
    <t>38404-5026368-1</t>
  </si>
  <si>
    <t>0314-5584321</t>
  </si>
  <si>
    <t>Olive Arbquina</t>
  </si>
  <si>
    <t>28.01.2022</t>
  </si>
  <si>
    <t>440410                                           30-05-2022</t>
  </si>
  <si>
    <t>Asad Ullah Khan s/o Abdullah Khan</t>
  </si>
  <si>
    <t>37406-1644434-9</t>
  </si>
  <si>
    <t>0300-5491317</t>
  </si>
  <si>
    <t>Peaches/ Red Blood/ Arbquina</t>
  </si>
  <si>
    <t>440411                                   30-05-2022</t>
  </si>
  <si>
    <t xml:space="preserve"> Ghazi kholi </t>
  </si>
  <si>
    <t>Wah</t>
  </si>
  <si>
    <t>Mumtaz Ahmed s/o Malik Munir Ahmed</t>
  </si>
  <si>
    <t>37406-3873873-5</t>
  </si>
  <si>
    <t>0311-5390155</t>
  </si>
  <si>
    <t>27.01.2022</t>
  </si>
  <si>
    <t>440412                                            30-05-2022</t>
  </si>
  <si>
    <t>Kallariyan</t>
  </si>
  <si>
    <t>Guava, Peach, Citrus</t>
  </si>
  <si>
    <t>25-02-2022</t>
  </si>
  <si>
    <t>440430,                                                          30-05-2022</t>
  </si>
  <si>
    <t>Chanam</t>
  </si>
  <si>
    <t>Muhammad Zameer Ahmed S/O Ameer Ahmed</t>
  </si>
  <si>
    <t>37402-0987732-1</t>
  </si>
  <si>
    <t>0300-5519943</t>
  </si>
  <si>
    <t>Uplift irrigation</t>
  </si>
  <si>
    <t>440431,                                 30-05-2022</t>
  </si>
  <si>
    <t>Mohra Langryal</t>
  </si>
  <si>
    <t>Choha Khalsa</t>
  </si>
  <si>
    <t>Muhammad Shafique S/o Ameer Afzal</t>
  </si>
  <si>
    <t>37402-0972768-7</t>
  </si>
  <si>
    <t>0310-5375904</t>
  </si>
  <si>
    <t>23-02-2022</t>
  </si>
  <si>
    <t>440429,                                                 30-05-2022</t>
  </si>
  <si>
    <t>Master Muhammad Rasheed S/O Muhammad Shafi</t>
  </si>
  <si>
    <t>37402-09735763</t>
  </si>
  <si>
    <t>0301-5667756</t>
  </si>
  <si>
    <t>Citrus, Guava</t>
  </si>
  <si>
    <t>440428,                                                       30-05-2022</t>
  </si>
  <si>
    <t>Khanada</t>
  </si>
  <si>
    <t>Doberan Kallan</t>
  </si>
  <si>
    <t>Ch. Khalid Mehmood S/O Raj Wali</t>
  </si>
  <si>
    <t>37402-0989115-3</t>
  </si>
  <si>
    <t>0300-5247078</t>
  </si>
  <si>
    <t>440427                                                               30-05-2022</t>
  </si>
  <si>
    <t xml:space="preserve">Koliaan Hameed </t>
  </si>
  <si>
    <t xml:space="preserve">Awais Ahmed s/o Syed Nisar Ahmed </t>
  </si>
  <si>
    <t>37406-6431096-5</t>
  </si>
  <si>
    <t>0300-5343920</t>
  </si>
  <si>
    <t>22-02-2022</t>
  </si>
  <si>
    <t>440398                                             30-05-2022</t>
  </si>
  <si>
    <t>Saroba</t>
  </si>
  <si>
    <t>Mushtaq Ahmed Alvi s/o Ghulam Hassan Alvi</t>
  </si>
  <si>
    <t>37405-2697482-5</t>
  </si>
  <si>
    <t>0300-9540007</t>
  </si>
  <si>
    <t>citrus/ Peach</t>
  </si>
  <si>
    <t>440396                                                       30-05-2022</t>
  </si>
  <si>
    <t xml:space="preserve">kolian Hameed </t>
  </si>
  <si>
    <t xml:space="preserve">Syed Affan Ahmed s/o Awais Ahmed </t>
  </si>
  <si>
    <t>37406-3021300-1</t>
  </si>
  <si>
    <t>0321-5516615</t>
  </si>
  <si>
    <t>440397                                                             30-05-2022</t>
  </si>
  <si>
    <t>Chauntra</t>
  </si>
  <si>
    <t>Imran Mumtaz Malik s/o Malik Mumtaz Khan</t>
  </si>
  <si>
    <t>0315-5206181</t>
  </si>
  <si>
    <t>Early Grand,Florida King</t>
  </si>
  <si>
    <t>20-2-2022</t>
  </si>
  <si>
    <t>440400                                                 (30-05-2022)</t>
  </si>
  <si>
    <t xml:space="preserve"> Banda</t>
  </si>
  <si>
    <t>Yasir Tepu Khan s/o Javeed Tepu</t>
  </si>
  <si>
    <t>37405-3768706-7</t>
  </si>
  <si>
    <t>0321-5031114</t>
  </si>
  <si>
    <t>DAM</t>
  </si>
  <si>
    <t>pomegranate, grapes</t>
  </si>
  <si>
    <t>440402                                                            (30-05-2022)</t>
  </si>
  <si>
    <t xml:space="preserve"> Kot Koliaan </t>
  </si>
  <si>
    <t>Girja</t>
  </si>
  <si>
    <t>Malik Imran Safdar s/o Malik Ghulam Safdar</t>
  </si>
  <si>
    <t>37406-9373327-5</t>
  </si>
  <si>
    <t>0333-5156862</t>
  </si>
  <si>
    <t>DUG WELL</t>
  </si>
  <si>
    <t>440403                                                                     30-05-2022</t>
  </si>
  <si>
    <t>Bashir Ahmed S/O Raja Akhter Ali</t>
  </si>
  <si>
    <t>37405-9998925-3</t>
  </si>
  <si>
    <t>0312-5361943</t>
  </si>
  <si>
    <t>440401                                                      30-05-2022</t>
  </si>
  <si>
    <t>Ch. Shakir Khan Mughal S/O Ch. Feroz Khan Mughal</t>
  </si>
  <si>
    <t>37405-8096358-1</t>
  </si>
  <si>
    <t>0315-5284654</t>
  </si>
  <si>
    <t>Tubewell/ Water Tank</t>
  </si>
  <si>
    <t>20-02-2022</t>
  </si>
  <si>
    <t>440399                                                                     30-05-2022</t>
  </si>
  <si>
    <t>Multan Khurd</t>
  </si>
  <si>
    <t xml:space="preserve">ZAHID IQBAL S/O MALIK MUHAMMAD KHAN </t>
  </si>
  <si>
    <t>37203-1522610-5</t>
  </si>
  <si>
    <t>0333-5933938</t>
  </si>
  <si>
    <t>Electric Motor</t>
  </si>
  <si>
    <t>Sukkri Musami Kinnu</t>
  </si>
  <si>
    <t>04.02.2022</t>
  </si>
  <si>
    <t xml:space="preserve">440589 ,                                 22-09-2022 </t>
  </si>
  <si>
    <t>Peera Fateh Hal</t>
  </si>
  <si>
    <t>NAHEED MANSAB  S/OW/O  MALIK MANSAB KHAN</t>
  </si>
  <si>
    <t>37405-0323980-8</t>
  </si>
  <si>
    <t>0306-5137778</t>
  </si>
  <si>
    <t>Kinnu</t>
  </si>
  <si>
    <t xml:space="preserve">440590 ,                                   22-09-2022 </t>
  </si>
  <si>
    <t>KHURRAM ALI KHAN S/O MALIK MANSAB KHAN</t>
  </si>
  <si>
    <t>37405-0535475-7</t>
  </si>
  <si>
    <t>0321-5191786</t>
  </si>
  <si>
    <t>Solar System</t>
  </si>
  <si>
    <t>Frouter</t>
  </si>
  <si>
    <t>440592.                                                22.09.2022</t>
  </si>
  <si>
    <t>Jabbi Shah Dilawar (Talagang)</t>
  </si>
  <si>
    <t>MIAN MURAD SHAH  S/O SAHIB SHAH</t>
  </si>
  <si>
    <t>37203-7585500-1</t>
  </si>
  <si>
    <t>0300-5785884</t>
  </si>
  <si>
    <t>Citres Malta</t>
  </si>
  <si>
    <t>440591, 22.09.2022</t>
  </si>
  <si>
    <t>ARSHAD IQBAL S/O MUHAMMAD IQBAL</t>
  </si>
  <si>
    <t>37203-7130921-5</t>
  </si>
  <si>
    <t>0302-5609624</t>
  </si>
  <si>
    <t>Sukkri Musami Redbled</t>
  </si>
  <si>
    <t>03.10.2022</t>
  </si>
  <si>
    <t xml:space="preserve">440593 ,                              22-09-2022 </t>
  </si>
  <si>
    <t>MUHAMMAD KHAN S/O QULI KHAN</t>
  </si>
  <si>
    <t>61101-4918227-1</t>
  </si>
  <si>
    <t>0333-5153598</t>
  </si>
  <si>
    <t>Sukkri Malta</t>
  </si>
  <si>
    <t xml:space="preserve">440594 ,                                           22-09-2022 </t>
  </si>
  <si>
    <t>MUHAMMAD ALI S/O MUHAMMAD KHAN</t>
  </si>
  <si>
    <t>61101-6638968-1</t>
  </si>
  <si>
    <t>0333-5123957</t>
  </si>
  <si>
    <t xml:space="preserve">440595 ,                                             22-09-2022 </t>
  </si>
  <si>
    <t>Danda Shah Bilawal</t>
  </si>
  <si>
    <t>Kot Qazi</t>
  </si>
  <si>
    <t>SYED MUHAMMAD HASNAIN SHAH S/O AHMED SHAH</t>
  </si>
  <si>
    <t>37203-1406805-3</t>
  </si>
  <si>
    <t>0300-2233705</t>
  </si>
  <si>
    <t>Frouter Musami</t>
  </si>
  <si>
    <t xml:space="preserve">440596 ,                                    22-09-2022 </t>
  </si>
  <si>
    <t>MAQSOOD AHMED S/O FEROZ KHAN</t>
  </si>
  <si>
    <t>37203-1712999-1</t>
  </si>
  <si>
    <t>0300-5646267</t>
  </si>
  <si>
    <t>32.958060.</t>
  </si>
  <si>
    <t>Sukkri</t>
  </si>
  <si>
    <t>13.02.2022</t>
  </si>
  <si>
    <t xml:space="preserve">440597 ,                                        22-09-2022 </t>
  </si>
  <si>
    <t>NAJAB KHAN S /O SAID KHAN</t>
  </si>
  <si>
    <t>37203-2225188-7</t>
  </si>
  <si>
    <t>0332-8751376</t>
  </si>
  <si>
    <t>33.032860.</t>
  </si>
  <si>
    <t>72.018310.</t>
  </si>
  <si>
    <t>Sukkri Musami Kinnu Malta</t>
  </si>
  <si>
    <t xml:space="preserve">440561 ,                                            22-09-2022 </t>
  </si>
  <si>
    <t>GHULAM QADIR S/O MUHAMMAD AMIN</t>
  </si>
  <si>
    <t>37203-1488043-1</t>
  </si>
  <si>
    <t>0334-5197918</t>
  </si>
  <si>
    <t>Musami</t>
  </si>
  <si>
    <t>05.02.2022</t>
  </si>
  <si>
    <t xml:space="preserve">440562 ,                                       22-09-2022 </t>
  </si>
  <si>
    <t>MUHAMMAD JALEEL S/O ATA MUHAMMAD</t>
  </si>
  <si>
    <t>37203-2553513-9</t>
  </si>
  <si>
    <t>0333-5314450</t>
  </si>
  <si>
    <t xml:space="preserve">440593                                              ,22-09-2022 </t>
  </si>
  <si>
    <t>HASSAN SARDAR S/O SHOUKAT HAYAT</t>
  </si>
  <si>
    <t>37203-1495904-3</t>
  </si>
  <si>
    <t>0333-4665085</t>
  </si>
  <si>
    <t xml:space="preserve">440564 ,                                        22-09-2022 </t>
  </si>
  <si>
    <t>Muhammad Aslam S/O Baaz Khan</t>
  </si>
  <si>
    <t>37203-7087989-3</t>
  </si>
  <si>
    <t>0334-8751642</t>
  </si>
  <si>
    <t>10.03.2022</t>
  </si>
  <si>
    <t>440549 ,                                                    22-09-2022</t>
  </si>
  <si>
    <t>Abdul Rasheed Ansari S/O Abdul Rehman Ansari</t>
  </si>
  <si>
    <t>37203-1495838-5</t>
  </si>
  <si>
    <t>0334-5681992</t>
  </si>
  <si>
    <t xml:space="preserve">440550 ,                                           22-09-2022 </t>
  </si>
  <si>
    <t>Dhair Mond</t>
  </si>
  <si>
    <t>Muhammad Zafar Iqbal S/O Nawab Khan</t>
  </si>
  <si>
    <t>37203-1499893-7</t>
  </si>
  <si>
    <t>0302-5601115</t>
  </si>
  <si>
    <t>Kinno</t>
  </si>
  <si>
    <t>28.02.2022</t>
  </si>
  <si>
    <t>440575 ,                                        22-09-2022</t>
  </si>
  <si>
    <t>Abdul Khaliq Ansari S/O Usman Ghani Ansari</t>
  </si>
  <si>
    <t>37203-9141710-9</t>
  </si>
  <si>
    <t>0333-5235709</t>
  </si>
  <si>
    <t xml:space="preserve">440551 ,                                                   22-09-2022 </t>
  </si>
  <si>
    <t>Hayat Muhammad S/O Noor Khan</t>
  </si>
  <si>
    <t>37203-1441983-5</t>
  </si>
  <si>
    <t>0302-5704145</t>
  </si>
  <si>
    <t xml:space="preserve">440575 ,                                                    22-09-2022 </t>
  </si>
  <si>
    <t xml:space="preserve">Zafar Iqbal S/O Fateh Khan </t>
  </si>
  <si>
    <t>37203-2168992-3</t>
  </si>
  <si>
    <t>0300-5693011</t>
  </si>
  <si>
    <t>33.036780.</t>
  </si>
  <si>
    <t>72.031620.</t>
  </si>
  <si>
    <t xml:space="preserve">440552 ,                                               22-09-2022 </t>
  </si>
  <si>
    <t>Kot Gullah</t>
  </si>
  <si>
    <t xml:space="preserve">Mudassir Mehboob Khan S/O Mehboob Khan </t>
  </si>
  <si>
    <t>Sukkri Musami Kinnu Malta etc</t>
  </si>
  <si>
    <t>17.02.2022</t>
  </si>
  <si>
    <t xml:space="preserve">440577 ,                                       22-09-2022 </t>
  </si>
  <si>
    <t>Khalid Mahmood Anwar S/O Malik Muhammad Anwar</t>
  </si>
  <si>
    <t>61101-9385461-5</t>
  </si>
  <si>
    <t>0300-5146722</t>
  </si>
  <si>
    <t>72.017010.</t>
  </si>
  <si>
    <t>27.02.2022</t>
  </si>
  <si>
    <t xml:space="preserve">440578 ,                                           22-09-2022 </t>
  </si>
  <si>
    <t>Malik Sher Khan S/o Malik Ameer Khan</t>
  </si>
  <si>
    <t>37405-0381587-9</t>
  </si>
  <si>
    <t>0300-5544318</t>
  </si>
  <si>
    <t>12.03.2022</t>
  </si>
  <si>
    <t xml:space="preserve">440554 ,                                       22-09-202                               </t>
  </si>
  <si>
    <t>Bilqees Begum W/O Muhammad Zafar</t>
  </si>
  <si>
    <t>37203-1377954-6</t>
  </si>
  <si>
    <t>0310-8531122</t>
  </si>
  <si>
    <t>Citres Peach</t>
  </si>
  <si>
    <t xml:space="preserve">     </t>
  </si>
  <si>
    <t xml:space="preserve">440553 ,                                                 22-09-2022 </t>
  </si>
  <si>
    <t>Bashir Ahmad S/o Muhammad Khan</t>
  </si>
  <si>
    <t>37203-2985412-3</t>
  </si>
  <si>
    <t>0321-5873864</t>
  </si>
  <si>
    <t xml:space="preserve">440555 ,                                                   22-09-2022 </t>
  </si>
  <si>
    <t>Zafar Iqbal S/O Muhammad Sadiq</t>
  </si>
  <si>
    <t>422010-476828-5</t>
  </si>
  <si>
    <t>0302-5605915</t>
  </si>
  <si>
    <t>23.03.2022</t>
  </si>
  <si>
    <t xml:space="preserve">440556 ,                                                22-09-2022 </t>
  </si>
  <si>
    <t>Multan Khurd Khuayan</t>
  </si>
  <si>
    <t>Malik Altaf Hussain S/o Muhammad Nawaz</t>
  </si>
  <si>
    <t>37203-3574954-9</t>
  </si>
  <si>
    <t>0308-5601699</t>
  </si>
  <si>
    <t>Redbled Peach</t>
  </si>
  <si>
    <t>440557 ,                                                            22-09-2022</t>
  </si>
  <si>
    <t>Shah Muhammad Wali</t>
  </si>
  <si>
    <t>Noor UL Hassan S/O Bahadur Khan</t>
  </si>
  <si>
    <t>37203-6993909-9</t>
  </si>
  <si>
    <t>0346-8515733</t>
  </si>
  <si>
    <t>440558                                                 ,22-09-2022</t>
  </si>
  <si>
    <t>Muhammad Arshad Gul  S/O Nadir Khan Durrani</t>
  </si>
  <si>
    <t>0320-2690876</t>
  </si>
  <si>
    <t>12.01.2022</t>
  </si>
  <si>
    <t>440559 ,                                             22-09-2022</t>
  </si>
  <si>
    <t>T.M Khan</t>
  </si>
  <si>
    <t>Mansab Khan S/O Muhammad Akbar Khan</t>
  </si>
  <si>
    <t>38201-1219617-5</t>
  </si>
  <si>
    <t>0308-7838637</t>
  </si>
  <si>
    <t>32.812510.</t>
  </si>
  <si>
    <t xml:space="preserve">440561 ,                               22-09-2022 </t>
  </si>
  <si>
    <t>Riasat Mehmood</t>
  </si>
  <si>
    <t>37105-0269292-7</t>
  </si>
  <si>
    <t>0300-9811932</t>
  </si>
  <si>
    <t>25.09.2021</t>
  </si>
  <si>
    <t>22.04.2022</t>
  </si>
  <si>
    <t>Abdul Hameed</t>
  </si>
  <si>
    <t>37105-0251992-7</t>
  </si>
  <si>
    <t>0302-5054465</t>
  </si>
  <si>
    <t>0700010001867</t>
  </si>
  <si>
    <t>0700010002782</t>
  </si>
  <si>
    <t>11.03.2022</t>
  </si>
  <si>
    <t>Ehsaan Muhammad Khan</t>
  </si>
  <si>
    <t>0300-5108426</t>
  </si>
  <si>
    <t>24.09.2021</t>
  </si>
  <si>
    <t>0700010001939</t>
  </si>
  <si>
    <t>Sardar Atta Muhammad Khan</t>
  </si>
  <si>
    <t>37102-4052798-3</t>
  </si>
  <si>
    <t>25.10.2021</t>
  </si>
  <si>
    <t>0700010001948</t>
  </si>
  <si>
    <t>Munir Sultana</t>
  </si>
  <si>
    <t>23.09.2021</t>
  </si>
  <si>
    <t>0700010001699</t>
  </si>
  <si>
    <t>06.05.2022</t>
  </si>
  <si>
    <t>Tijal</t>
  </si>
  <si>
    <t>Khunda</t>
  </si>
  <si>
    <t>Malik Zafar Iqbal</t>
  </si>
  <si>
    <t>37405-7281914-9</t>
  </si>
  <si>
    <t>0333-5122284</t>
  </si>
  <si>
    <t>33°33′59″</t>
  </si>
  <si>
    <t>72°38′32″</t>
  </si>
  <si>
    <t>0700010001438</t>
  </si>
  <si>
    <t>23.05.2022</t>
  </si>
  <si>
    <t>Dhak Arazi</t>
  </si>
  <si>
    <t>Malik Asif Hussain</t>
  </si>
  <si>
    <t>90102-0799618-7</t>
  </si>
  <si>
    <t>0334-3333146</t>
  </si>
  <si>
    <t>0700010001870</t>
  </si>
  <si>
    <t>Bahter</t>
  </si>
  <si>
    <t>Aftab Ahmed</t>
  </si>
  <si>
    <t>37102-1218940-5</t>
  </si>
  <si>
    <t>03009507167</t>
  </si>
  <si>
    <t>12.10.2021</t>
  </si>
  <si>
    <t>0700010001644</t>
  </si>
  <si>
    <t>Gali Jahangir</t>
  </si>
  <si>
    <t>Yasir Mehmood</t>
  </si>
  <si>
    <t>37102-0956359-5</t>
  </si>
  <si>
    <t>0300-5597639</t>
  </si>
  <si>
    <t>12.06.2021</t>
  </si>
  <si>
    <t>0700010001688</t>
  </si>
  <si>
    <t>Muhammad Sarfaraz</t>
  </si>
  <si>
    <t>37102-2782778-7</t>
  </si>
  <si>
    <t>27.10.2021</t>
  </si>
  <si>
    <t>0700010002217</t>
  </si>
  <si>
    <t>Hazara</t>
  </si>
  <si>
    <t>Behal</t>
  </si>
  <si>
    <t>Akhtar Abbas</t>
  </si>
  <si>
    <t>38101-061301-5</t>
  </si>
  <si>
    <t>0300-7781350</t>
  </si>
  <si>
    <t>Hazara Janaubi</t>
  </si>
  <si>
    <t xml:space="preserve">                             31.412878
</t>
  </si>
  <si>
    <t>18.11.21</t>
  </si>
  <si>
    <t>33893-01000002176</t>
  </si>
  <si>
    <t>20.11.21</t>
  </si>
  <si>
    <t>04-12-2021</t>
  </si>
  <si>
    <t>Dhandlah</t>
  </si>
  <si>
    <t>Hameed khan</t>
  </si>
  <si>
    <t>38101-0592356-7</t>
  </si>
  <si>
    <t>0333-6840555</t>
  </si>
  <si>
    <t xml:space="preserve">                                31.43853
</t>
  </si>
  <si>
    <t>21.1.22</t>
  </si>
  <si>
    <t>33893-01000002496</t>
  </si>
  <si>
    <t>24.1.22</t>
  </si>
  <si>
    <t>10-02-2022</t>
  </si>
  <si>
    <t>Bakhry Wali</t>
  </si>
  <si>
    <t>Kachi Shahani</t>
  </si>
  <si>
    <t>Muhammad Akram</t>
  </si>
  <si>
    <t>38101-0679026-1</t>
  </si>
  <si>
    <t>0334-7642340</t>
  </si>
  <si>
    <t xml:space="preserve">                                          31.394298
</t>
  </si>
  <si>
    <t>33893-01000002494</t>
  </si>
  <si>
    <t>Darya Khan</t>
  </si>
  <si>
    <t>Luk Kalan</t>
  </si>
  <si>
    <t>Munawar Hussain</t>
  </si>
  <si>
    <t>38101-0916790-1</t>
  </si>
  <si>
    <t>0301-8795661</t>
  </si>
  <si>
    <t xml:space="preserve">                        31.8145
</t>
  </si>
  <si>
    <t>11.1.22</t>
  </si>
  <si>
    <t>33893-01000003321</t>
  </si>
  <si>
    <t>13.1.22</t>
  </si>
  <si>
    <t>10-08-2022</t>
  </si>
  <si>
    <t>Dulle wala</t>
  </si>
  <si>
    <t>Mian Nasrullah</t>
  </si>
  <si>
    <t>38102-0885976-5</t>
  </si>
  <si>
    <t>0344-6892001</t>
  </si>
  <si>
    <t>dulle wala</t>
  </si>
  <si>
    <t xml:space="preserve">                              31.868832
</t>
  </si>
  <si>
    <t>26.10.21</t>
  </si>
  <si>
    <t>33893-01000002127</t>
  </si>
  <si>
    <t>26.11.21</t>
  </si>
  <si>
    <t>14-07-2022</t>
  </si>
  <si>
    <t>Nawani</t>
  </si>
  <si>
    <t>35202-0244878-7</t>
  </si>
  <si>
    <t>0345-8525031</t>
  </si>
  <si>
    <t>23.1.23</t>
  </si>
  <si>
    <t>33891-01000003606</t>
  </si>
  <si>
    <t>Fakhar Abbas</t>
  </si>
  <si>
    <t>38102-0736301-5</t>
  </si>
  <si>
    <t>0302-5485175</t>
  </si>
  <si>
    <t>4.2.23</t>
  </si>
  <si>
    <t>33891-01000003525</t>
  </si>
  <si>
    <t>14.2.23</t>
  </si>
  <si>
    <t>555/8 Muhammad Akram</t>
  </si>
  <si>
    <t>34201-2969710-9</t>
  </si>
  <si>
    <t>0304-2328972</t>
  </si>
  <si>
    <t>16-09-2021</t>
  </si>
  <si>
    <t>Mahni</t>
  </si>
  <si>
    <t>165/2 Kausar Abbas</t>
  </si>
  <si>
    <t>38104-5043806-7</t>
  </si>
  <si>
    <t>0301-5370751</t>
  </si>
  <si>
    <t>24-01-2022</t>
  </si>
  <si>
    <t>10-03-2022</t>
  </si>
  <si>
    <t>Hayderabad Thal</t>
  </si>
  <si>
    <t>8307/ Sulman Khan</t>
  </si>
  <si>
    <t>32202-2558235-9</t>
  </si>
  <si>
    <t>0302-6955405</t>
  </si>
  <si>
    <t>30-09-2022</t>
  </si>
  <si>
    <t>10-03-2023</t>
  </si>
  <si>
    <t xml:space="preserve">Ali khan </t>
  </si>
  <si>
    <t>35200-2783191-7</t>
  </si>
  <si>
    <t>0346-7591617</t>
  </si>
  <si>
    <t>05-1-21</t>
  </si>
  <si>
    <t>09-10-21</t>
  </si>
  <si>
    <t>20-12-21</t>
  </si>
  <si>
    <t>Aleem khan</t>
  </si>
  <si>
    <t>35200-1570752-5</t>
  </si>
  <si>
    <t>09-10-22</t>
  </si>
  <si>
    <t>28-11-21</t>
  </si>
  <si>
    <t>kchi shahani</t>
  </si>
  <si>
    <t>9/Raza Muhammad</t>
  </si>
  <si>
    <t>38101-4287621-5</t>
  </si>
  <si>
    <t>0348-7381291</t>
  </si>
  <si>
    <t>16-11-21</t>
  </si>
  <si>
    <t>24-11-21</t>
  </si>
  <si>
    <t>Maibel</t>
  </si>
  <si>
    <t>Panj graeen</t>
  </si>
  <si>
    <t>1/Rafiq Ahmad Khan</t>
  </si>
  <si>
    <t>38101-7339806-5</t>
  </si>
  <si>
    <t>15-01-22</t>
  </si>
  <si>
    <t>19-01-22</t>
  </si>
  <si>
    <t>11-05-21</t>
  </si>
  <si>
    <t>Bharmi Nawab</t>
  </si>
  <si>
    <t>367/2 Kaleem ullah</t>
  </si>
  <si>
    <t>38101-0403444-9</t>
  </si>
  <si>
    <t>0332-7636077</t>
  </si>
  <si>
    <t>23-10-21</t>
  </si>
  <si>
    <t>26-10-21</t>
  </si>
  <si>
    <t>Chap Sindhi</t>
  </si>
  <si>
    <t>1622/ Inaam ullah</t>
  </si>
  <si>
    <t>38103-4569952-9</t>
  </si>
  <si>
    <t>0336-7596241</t>
  </si>
  <si>
    <t>10-12-21</t>
  </si>
  <si>
    <t>14-12-21</t>
  </si>
  <si>
    <t>Madat Abad</t>
  </si>
  <si>
    <t>Zamin Abbas</t>
  </si>
  <si>
    <t>37201-1807477-5</t>
  </si>
  <si>
    <t>0309-5091661</t>
  </si>
  <si>
    <t>09-09-2021</t>
  </si>
  <si>
    <t xml:space="preserve">Gugh </t>
  </si>
  <si>
    <t>Muhammad Aslam</t>
  </si>
  <si>
    <t>42000-0448204-5</t>
  </si>
  <si>
    <t>0340-1784057</t>
  </si>
  <si>
    <t>23-09-2021</t>
  </si>
  <si>
    <t>Mirkhal</t>
  </si>
  <si>
    <t>Gull Hussain Awan</t>
  </si>
  <si>
    <t>37405-8103871-7</t>
  </si>
  <si>
    <t>0300-0500244</t>
  </si>
  <si>
    <t>12LPS</t>
  </si>
  <si>
    <t>Moogla</t>
  </si>
  <si>
    <t>Muhammad Ali Asghar</t>
  </si>
  <si>
    <t>37203-0857874-3</t>
  </si>
  <si>
    <t>0303-5614787</t>
  </si>
  <si>
    <t>04-02-2022</t>
  </si>
  <si>
    <t xml:space="preserve">Chak Kharak </t>
  </si>
  <si>
    <t>Sabd e Gul Minhas</t>
  </si>
  <si>
    <t>37201-2422043-1</t>
  </si>
  <si>
    <t>0301-5770211</t>
  </si>
  <si>
    <t>Mohra Kor Chishm</t>
  </si>
  <si>
    <t>Dab</t>
  </si>
  <si>
    <t xml:space="preserve">Muhammad Afzal </t>
  </si>
  <si>
    <t>37201-1663869-9</t>
  </si>
  <si>
    <t>0345-5965525</t>
  </si>
  <si>
    <t>Arrar</t>
  </si>
  <si>
    <t>Muhammad Ahsan</t>
  </si>
  <si>
    <t>372023721370-5</t>
  </si>
  <si>
    <t>303300230780001</t>
  </si>
  <si>
    <t>28-11-2021</t>
  </si>
  <si>
    <t>Malik Ahmed Khan</t>
  </si>
  <si>
    <t>37203-1472976-9</t>
  </si>
  <si>
    <t>0344-0599429</t>
  </si>
  <si>
    <t>02-11-2022</t>
  </si>
  <si>
    <t>10-11-2022</t>
  </si>
  <si>
    <t>18-01-2023</t>
  </si>
  <si>
    <t>Ghulam Haider</t>
  </si>
  <si>
    <t>32103-0755005-9</t>
  </si>
  <si>
    <t>0346-7319919</t>
  </si>
  <si>
    <t>23-09-2022</t>
  </si>
  <si>
    <t>25-09-21</t>
  </si>
  <si>
    <t>30-12-21</t>
  </si>
  <si>
    <t>Kohar</t>
  </si>
  <si>
    <t>Vehova</t>
  </si>
  <si>
    <t>32103-0903606-5</t>
  </si>
  <si>
    <t>0333-8800459</t>
  </si>
  <si>
    <t>09-10-2021</t>
  </si>
  <si>
    <t>02-12-21</t>
  </si>
  <si>
    <t>Saif Ullah</t>
  </si>
  <si>
    <t>32103-0399504-3</t>
  </si>
  <si>
    <t>0333-6036068</t>
  </si>
  <si>
    <t>16-04-2022</t>
  </si>
  <si>
    <t>16-04-22</t>
  </si>
  <si>
    <t>26-05-22</t>
  </si>
  <si>
    <t>Mangrotha Sharqi</t>
  </si>
  <si>
    <t>Asmat Ullah</t>
  </si>
  <si>
    <t>32103-6018728-3</t>
  </si>
  <si>
    <t>0346-7317471</t>
  </si>
  <si>
    <t>02-10-2021</t>
  </si>
  <si>
    <t>02-10-21</t>
  </si>
  <si>
    <t>Sohail Mehmood</t>
  </si>
  <si>
    <t>32103-9035544-1</t>
  </si>
  <si>
    <t>0334-6543110</t>
  </si>
  <si>
    <t>18-04-22</t>
  </si>
  <si>
    <t>Basti Buzdar</t>
  </si>
  <si>
    <t>Tahir Nadeem</t>
  </si>
  <si>
    <t>32103-9354434-9</t>
  </si>
  <si>
    <t>11-08-2021</t>
  </si>
  <si>
    <t>01-04-22</t>
  </si>
  <si>
    <t>Jhoke Koro</t>
  </si>
  <si>
    <t>Muhammad Jahangir</t>
  </si>
  <si>
    <t>321035-225241-3</t>
  </si>
  <si>
    <t>0346-8676087</t>
  </si>
  <si>
    <t>09-06-21</t>
  </si>
  <si>
    <t>19-10-21</t>
  </si>
  <si>
    <t>Gadai Gharbi</t>
  </si>
  <si>
    <t>Mehmood Ahmad</t>
  </si>
  <si>
    <t>32102-9952303-3</t>
  </si>
  <si>
    <t>0334-1028081</t>
  </si>
  <si>
    <t>02-09-2021</t>
  </si>
  <si>
    <t>04-09-21</t>
  </si>
  <si>
    <t>29-09-21</t>
  </si>
  <si>
    <t>Astawa</t>
  </si>
  <si>
    <t>Baroot Mundwani</t>
  </si>
  <si>
    <t>Shahid Hussain</t>
  </si>
  <si>
    <t>32101-2648976-9</t>
  </si>
  <si>
    <t>0322-8638574</t>
  </si>
  <si>
    <t>Nala Sharqi</t>
  </si>
  <si>
    <t>Shafiq-ur-Rehman</t>
  </si>
  <si>
    <t>32101-3211914-3</t>
  </si>
  <si>
    <t>0320-6676054</t>
  </si>
  <si>
    <t>17-04-2022</t>
  </si>
  <si>
    <t>Shamtala</t>
  </si>
  <si>
    <t>Mithwan</t>
  </si>
  <si>
    <t>32101-1865775-5</t>
  </si>
  <si>
    <t>0320-6039240</t>
  </si>
  <si>
    <t>07-05-2022</t>
  </si>
  <si>
    <t>Khorain Thal</t>
  </si>
  <si>
    <t>32101-8348320-7</t>
  </si>
  <si>
    <t>0321-3543585</t>
  </si>
  <si>
    <t>Hameed Ullah</t>
  </si>
  <si>
    <t>32103-7003711-1</t>
  </si>
  <si>
    <t>0323-9975704</t>
  </si>
  <si>
    <t>14-03-2022</t>
  </si>
  <si>
    <t>Kuchi Wanga/Joura</t>
  </si>
  <si>
    <t>Fazia Kuch</t>
  </si>
  <si>
    <t>32101-2225082-3</t>
  </si>
  <si>
    <t>0333-6465776</t>
  </si>
  <si>
    <t>26-11-2022</t>
  </si>
  <si>
    <t>Koh e Sulman</t>
  </si>
  <si>
    <t>Zahr Off</t>
  </si>
  <si>
    <t>32101-7732752-1</t>
  </si>
  <si>
    <t>0320-6630713</t>
  </si>
  <si>
    <t>01-11-2021</t>
  </si>
  <si>
    <t>05-11-2021</t>
  </si>
  <si>
    <t>02-04-2022</t>
  </si>
  <si>
    <t>Sheikh Pur</t>
  </si>
  <si>
    <t xml:space="preserve">Umer Pervaiz </t>
  </si>
  <si>
    <t>9010010000732</t>
  </si>
  <si>
    <t>20-04-2022</t>
  </si>
  <si>
    <t>Bashna</t>
  </si>
  <si>
    <t>Jora Karnana</t>
  </si>
  <si>
    <t>Fiaz Ahmed</t>
  </si>
  <si>
    <t>0345-5897280</t>
  </si>
  <si>
    <t>09100-10000492</t>
  </si>
  <si>
    <t>Lakhnwal Khas</t>
  </si>
  <si>
    <t>Aman Ul Haq Ch</t>
  </si>
  <si>
    <t>34201-0336272-7</t>
  </si>
  <si>
    <t>0300-6200561</t>
  </si>
  <si>
    <t>10-12-2021</t>
  </si>
  <si>
    <t>09100-10000708</t>
  </si>
  <si>
    <t>14-04-2022</t>
  </si>
  <si>
    <t>Gondal Sharif</t>
  </si>
  <si>
    <t>Lakhanwal</t>
  </si>
  <si>
    <t>Shabbir Ahmad</t>
  </si>
  <si>
    <t>34201-0520484-7</t>
  </si>
  <si>
    <t>0308-1617709</t>
  </si>
  <si>
    <t>64</t>
  </si>
  <si>
    <t>19764322091236</t>
  </si>
  <si>
    <t>Lambor</t>
  </si>
  <si>
    <t xml:space="preserve"> Kernana</t>
  </si>
  <si>
    <t>34202-666033-1</t>
  </si>
  <si>
    <t>0333-5534125</t>
  </si>
  <si>
    <t>45</t>
  </si>
  <si>
    <t>0910010000583</t>
  </si>
  <si>
    <t>28-09-2021</t>
  </si>
  <si>
    <t>Chechian</t>
  </si>
  <si>
    <t>Sabir Hussain</t>
  </si>
  <si>
    <t>34202-3166925-1</t>
  </si>
  <si>
    <t>0300-6267895</t>
  </si>
  <si>
    <t>55</t>
  </si>
  <si>
    <t>3148301000002172</t>
  </si>
  <si>
    <t>07-06-2022</t>
  </si>
  <si>
    <t>Poohla</t>
  </si>
  <si>
    <t>Haji Muhammad</t>
  </si>
  <si>
    <t>Muhammad Boota</t>
  </si>
  <si>
    <t>34202-5851394-1</t>
  </si>
  <si>
    <t>0341-6215967</t>
  </si>
  <si>
    <t>65</t>
  </si>
  <si>
    <t>0890010000450</t>
  </si>
  <si>
    <t xml:space="preserve">Poohla </t>
  </si>
  <si>
    <t>Mubashir Iqbal</t>
  </si>
  <si>
    <t>34202-1779466-7</t>
  </si>
  <si>
    <t>0347-3534161</t>
  </si>
  <si>
    <t>70</t>
  </si>
  <si>
    <t>25-10-2021</t>
  </si>
  <si>
    <t>0910010000594</t>
  </si>
  <si>
    <t>Adnan Ali</t>
  </si>
  <si>
    <t>34202-6060487-1</t>
  </si>
  <si>
    <t>0347-4731262</t>
  </si>
  <si>
    <t>47</t>
  </si>
  <si>
    <t>09100100000572</t>
  </si>
  <si>
    <t>Katwar</t>
  </si>
  <si>
    <t>34202-0615660-7</t>
  </si>
  <si>
    <t>0345-6905576</t>
  </si>
  <si>
    <t>54</t>
  </si>
  <si>
    <t>0910010000754</t>
  </si>
  <si>
    <t>Santhal</t>
  </si>
  <si>
    <t>Fayaz Ur Rehman</t>
  </si>
  <si>
    <t>34201-9718314-7</t>
  </si>
  <si>
    <t>0300-8621016</t>
  </si>
  <si>
    <t>PVC Pipes</t>
  </si>
  <si>
    <t>31-8-21</t>
  </si>
  <si>
    <t>Shah Jahani</t>
  </si>
  <si>
    <t>Muhammad Naveed</t>
  </si>
  <si>
    <t>34201-3741153-1</t>
  </si>
  <si>
    <t>0322-5930413</t>
  </si>
  <si>
    <t>27-10-21</t>
  </si>
  <si>
    <t>09100-10000630</t>
  </si>
  <si>
    <t>15-12-21</t>
  </si>
  <si>
    <t>Muftian</t>
  </si>
  <si>
    <t>Abdul Rauf S/O Nawab Khan</t>
  </si>
  <si>
    <t>37301-2344377-3</t>
  </si>
  <si>
    <t>0300-5425970</t>
  </si>
  <si>
    <t>Muftiyan</t>
  </si>
  <si>
    <t xml:space="preserve"> 73.599904E</t>
  </si>
  <si>
    <t>18-09-2021</t>
  </si>
  <si>
    <t>20009060155</t>
  </si>
  <si>
    <t>07-12-2021</t>
  </si>
  <si>
    <t>Ghura Ahmad</t>
  </si>
  <si>
    <t>Mirza Sultan Mehmood S/o Mirza Muhammad Fazil</t>
  </si>
  <si>
    <t>JS-1842498</t>
  </si>
  <si>
    <t>17-09-2022</t>
  </si>
  <si>
    <t>12-03-2022</t>
  </si>
  <si>
    <t>Bajwala Kalan</t>
  </si>
  <si>
    <t>DaraPur</t>
  </si>
  <si>
    <t>Nimra Tanveer D/o Tanveer Iqbal</t>
  </si>
  <si>
    <t>BOP-01636050221314600013</t>
  </si>
  <si>
    <t>kotal kund</t>
  </si>
  <si>
    <t xml:space="preserve">Malik M. Ahmed Khan s/o Malik Rehmat Khan </t>
  </si>
  <si>
    <t>37301-2275682-3</t>
  </si>
  <si>
    <t>0345-5470537</t>
  </si>
  <si>
    <t>09-01-2021</t>
  </si>
  <si>
    <t>9000275095734</t>
  </si>
  <si>
    <t>13/09/2021</t>
  </si>
  <si>
    <t>3/12/2021</t>
  </si>
  <si>
    <t>Muhammad Azeem Ul Hassan S/o Muhammad Saleem</t>
  </si>
  <si>
    <t>37302-5990289-7</t>
  </si>
  <si>
    <t>0347-5472749</t>
  </si>
  <si>
    <t>8/7/2021</t>
  </si>
  <si>
    <t>12360105652418 Meezan</t>
  </si>
  <si>
    <t>9/8/2021</t>
  </si>
  <si>
    <t>10/21/2021</t>
  </si>
  <si>
    <t>Muhammad Hasnain S/o Ghulam Haider</t>
  </si>
  <si>
    <t>37302-7457986-7</t>
  </si>
  <si>
    <t>10/29/2021</t>
  </si>
  <si>
    <t>0010086229680019 Allied</t>
  </si>
  <si>
    <t>12/6/2021</t>
  </si>
  <si>
    <t>Sahotra</t>
  </si>
  <si>
    <t>Zulfiqar Hussain Shah S/o Muhammad Abdul Latif</t>
  </si>
  <si>
    <t>37302-9590637-7</t>
  </si>
  <si>
    <t>0344-6556443</t>
  </si>
  <si>
    <t>9/29/2021</t>
  </si>
  <si>
    <t>0010084629030010 Allied</t>
  </si>
  <si>
    <t>10/6/2021</t>
  </si>
  <si>
    <t>Ropper</t>
  </si>
  <si>
    <t>Muhammad Iqbal S/O Feroz khan</t>
  </si>
  <si>
    <t>37301-5000014-5</t>
  </si>
  <si>
    <t>0333-5935244</t>
  </si>
  <si>
    <t>9/20/2021</t>
  </si>
  <si>
    <t>12/7/2021</t>
  </si>
  <si>
    <t>Sarhal</t>
  </si>
  <si>
    <t>257
Muhammad Mehboob</t>
  </si>
  <si>
    <t>38201-1892708-3</t>
  </si>
  <si>
    <t>0302-6343719</t>
  </si>
  <si>
    <t>05-10-2021</t>
  </si>
  <si>
    <t xml:space="preserve">388
 Iftikhar Ahmad </t>
  </si>
  <si>
    <t>38201-1191500-7</t>
  </si>
  <si>
    <t>0307-8987270</t>
  </si>
  <si>
    <t>07-10-2021</t>
  </si>
  <si>
    <t>Sabhral</t>
  </si>
  <si>
    <t>770/194
Zafar Iqbal</t>
  </si>
  <si>
    <t>38201-6564139-5</t>
  </si>
  <si>
    <t>31-03-2022</t>
  </si>
  <si>
    <t xml:space="preserve">1119
Tahawar Sultan </t>
  </si>
  <si>
    <t>38201-0986465-1</t>
  </si>
  <si>
    <t xml:space="preserve">606
Nasrullah </t>
  </si>
  <si>
    <t>38201-2398486-7</t>
  </si>
  <si>
    <t xml:space="preserve">116
Farhan Aziz </t>
  </si>
  <si>
    <t>38201-6800675-3</t>
  </si>
  <si>
    <t>25-11-2021</t>
  </si>
  <si>
    <t>Ghagh Kalan</t>
  </si>
  <si>
    <t xml:space="preserve">364
Dolat Khan </t>
  </si>
  <si>
    <t>0307-1111514</t>
  </si>
  <si>
    <t xml:space="preserve">668/1280
Muhammad Aslam </t>
  </si>
  <si>
    <t>38201-1032468-9</t>
  </si>
  <si>
    <t>0333-2298082</t>
  </si>
  <si>
    <t>29-05-2022</t>
  </si>
  <si>
    <t xml:space="preserve">130/7
Waseem Akhter </t>
  </si>
  <si>
    <t>0300-9879956</t>
  </si>
  <si>
    <t>Peelowains</t>
  </si>
  <si>
    <t>2933/4
Muhammad Ejaz</t>
  </si>
  <si>
    <t>38201-6570145-5</t>
  </si>
  <si>
    <t>0300-6060404</t>
  </si>
  <si>
    <t>13-01-21</t>
  </si>
  <si>
    <t>19-01-21</t>
  </si>
  <si>
    <t>Shah Hussain</t>
  </si>
  <si>
    <t xml:space="preserve">823/3
Qaiser Abbas </t>
  </si>
  <si>
    <t>38202-1263003-5</t>
  </si>
  <si>
    <t>0342-7105561</t>
  </si>
  <si>
    <t>26-03-22</t>
  </si>
  <si>
    <t>03-06-22</t>
  </si>
  <si>
    <t xml:space="preserve">159/2
Ghulam Murtaza </t>
  </si>
  <si>
    <t>38201-5608112-5</t>
  </si>
  <si>
    <t>0301-5249994</t>
  </si>
  <si>
    <t>23-09-21</t>
  </si>
  <si>
    <t>30-05-22</t>
  </si>
  <si>
    <t>Misbar Nadir</t>
  </si>
  <si>
    <t>35202-2639285-8</t>
  </si>
  <si>
    <t>3112301000004290/Faisal</t>
  </si>
  <si>
    <t>27-09-2021</t>
  </si>
  <si>
    <t>18-12-2021</t>
  </si>
  <si>
    <t>Muhammad Mumtaz</t>
  </si>
  <si>
    <t>61101-0704711-3</t>
  </si>
  <si>
    <t>0303-7437007</t>
  </si>
  <si>
    <t>3112301504250/Faisal</t>
  </si>
  <si>
    <t>Patti Darghai</t>
  </si>
  <si>
    <t>Mureed Kazim</t>
  </si>
  <si>
    <t>38302-1168062-5</t>
  </si>
  <si>
    <t>0301-9543667</t>
  </si>
  <si>
    <t>9120010001457/NRSP</t>
  </si>
  <si>
    <t>24-06-2022</t>
  </si>
  <si>
    <t xml:space="preserve"> Nawan kot</t>
  </si>
  <si>
    <t>Fazal Abbas</t>
  </si>
  <si>
    <t>32201-4131098-9</t>
  </si>
  <si>
    <t>0301-8633274</t>
  </si>
  <si>
    <t>3112301000004294/Faisal</t>
  </si>
  <si>
    <t>Sohail Abbas</t>
  </si>
  <si>
    <t>32203-4118964-5</t>
  </si>
  <si>
    <t>9120010001446/NRSP</t>
  </si>
  <si>
    <t>26-06-2022</t>
  </si>
  <si>
    <t>Kunal Nashb</t>
  </si>
  <si>
    <t>Jharkar pacca</t>
  </si>
  <si>
    <t>Awais Abid</t>
  </si>
  <si>
    <t>32203-4699371-9</t>
  </si>
  <si>
    <t>0331-5747494</t>
  </si>
  <si>
    <t>Kunal Nashib</t>
  </si>
  <si>
    <t>9120010001402/NRSP</t>
  </si>
  <si>
    <t xml:space="preserve">Sumra Nashib </t>
  </si>
  <si>
    <t>Syed Qasim Ali shah</t>
  </si>
  <si>
    <t>32203-5332051-9</t>
  </si>
  <si>
    <t>0322-765333</t>
  </si>
  <si>
    <t>9120010001388/NRSP</t>
  </si>
  <si>
    <t xml:space="preserve">Sumra  Nashib </t>
  </si>
  <si>
    <t>Iftikhar Ali</t>
  </si>
  <si>
    <t>32203-8764580-7</t>
  </si>
  <si>
    <t>0335-3395555</t>
  </si>
  <si>
    <t>9120010001468/NRSP</t>
  </si>
  <si>
    <t>Manzoor Husain</t>
  </si>
  <si>
    <t>32201-0489067-3</t>
  </si>
  <si>
    <t>0300-3303678</t>
  </si>
  <si>
    <t>12-08-2021</t>
  </si>
  <si>
    <t>Nasir Hussain</t>
  </si>
  <si>
    <t>32201-6147199-7</t>
  </si>
  <si>
    <t>0300-3693512</t>
  </si>
  <si>
    <t>Nasir Abbas Javid</t>
  </si>
  <si>
    <t>32201-5429102-9</t>
  </si>
  <si>
    <t xml:space="preserve"> 0346-7044786</t>
  </si>
  <si>
    <t>Shah Wali</t>
  </si>
  <si>
    <t>Muhammad Abdullah</t>
  </si>
  <si>
    <t>32203-7277213-3</t>
  </si>
  <si>
    <t>0302-2344454</t>
  </si>
  <si>
    <t>Kaunal Nashaib</t>
  </si>
  <si>
    <t>Saeed Ahmad</t>
  </si>
  <si>
    <t>32203-2436437-1</t>
  </si>
  <si>
    <t>0300-8760068</t>
  </si>
  <si>
    <t>Mohsin Ali</t>
  </si>
  <si>
    <t>32201-3534896-3</t>
  </si>
  <si>
    <t>0307-2751414</t>
  </si>
  <si>
    <t>Pati Sami</t>
  </si>
  <si>
    <t>Umair Akbar</t>
  </si>
  <si>
    <t>32202-3632568-5</t>
  </si>
  <si>
    <t>0311-1111911</t>
  </si>
  <si>
    <t>Lalu Khel</t>
  </si>
  <si>
    <t>Chah Hussain Wala</t>
  </si>
  <si>
    <t>1900/ Hayatullah Khan</t>
  </si>
  <si>
    <t>38302-1075015-7</t>
  </si>
  <si>
    <t>0306-8781550</t>
  </si>
  <si>
    <t>1440/ Sagheer Ahmad</t>
  </si>
  <si>
    <t>38302-5096248-5</t>
  </si>
  <si>
    <t>0301-5340647</t>
  </si>
  <si>
    <t>Kalari</t>
  </si>
  <si>
    <t>602/587 / Shoukat Hayat Khan</t>
  </si>
  <si>
    <t>38302-7505045-3</t>
  </si>
  <si>
    <t>0300-6096105</t>
  </si>
  <si>
    <t xml:space="preserve">Musa Kheil </t>
  </si>
  <si>
    <t>2149/Ammanullah Khan</t>
  </si>
  <si>
    <t>38302-0471378-5</t>
  </si>
  <si>
    <t>0301-7807304</t>
  </si>
  <si>
    <t>18-07-2022</t>
  </si>
  <si>
    <t>1503/Said Ameer Khan</t>
  </si>
  <si>
    <t>38302-1212915-9</t>
  </si>
  <si>
    <t>01-02-2022</t>
  </si>
  <si>
    <t>13-09-2022</t>
  </si>
  <si>
    <t>Kundle</t>
  </si>
  <si>
    <t>1462/ Dr. Mohd Aslam</t>
  </si>
  <si>
    <t>38301-2912411-3</t>
  </si>
  <si>
    <t>0301-3950496</t>
  </si>
  <si>
    <t>12-04-2023</t>
  </si>
  <si>
    <t>Bhakhra</t>
  </si>
  <si>
    <t>Bhkhra</t>
  </si>
  <si>
    <t>606/ Ghulam Hur</t>
  </si>
  <si>
    <t>38303-0992044-1</t>
  </si>
  <si>
    <t>0305-9928180</t>
  </si>
  <si>
    <t>21-06-2022</t>
  </si>
  <si>
    <t>pcps</t>
  </si>
  <si>
    <t>22-06-2022</t>
  </si>
  <si>
    <t>26/DB</t>
  </si>
  <si>
    <t>5/2 Javid Iqbal Khan</t>
  </si>
  <si>
    <t>38303-0956285-5</t>
  </si>
  <si>
    <t>0300-2401924</t>
  </si>
  <si>
    <t>21-10-21</t>
  </si>
  <si>
    <t>3106031000003304</t>
  </si>
  <si>
    <t>381/3 Muhammad Afzal Khan</t>
  </si>
  <si>
    <t>38302-1137261-1</t>
  </si>
  <si>
    <t>0302-7260830</t>
  </si>
  <si>
    <t>05-01-22</t>
  </si>
  <si>
    <t>0316177294210001</t>
  </si>
  <si>
    <t>Vinota</t>
  </si>
  <si>
    <t>89/Muhammad Naeem Akhtar</t>
  </si>
  <si>
    <t>38303-1023256-1</t>
  </si>
  <si>
    <t>0300-7783241</t>
  </si>
  <si>
    <t>28-10-21</t>
  </si>
  <si>
    <t>0010077415240017</t>
  </si>
  <si>
    <t>Kacha Gujrat</t>
  </si>
  <si>
    <t>3/Muhammad Ashraf Khan</t>
  </si>
  <si>
    <t>38303-3366070-9</t>
  </si>
  <si>
    <t>0332-6324152</t>
  </si>
  <si>
    <t>0010085701890017</t>
  </si>
  <si>
    <t>9-02-2022</t>
  </si>
  <si>
    <t>Sawans</t>
  </si>
  <si>
    <t>449/Amman ullah khan</t>
  </si>
  <si>
    <t>38302-1109168-5</t>
  </si>
  <si>
    <t>0301-7189901</t>
  </si>
  <si>
    <t>.17-01-2022</t>
  </si>
  <si>
    <t>00114579008303</t>
  </si>
  <si>
    <t>24-05-22</t>
  </si>
  <si>
    <t>Dhok Muhammad Khan</t>
  </si>
  <si>
    <t>1067/Muhammad Saifullah khan</t>
  </si>
  <si>
    <t>0300-6082140</t>
  </si>
  <si>
    <t>0010096045820013</t>
  </si>
  <si>
    <t>20-06-22</t>
  </si>
  <si>
    <t>Dhair Fleezpur</t>
  </si>
  <si>
    <t>40/ Syed Tafseer Hussain</t>
  </si>
  <si>
    <t>34501-62222288-5</t>
  </si>
  <si>
    <t xml:space="preserve"> 0300-9595011</t>
  </si>
  <si>
    <t>Lalian</t>
  </si>
  <si>
    <t>Behsary Khurd</t>
  </si>
  <si>
    <t>08/Munawar Hussain</t>
  </si>
  <si>
    <t>34502-8811270-1</t>
  </si>
  <si>
    <t>0302-5598795</t>
  </si>
  <si>
    <t>27-09-2022</t>
  </si>
  <si>
    <t>13-05-2022</t>
  </si>
  <si>
    <t>Saar Fatta</t>
  </si>
  <si>
    <t>38/ Imran Ali</t>
  </si>
  <si>
    <t>35202-2663357-5</t>
  </si>
  <si>
    <t>0309-6058818</t>
  </si>
  <si>
    <t>03-02-2022</t>
  </si>
  <si>
    <t>02-03-2022</t>
  </si>
  <si>
    <t>Pindi Kalan</t>
  </si>
  <si>
    <t>Noorkot</t>
  </si>
  <si>
    <t>24/ Nathy Khan</t>
  </si>
  <si>
    <t>34502-1532363-9</t>
  </si>
  <si>
    <t>0300-7766973</t>
  </si>
  <si>
    <t xml:space="preserve">Pindi Kalan </t>
  </si>
  <si>
    <t>Bhago Chori</t>
  </si>
  <si>
    <t>Talwandi</t>
  </si>
  <si>
    <t>721/Mohd Abu Baker</t>
  </si>
  <si>
    <t>34501-7558298-1</t>
  </si>
  <si>
    <t>0345-2933467</t>
  </si>
  <si>
    <t>Deffered</t>
  </si>
  <si>
    <t>1. Scheme is constructed in canal command area.                                                      2. FCR was not verified by Designated Engineer.</t>
  </si>
  <si>
    <t>Faiz pur</t>
  </si>
  <si>
    <t>Budha Dhola</t>
  </si>
  <si>
    <t>252/Rehman Zahid</t>
  </si>
  <si>
    <t>34501-2002852--9</t>
  </si>
  <si>
    <t>0343-0011663</t>
  </si>
  <si>
    <t>Karwal</t>
  </si>
  <si>
    <t>Ikhlas pur</t>
  </si>
  <si>
    <t>208/Sudaghar Khan</t>
  </si>
  <si>
    <t>34502-6603380-9</t>
  </si>
  <si>
    <t>0300-7768609</t>
  </si>
  <si>
    <t>Suppan wal</t>
  </si>
  <si>
    <t>536/Mohd Boota</t>
  </si>
  <si>
    <t>34501-1960716-5</t>
  </si>
  <si>
    <t>0334-7966020</t>
  </si>
  <si>
    <t>16-0202022</t>
  </si>
  <si>
    <t>Dera Noor Malik</t>
  </si>
  <si>
    <t>Kot Nainan</t>
  </si>
  <si>
    <t>1365/Faryad Ali Khan</t>
  </si>
  <si>
    <t>34502-6276385-5</t>
  </si>
  <si>
    <t>0300-5721825</t>
  </si>
  <si>
    <t>04-02-2023</t>
  </si>
  <si>
    <t>23-03-2023</t>
  </si>
  <si>
    <t>Kotli Bajwa</t>
  </si>
  <si>
    <t>738/TW Malik Bashir Ahmad</t>
  </si>
  <si>
    <t>34501-0540405-5</t>
  </si>
  <si>
    <t>0333-8647613</t>
  </si>
  <si>
    <t>1053/TW Muhammad Ashraf</t>
  </si>
  <si>
    <t>0308-6362498</t>
  </si>
  <si>
    <t>Sanyari</t>
  </si>
  <si>
    <t>Chamaryal</t>
  </si>
  <si>
    <t>742/TW Muhammad Amjad Ali</t>
  </si>
  <si>
    <t>34502-9345474-5</t>
  </si>
  <si>
    <t>0345-5565753</t>
  </si>
  <si>
    <t>29-10-2021</t>
  </si>
  <si>
    <t>Gandh Lucky</t>
  </si>
  <si>
    <t>Noshehra Gharbi</t>
  </si>
  <si>
    <t>Allah Bachaa</t>
  </si>
  <si>
    <t>32402-8917625-5</t>
  </si>
  <si>
    <t>0342-643351</t>
  </si>
  <si>
    <t>09.09.2021</t>
  </si>
  <si>
    <t>Mushtaq Ahnmad</t>
  </si>
  <si>
    <t>32402-1386843-7</t>
  </si>
  <si>
    <t>0333-6455108</t>
  </si>
  <si>
    <t>16.09.2021</t>
  </si>
  <si>
    <t>Chattar Faqeer</t>
  </si>
  <si>
    <t>Chattar  Faqeer</t>
  </si>
  <si>
    <t>Ghulam Yaseen</t>
  </si>
  <si>
    <t>32102-785916-9</t>
  </si>
  <si>
    <t>0333-2875000</t>
  </si>
  <si>
    <t>09.03.2022</t>
  </si>
  <si>
    <t>32404-4928869-3</t>
  </si>
  <si>
    <t>0331-5015036</t>
  </si>
  <si>
    <t>09.12.2021</t>
  </si>
  <si>
    <t>Ali Bahar</t>
  </si>
  <si>
    <t>32404-1394445-9</t>
  </si>
  <si>
    <t>0333-6442093</t>
  </si>
  <si>
    <t>Maqsod Ahmad</t>
  </si>
  <si>
    <t>32404-6702301-3</t>
  </si>
  <si>
    <t>0300-7386519</t>
  </si>
  <si>
    <t>Riaz Ahmad</t>
  </si>
  <si>
    <t>32404-3687767-5</t>
  </si>
  <si>
    <t>0332-7693917</t>
  </si>
  <si>
    <t>23.11.2021</t>
  </si>
  <si>
    <t>Ozman</t>
  </si>
  <si>
    <t>ozman</t>
  </si>
  <si>
    <t>Zahid Khan</t>
  </si>
  <si>
    <t>32403-1625837-5</t>
  </si>
  <si>
    <t>0333-4252805</t>
  </si>
  <si>
    <t>Siraj Ahmad</t>
  </si>
  <si>
    <t>32404-1384921-1</t>
  </si>
  <si>
    <t>0344-3743820</t>
  </si>
  <si>
    <t>Dedar Hussain</t>
  </si>
  <si>
    <t>43504-0538239-3</t>
  </si>
  <si>
    <t>0333-7206392</t>
  </si>
  <si>
    <t>Ali Nawaz</t>
  </si>
  <si>
    <t>32404-6199184-7</t>
  </si>
  <si>
    <t>0333-6462720</t>
  </si>
  <si>
    <t>koth Jindo</t>
  </si>
  <si>
    <t>Ghazanfar Zubair</t>
  </si>
  <si>
    <t>32402-8654570-7</t>
  </si>
  <si>
    <t>Malik Iftikhar Ahmed</t>
  </si>
  <si>
    <t>37405-1231338-1</t>
  </si>
  <si>
    <t>0300-9502168</t>
  </si>
  <si>
    <t>Mouza Adalia PO Adyla</t>
  </si>
  <si>
    <t>33 23.203</t>
  </si>
  <si>
    <t xml:space="preserve">      72 480387</t>
  </si>
  <si>
    <t>03-03-2022</t>
  </si>
  <si>
    <t>700010002727</t>
  </si>
  <si>
    <t>03-04-2022</t>
  </si>
  <si>
    <t>20-6-2022</t>
  </si>
  <si>
    <t>Gujar khan</t>
  </si>
  <si>
    <t>Jattal</t>
  </si>
  <si>
    <t>Ameer Akbar</t>
  </si>
  <si>
    <t>37405-4468134-3</t>
  </si>
  <si>
    <t>0345-5387384</t>
  </si>
  <si>
    <t>700010002487</t>
  </si>
  <si>
    <t>Darkali Khurd</t>
  </si>
  <si>
    <t>Jhounal</t>
  </si>
  <si>
    <t>Abdul Latif</t>
  </si>
  <si>
    <t>37401-8162308-3</t>
  </si>
  <si>
    <t>0343-5366256</t>
  </si>
  <si>
    <t>23-03-2022</t>
  </si>
  <si>
    <t>Dhok Jhando</t>
  </si>
  <si>
    <t xml:space="preserve">Thatha khalil </t>
  </si>
  <si>
    <t>Khayyam Hameed Khan</t>
  </si>
  <si>
    <t>37406-5299292-3</t>
  </si>
  <si>
    <t>0315-5823477</t>
  </si>
  <si>
    <t>25/08/2021</t>
  </si>
  <si>
    <t>31/08/2021</t>
  </si>
  <si>
    <t>30/11/2021</t>
  </si>
  <si>
    <t>Bagra</t>
  </si>
  <si>
    <t>Sahal</t>
  </si>
  <si>
    <t>Nisar Ali</t>
  </si>
  <si>
    <t>37405-5294819-9</t>
  </si>
  <si>
    <t>0322-5383907</t>
  </si>
  <si>
    <t>24/9/2021</t>
  </si>
  <si>
    <t>25/9/2021</t>
  </si>
  <si>
    <t>27/12/2021</t>
  </si>
  <si>
    <t>Thikreian</t>
  </si>
  <si>
    <t>Doltala</t>
  </si>
  <si>
    <t>Ghulam Shah</t>
  </si>
  <si>
    <t>37401-3215207-1</t>
  </si>
  <si>
    <t>0345-5593037</t>
  </si>
  <si>
    <t>Thekrian</t>
  </si>
  <si>
    <t>03-11-2021</t>
  </si>
  <si>
    <t>11500200097201</t>
  </si>
  <si>
    <t>17/6/2022</t>
  </si>
  <si>
    <t>Jalalh</t>
  </si>
  <si>
    <t>Asad Ullah Khan</t>
  </si>
  <si>
    <t>0300-3000064</t>
  </si>
  <si>
    <t>jalalh, Taxila</t>
  </si>
  <si>
    <t>Kolian</t>
  </si>
  <si>
    <t>Ali Sardar</t>
  </si>
  <si>
    <t>37406-3488915-5</t>
  </si>
  <si>
    <t>0308-5000903</t>
  </si>
  <si>
    <t>Kolian,Taxila</t>
  </si>
  <si>
    <t>Zubair Mahmood</t>
  </si>
  <si>
    <t>37405-2826349-7</t>
  </si>
  <si>
    <t>03125539350</t>
  </si>
  <si>
    <t>04.11.2022</t>
  </si>
  <si>
    <t>70002315321444</t>
  </si>
  <si>
    <t>Raja Rashad Mahmood</t>
  </si>
  <si>
    <t>03185039582</t>
  </si>
  <si>
    <t>712365478321</t>
  </si>
  <si>
    <t>Soli</t>
  </si>
  <si>
    <t>Masial</t>
  </si>
  <si>
    <t>Zahid Pervaiz</t>
  </si>
  <si>
    <t>34602-0748690-1</t>
  </si>
  <si>
    <t>0344-6407008</t>
  </si>
  <si>
    <t>Khalil Pur</t>
  </si>
  <si>
    <t>13/01/2022</t>
  </si>
  <si>
    <t>sialkot</t>
  </si>
  <si>
    <t>LOONI</t>
  </si>
  <si>
    <t>Kachi Mand</t>
  </si>
  <si>
    <t>Abdul rehman</t>
  </si>
  <si>
    <t>34101-2535294-1</t>
  </si>
  <si>
    <t>Gazipur</t>
  </si>
  <si>
    <t>Phokliyan</t>
  </si>
  <si>
    <t>Ch.M.Bashir</t>
  </si>
  <si>
    <t>34603-5576736-9</t>
  </si>
  <si>
    <t>0348-4029887</t>
  </si>
  <si>
    <t>Ch.Ghulam Nabi Shahid</t>
  </si>
  <si>
    <t>34603-7705991-9</t>
  </si>
  <si>
    <t>0346-6642677</t>
  </si>
  <si>
    <t>Roras</t>
  </si>
  <si>
    <t>Ch.Munir</t>
  </si>
  <si>
    <t>34603-2733863-9</t>
  </si>
  <si>
    <t>0323-7458910</t>
  </si>
  <si>
    <t>Hassan Nasir</t>
  </si>
  <si>
    <t>34601-0831786-5</t>
  </si>
  <si>
    <t>0331-1412941</t>
  </si>
  <si>
    <t>Pindi Panjoran</t>
  </si>
  <si>
    <t xml:space="preserve">Shaban Majeed </t>
  </si>
  <si>
    <t>34603-4889384-9</t>
  </si>
  <si>
    <t>Pindi Panjoara</t>
  </si>
  <si>
    <t>30/12/2021</t>
  </si>
  <si>
    <t>31/12/2021</t>
  </si>
  <si>
    <t>20/06/2022</t>
  </si>
  <si>
    <t>Shams Tanveer</t>
  </si>
  <si>
    <t>34601-0781094-9</t>
  </si>
  <si>
    <t>0333-8712559</t>
  </si>
  <si>
    <t>29/01/2022</t>
  </si>
  <si>
    <t>Bhakraywali</t>
  </si>
  <si>
    <t>majra kalan</t>
  </si>
  <si>
    <t>Ghulam abass</t>
  </si>
  <si>
    <t>34601-2129795-9</t>
  </si>
  <si>
    <t>0333-8622235</t>
  </si>
  <si>
    <t>Bhakray wali</t>
  </si>
  <si>
    <t>28/10/2021</t>
  </si>
  <si>
    <t>07-01-2022</t>
  </si>
  <si>
    <t>Daska</t>
  </si>
  <si>
    <t>Kotli Noshera</t>
  </si>
  <si>
    <t>Dharam Kot</t>
  </si>
  <si>
    <t>Bisharat Ali</t>
  </si>
  <si>
    <t>34601-5188778-1</t>
  </si>
  <si>
    <t>0321-6589401</t>
  </si>
  <si>
    <t>Daram Kot</t>
  </si>
  <si>
    <t>25/06/2022</t>
  </si>
  <si>
    <t>Purab Klair</t>
  </si>
  <si>
    <t>Badiana</t>
  </si>
  <si>
    <t>M Rafi</t>
  </si>
  <si>
    <t>34603-2960939-1</t>
  </si>
  <si>
    <t>kala harawan</t>
  </si>
  <si>
    <t>74.37.4647</t>
  </si>
  <si>
    <t>28/6/2022</t>
  </si>
  <si>
    <t>Darveshke</t>
  </si>
  <si>
    <t>Raja Ghuman</t>
  </si>
  <si>
    <t>34601-6535907-9</t>
  </si>
  <si>
    <t>0307-7048234</t>
  </si>
  <si>
    <t>14.12.2022</t>
  </si>
  <si>
    <t>0301-5228044</t>
  </si>
  <si>
    <t>37405-9642824-7</t>
  </si>
  <si>
    <t>Muhammad Naseer S/O Shabbir Hussain</t>
  </si>
  <si>
    <t>Ranial</t>
  </si>
  <si>
    <t>2022-23</t>
  </si>
  <si>
    <t>30*37.5*5.48</t>
  </si>
  <si>
    <t>04.10.2022</t>
  </si>
  <si>
    <t>Sunbal Sood</t>
  </si>
  <si>
    <t>0311-5011838</t>
  </si>
  <si>
    <t>37405-3167968-1</t>
  </si>
  <si>
    <t>Muhammad Nawaz S/O Ghulam Rabbani</t>
  </si>
  <si>
    <t>Takhat Parri</t>
  </si>
  <si>
    <t>23*41*6</t>
  </si>
  <si>
    <t>04-10-2022</t>
  </si>
  <si>
    <t>Dhoke Gujri</t>
  </si>
  <si>
    <t>0306-5235356</t>
  </si>
  <si>
    <t>37405-0660649-1</t>
  </si>
  <si>
    <t>Muhammad Suleman S/O Ameer Baz</t>
  </si>
  <si>
    <t>Chak Beli Khan</t>
  </si>
  <si>
    <t>L=30; W=41.14; D=6</t>
  </si>
  <si>
    <t>03-10-2022</t>
  </si>
  <si>
    <t>Mohra Burj</t>
  </si>
  <si>
    <t>0334-4137245</t>
  </si>
  <si>
    <t>37401-1011017-9</t>
  </si>
  <si>
    <t>Muhammad Waqas S/o Muhammad Tariq</t>
  </si>
  <si>
    <t>L=38; W=30; D=6</t>
  </si>
  <si>
    <t>09-09-2022</t>
  </si>
  <si>
    <t>Housing</t>
  </si>
  <si>
    <t>0301-5213770</t>
  </si>
  <si>
    <t>37401-2772495-7</t>
  </si>
  <si>
    <t>Muhammad Irfan Ashraf S/o Muhammad Ashraf</t>
  </si>
  <si>
    <t>29-05-2023</t>
  </si>
  <si>
    <t>41*524*</t>
  </si>
  <si>
    <t>22-09-2022</t>
  </si>
  <si>
    <t>0305-8941810</t>
  </si>
  <si>
    <t>37301-1023171-9</t>
  </si>
  <si>
    <t>Raja Muhammad Aslam</t>
  </si>
  <si>
    <t>25-11-2022</t>
  </si>
  <si>
    <t>30*36*5</t>
  </si>
  <si>
    <t>Dhoke Khair</t>
  </si>
  <si>
    <t>37302-1139609-9</t>
  </si>
  <si>
    <t>P.D  khan</t>
  </si>
  <si>
    <t>18-10-2022</t>
  </si>
  <si>
    <t>80,40,4.5</t>
  </si>
  <si>
    <t>09-05-2022</t>
  </si>
  <si>
    <t>Dhoke Bidder</t>
  </si>
  <si>
    <t>0300-5573653</t>
  </si>
  <si>
    <t>37301-2233567-5</t>
  </si>
  <si>
    <t xml:space="preserve">Azhar Hussain  </t>
  </si>
  <si>
    <t>09-05-2023</t>
  </si>
  <si>
    <t>80, 45, 4.5</t>
  </si>
  <si>
    <t xml:space="preserve"> 73.480128E</t>
  </si>
  <si>
    <t>Chak Mahmda</t>
  </si>
  <si>
    <t>0301-583054</t>
  </si>
  <si>
    <t>37301-2293305-5</t>
  </si>
  <si>
    <t>Fazal Hussain</t>
  </si>
  <si>
    <t>Chak Mamdha</t>
  </si>
  <si>
    <t>80, 40, 4.5</t>
  </si>
  <si>
    <t xml:space="preserve">Dhoke Bidder </t>
  </si>
  <si>
    <t>0300-4742441</t>
  </si>
  <si>
    <t>37301-0324762-7</t>
  </si>
  <si>
    <t>Gulzar Hussain</t>
  </si>
  <si>
    <t>45 x 42 x 5</t>
  </si>
  <si>
    <t>08.10.22</t>
  </si>
  <si>
    <t>0315-5971366</t>
  </si>
  <si>
    <t>37203-7923901-1</t>
  </si>
  <si>
    <t>Gulab Khan s/o Muzaffar Khan</t>
  </si>
  <si>
    <t>Naraghi</t>
  </si>
  <si>
    <t>L=16.5+30.4,W=42+4.6, H=6</t>
  </si>
  <si>
    <t xml:space="preserve">Therpal </t>
  </si>
  <si>
    <t>0343-5200854</t>
  </si>
  <si>
    <t>61101-6331834-7</t>
  </si>
  <si>
    <t>Fazal Abbas Shah S/o Manzoor Hussain Shah</t>
  </si>
  <si>
    <t>Jaswal</t>
  </si>
  <si>
    <t>Therpal</t>
  </si>
  <si>
    <t>L=15+39.6,W=41+4.6, H=6</t>
  </si>
  <si>
    <t xml:space="preserve">Dhoke Nari </t>
  </si>
  <si>
    <t>0346-5857072</t>
  </si>
  <si>
    <t>37302-1198943-7</t>
  </si>
  <si>
    <t>Syed Zakawat Hussain S/o Syed Sadat Ali Shah</t>
  </si>
  <si>
    <t>Dhoke Nari</t>
  </si>
  <si>
    <t>L=16.5+30.4, W=41+4.6, H=6</t>
  </si>
  <si>
    <t>10.10.2022</t>
  </si>
  <si>
    <t xml:space="preserve">Bhoun </t>
  </si>
  <si>
    <t>0331-5764343</t>
  </si>
  <si>
    <t>37201-1586346-5</t>
  </si>
  <si>
    <t>Tariq Mehmood Khan S/o Malik Muhammad Khan</t>
  </si>
  <si>
    <t>Bhoun</t>
  </si>
  <si>
    <t>L=16.5+36.5, W=42+4.6, H=6</t>
  </si>
  <si>
    <t>06.10.2022</t>
  </si>
  <si>
    <t xml:space="preserve">Hattar </t>
  </si>
  <si>
    <t>0344-6825133</t>
  </si>
  <si>
    <t>37201-8539561-3</t>
  </si>
  <si>
    <t>Ikram Ul Haq Anjum S/o Muhammad Aslam</t>
  </si>
  <si>
    <t>50 x 40 x 5.5</t>
  </si>
  <si>
    <t>08-10-2022</t>
  </si>
  <si>
    <t>Dhok Jareli</t>
  </si>
  <si>
    <t>0332-9568962</t>
  </si>
  <si>
    <t>38302-1112572-3</t>
  </si>
  <si>
    <t>Lawa (Rural)</t>
  </si>
  <si>
    <t>50 x 38 x 5</t>
  </si>
  <si>
    <t>07.11.22</t>
  </si>
  <si>
    <t xml:space="preserve">Mehmood Wala </t>
  </si>
  <si>
    <t>0307-0945026</t>
  </si>
  <si>
    <t>37203-7069389-3</t>
  </si>
  <si>
    <t xml:space="preserve">Karim Bakhsh </t>
  </si>
  <si>
    <t xml:space="preserve">Jhatla </t>
  </si>
  <si>
    <t xml:space="preserve">Talagang </t>
  </si>
  <si>
    <t>21.10.2022</t>
  </si>
  <si>
    <t>42.68, 6.09, 6.09</t>
  </si>
  <si>
    <t>15.09.2022</t>
  </si>
  <si>
    <t>0316-5300777</t>
  </si>
  <si>
    <t>37102-5286225-7</t>
  </si>
  <si>
    <t xml:space="preserve">Imran Haider S/O Muhammad Iqbal Khan R/O Mahoura </t>
  </si>
  <si>
    <t>Mahura</t>
  </si>
  <si>
    <t>27.43,4.6,4.6</t>
  </si>
  <si>
    <t>12.09.2022</t>
  </si>
  <si>
    <t>0300-8588602</t>
  </si>
  <si>
    <t>37102-511631-3</t>
  </si>
  <si>
    <t>Fazal Hussain S/O Muhammad Khan</t>
  </si>
  <si>
    <t>Dohrian</t>
  </si>
  <si>
    <t>42.68,6.09,6.09</t>
  </si>
  <si>
    <t>14.09.2022</t>
  </si>
  <si>
    <t>0306-5092197</t>
  </si>
  <si>
    <t>37102-1159330-9</t>
  </si>
  <si>
    <t>Allah Dad S/O Karam Dad R/O Lund</t>
  </si>
  <si>
    <t>28.11.2022</t>
  </si>
  <si>
    <t>45,4.57,7.92</t>
  </si>
  <si>
    <t>20.08.22</t>
  </si>
  <si>
    <t>0300-3816691</t>
  </si>
  <si>
    <t>54400-4401246-6</t>
  </si>
  <si>
    <t>Shamim Gul W/O Ahmed Ali</t>
  </si>
  <si>
    <t>23.11.2022</t>
  </si>
  <si>
    <t>0307-5530332</t>
  </si>
  <si>
    <t>37104-0946828-3</t>
  </si>
  <si>
    <t>Malik Noor Khan S/O Mehr khan</t>
  </si>
  <si>
    <t>08.12.2022</t>
  </si>
  <si>
    <t>73,4.57,6.09</t>
  </si>
  <si>
    <t>Baila</t>
  </si>
  <si>
    <t>0336-5553746</t>
  </si>
  <si>
    <t>37104-0976665-1</t>
  </si>
  <si>
    <t>Muhammad Shabbir S/O Muhammad Bashir</t>
  </si>
  <si>
    <t>60,98,5</t>
  </si>
  <si>
    <t>0331-9947702</t>
  </si>
  <si>
    <t>37104-0448876-1</t>
  </si>
  <si>
    <t xml:space="preserve">Ghulam Farooq </t>
  </si>
  <si>
    <t>25.12.2022</t>
  </si>
  <si>
    <t>Dhok Muhammad</t>
  </si>
  <si>
    <t>0341-5553946</t>
  </si>
  <si>
    <t>37105-1908035-1</t>
  </si>
  <si>
    <t>Sultan Muhammad S/O Allah Ditta</t>
  </si>
  <si>
    <t>25*4.57*1.5</t>
  </si>
  <si>
    <t>karor, Muree</t>
  </si>
  <si>
    <t>0333-6691962</t>
  </si>
  <si>
    <t>61101-6626868-9</t>
  </si>
  <si>
    <t>Zafar Mehmood</t>
  </si>
  <si>
    <t>Muree</t>
  </si>
  <si>
    <t>Karor</t>
  </si>
  <si>
    <t>50*4.57*1.5</t>
  </si>
  <si>
    <t>37405-2815419-7</t>
  </si>
  <si>
    <t>Muhammad Wasiq</t>
  </si>
  <si>
    <t>37*22.5*5.5</t>
  </si>
  <si>
    <t>Chatti, Kahut</t>
  </si>
  <si>
    <t>0300-83660-7</t>
  </si>
  <si>
    <t>37402-7332550-7</t>
  </si>
  <si>
    <t xml:space="preserve">Amjad Mehmood </t>
  </si>
  <si>
    <t>Chatti</t>
  </si>
  <si>
    <t>16*32*5.2</t>
  </si>
  <si>
    <t>Kahuta Kallar Sayadn</t>
  </si>
  <si>
    <t>0333-40000656</t>
  </si>
  <si>
    <t>37402-1968334-7</t>
  </si>
  <si>
    <t>Ali Raz</t>
  </si>
  <si>
    <t>78*52*0.60</t>
  </si>
  <si>
    <t>24.10.2022</t>
  </si>
  <si>
    <t>Mouza Gagan</t>
  </si>
  <si>
    <t>0331-5068594</t>
  </si>
  <si>
    <t>61101-1960501-1</t>
  </si>
  <si>
    <t>Gagan</t>
  </si>
  <si>
    <t>ICRII Reverified</t>
  </si>
  <si>
    <t>26-03-2023</t>
  </si>
  <si>
    <t>397,72,147</t>
  </si>
  <si>
    <t>Dhorki</t>
  </si>
  <si>
    <t>0345-6586288</t>
  </si>
  <si>
    <t>38201-8982243-7</t>
  </si>
  <si>
    <t>Fateh Sher</t>
  </si>
  <si>
    <t>17/02/2024</t>
  </si>
  <si>
    <t>37301-1194364-5</t>
  </si>
  <si>
    <t>26/8/2022</t>
  </si>
  <si>
    <t>ghattar</t>
  </si>
  <si>
    <t>0303-8101192</t>
  </si>
  <si>
    <t>81302-1820723-1</t>
  </si>
  <si>
    <t>Asif Hussain s/o RIASAT KHAN</t>
  </si>
  <si>
    <t>adrana</t>
  </si>
  <si>
    <t>21-07-2022</t>
  </si>
  <si>
    <t>02-12-2021</t>
  </si>
  <si>
    <t>Pind Gulandazan</t>
  </si>
  <si>
    <t>0345-5702395</t>
  </si>
  <si>
    <t>373031-148478-1</t>
  </si>
  <si>
    <t>Muhammad Asad S/o Muhammad Akbar</t>
  </si>
  <si>
    <t>Bara gawah</t>
  </si>
  <si>
    <t>Bara Ghawa</t>
  </si>
  <si>
    <t>37303-3240363-9</t>
  </si>
  <si>
    <t>Tasadaq Hussain S/o Adalat Khan</t>
  </si>
  <si>
    <t>26/8/22</t>
  </si>
  <si>
    <t>Sadwal</t>
  </si>
  <si>
    <t>0345-5704043</t>
  </si>
  <si>
    <t>37301-2325463-3</t>
  </si>
  <si>
    <t>Mehmood Hussain s/o M sarwar</t>
  </si>
  <si>
    <t>0336-5448433</t>
  </si>
  <si>
    <t>3201-3495710-1</t>
  </si>
  <si>
    <t>Raja Munawar hussain s/o Nawab khan</t>
  </si>
  <si>
    <t>FCR Verified</t>
  </si>
  <si>
    <t>09-08-2023</t>
  </si>
  <si>
    <t>102*20*6</t>
  </si>
  <si>
    <t>03-12-2022</t>
  </si>
  <si>
    <t>22-11-2022</t>
  </si>
  <si>
    <t>Dahar</t>
  </si>
  <si>
    <t>0321-7394718</t>
  </si>
  <si>
    <t>32101-1861360-3</t>
  </si>
  <si>
    <t>Essa Khan</t>
  </si>
  <si>
    <t>Tuman Khosa</t>
  </si>
  <si>
    <t>77*33.5*6</t>
  </si>
  <si>
    <t>15-04-2022</t>
  </si>
  <si>
    <t>Chanala</t>
  </si>
  <si>
    <t>0324-6715253</t>
  </si>
  <si>
    <t>56401-6302471-9</t>
  </si>
  <si>
    <t>Najeeb Ullah</t>
  </si>
  <si>
    <t>Fazla Kach</t>
  </si>
  <si>
    <t>ICR-II  Re-Verified</t>
  </si>
  <si>
    <t>15 x 15 x 6</t>
  </si>
  <si>
    <t>28-09-2022</t>
  </si>
  <si>
    <t xml:space="preserve">Mouza Mehmoodwala </t>
  </si>
  <si>
    <t>0301-5654907</t>
  </si>
  <si>
    <t>37203-1510106-9</t>
  </si>
  <si>
    <t>Shahid Aqeel</t>
  </si>
  <si>
    <t>Mehmoodwala</t>
  </si>
  <si>
    <t>0301-2678404</t>
  </si>
  <si>
    <t>37203-9064286-1</t>
  </si>
  <si>
    <t>Niaz Hussain</t>
  </si>
  <si>
    <t>02-05-2023</t>
  </si>
  <si>
    <t>Chak Umra</t>
  </si>
  <si>
    <t>0305-5925165</t>
  </si>
  <si>
    <t>37201-6600813-9</t>
  </si>
  <si>
    <t xml:space="preserve">Usman Ameer </t>
  </si>
  <si>
    <t>01-05-2023</t>
  </si>
  <si>
    <t>Tajbal</t>
  </si>
  <si>
    <t>0333-5617603</t>
  </si>
  <si>
    <t>37201-9243137-9</t>
  </si>
  <si>
    <t>Ch. Gul Akhtar</t>
  </si>
  <si>
    <t>Chak Malook</t>
  </si>
  <si>
    <t>65,6 &amp; 6</t>
  </si>
  <si>
    <t>31.08.2022</t>
  </si>
  <si>
    <t>0300-8525120</t>
  </si>
  <si>
    <t>37405-3091169-5</t>
  </si>
  <si>
    <t>Qambar Abbas</t>
  </si>
  <si>
    <t>Muqam</t>
  </si>
  <si>
    <t>76,4.5 &amp; 5</t>
  </si>
  <si>
    <t>0341-5946404</t>
  </si>
  <si>
    <t>37104-0989483-5</t>
  </si>
  <si>
    <t>Mankoor</t>
  </si>
  <si>
    <t>59,6.10 &amp; 6</t>
  </si>
  <si>
    <t>25.08.2022</t>
  </si>
  <si>
    <t>0343-5156309</t>
  </si>
  <si>
    <t>37104-8500111-5</t>
  </si>
  <si>
    <t>Zahid Iqbal</t>
  </si>
  <si>
    <t>Dingi Nari</t>
  </si>
  <si>
    <t>64,4.5 &amp; 6</t>
  </si>
  <si>
    <t>14.07.2022</t>
  </si>
  <si>
    <t>0300-5104418</t>
  </si>
  <si>
    <t>37102-1232082-1</t>
  </si>
  <si>
    <t>Sardar Abid Hussain</t>
  </si>
  <si>
    <t>Dhuyal</t>
  </si>
  <si>
    <t>76,4.5 &amp; 6</t>
  </si>
  <si>
    <t>23.07.2022</t>
  </si>
  <si>
    <t>0315-5160988</t>
  </si>
  <si>
    <t>42101-9986710-3</t>
  </si>
  <si>
    <t>Muhammad Naveed Zafar</t>
  </si>
  <si>
    <t>45x4.57x6</t>
  </si>
  <si>
    <t>31-08-2022</t>
  </si>
  <si>
    <t xml:space="preserve"> Rati Keri</t>
  </si>
  <si>
    <t>0333-9066097</t>
  </si>
  <si>
    <t>61101-8064962-7</t>
  </si>
  <si>
    <t>Habib Khan</t>
  </si>
  <si>
    <t>Rati keri</t>
  </si>
  <si>
    <t>17,5.2 &amp; 6</t>
  </si>
  <si>
    <t>18.07.2022</t>
  </si>
  <si>
    <t>37101-1734919-6</t>
  </si>
  <si>
    <t>Saeeda Begum</t>
  </si>
  <si>
    <t>50,4.57 &amp; 6</t>
  </si>
  <si>
    <t>02.12.2022</t>
  </si>
  <si>
    <t xml:space="preserve"> 332559.16
</t>
  </si>
  <si>
    <t>0315-5775092</t>
  </si>
  <si>
    <t>71501-7165462-1</t>
  </si>
  <si>
    <t>Fazal Kareem</t>
  </si>
  <si>
    <t>ICRI Reverified</t>
  </si>
  <si>
    <t>57x20X1.5</t>
  </si>
  <si>
    <t>30-05-2023</t>
  </si>
  <si>
    <t>0300-6081067</t>
  </si>
  <si>
    <t>38302-5463640-1</t>
  </si>
  <si>
    <t>Saleem Iqbal malik</t>
  </si>
  <si>
    <t>64x20x1.5</t>
  </si>
  <si>
    <t>Bazaar</t>
  </si>
  <si>
    <t>0333-3681781</t>
  </si>
  <si>
    <t>38302-8651010-5</t>
  </si>
  <si>
    <t>Design Approved, ICRI  Verified SC</t>
  </si>
  <si>
    <t>51*6*4.5</t>
  </si>
  <si>
    <t>10-01-2025</t>
  </si>
  <si>
    <t>Hathiya</t>
  </si>
  <si>
    <t>37303-1521979-7</t>
  </si>
  <si>
    <t>0331-7864427</t>
  </si>
  <si>
    <t xml:space="preserve">M Ramzan  </t>
  </si>
  <si>
    <t>Pail Banay khan</t>
  </si>
  <si>
    <t>Soahawa</t>
  </si>
  <si>
    <t>2024-25</t>
  </si>
  <si>
    <t xml:space="preserve"> ICRII Verified WM</t>
  </si>
  <si>
    <t>40x45x6</t>
  </si>
  <si>
    <t>Teen Pura</t>
  </si>
  <si>
    <t>0300-5403360</t>
  </si>
  <si>
    <t>37301-9163177-3</t>
  </si>
  <si>
    <t>Iftikhar Ahmed</t>
  </si>
  <si>
    <t>sohan</t>
  </si>
  <si>
    <t xml:space="preserve"> ICRII Verified SC</t>
  </si>
  <si>
    <t>10.67*3.96*3.05</t>
  </si>
  <si>
    <t>24/10/2024</t>
  </si>
  <si>
    <t>Bandot</t>
  </si>
  <si>
    <t>0343-5724419</t>
  </si>
  <si>
    <t>37405-7423203-3</t>
  </si>
  <si>
    <t xml:space="preserve">Javed Tipu </t>
  </si>
  <si>
    <t>39.5*4.57*5.49</t>
  </si>
  <si>
    <t>30/09/2027</t>
  </si>
  <si>
    <t>0323-5105884</t>
  </si>
  <si>
    <t>37401-1861500-3</t>
  </si>
  <si>
    <t xml:space="preserve">Ch. Shahid Iqbal </t>
  </si>
  <si>
    <t>Jabbar</t>
  </si>
  <si>
    <t>L=30.5 W=5.7H=6.10</t>
  </si>
  <si>
    <t>73.065135E</t>
  </si>
  <si>
    <t>33.278632N</t>
  </si>
  <si>
    <t>0313-5268826</t>
  </si>
  <si>
    <t>37401-1399673-7</t>
  </si>
  <si>
    <t>18/02/2025</t>
  </si>
  <si>
    <t>24.38*36.57*6</t>
  </si>
  <si>
    <t>12.10.2024</t>
  </si>
  <si>
    <t>Ladwa</t>
  </si>
  <si>
    <t>c/o 0311-5854590</t>
  </si>
  <si>
    <t>42401-2001561-3</t>
  </si>
  <si>
    <t xml:space="preserve">Imtiaz Alam Jaffary </t>
  </si>
  <si>
    <t>Dhanda</t>
  </si>
  <si>
    <t>21/02/2025</t>
  </si>
  <si>
    <t>36.57*45.71*6</t>
  </si>
  <si>
    <t>0311-5854589</t>
  </si>
  <si>
    <t>37405-8621850-5</t>
  </si>
  <si>
    <t xml:space="preserve">Waqas Rafi </t>
  </si>
  <si>
    <t>Design Approved, ICRI  Verified WM</t>
  </si>
  <si>
    <t>46*4.8*1.9</t>
  </si>
  <si>
    <t>Natha Dulal, Bhatt</t>
  </si>
  <si>
    <t>0314-2541637</t>
  </si>
  <si>
    <t>37405-6541232-8</t>
  </si>
  <si>
    <t>Muhammad Shahid</t>
  </si>
  <si>
    <t>Natha Dulal</t>
  </si>
  <si>
    <t>Bhatt</t>
  </si>
  <si>
    <t>ICRI Verified WM</t>
  </si>
  <si>
    <t>49.1*4.57*1.50</t>
  </si>
  <si>
    <t>Bhatt, Gujjar Khan</t>
  </si>
  <si>
    <t>0333-5283969</t>
  </si>
  <si>
    <t>37405-57537441-1</t>
  </si>
  <si>
    <t>Muhammad Fayaz</t>
  </si>
  <si>
    <t>Khan Purr</t>
  </si>
  <si>
    <t>ICRII Verified WM</t>
  </si>
  <si>
    <t>46*4.8*6</t>
  </si>
  <si>
    <t>Hathia,</t>
  </si>
  <si>
    <t>0313-7865454</t>
  </si>
  <si>
    <t>Zafar Hussain</t>
  </si>
  <si>
    <t>Hathia</t>
  </si>
  <si>
    <t>48*4.9*5.9</t>
  </si>
  <si>
    <t xml:space="preserve">Hathia, </t>
  </si>
  <si>
    <t>37303-9284205-3</t>
  </si>
  <si>
    <t>Atif Hussain</t>
  </si>
  <si>
    <t>46*5.9*5</t>
  </si>
  <si>
    <t>13-01-2025</t>
  </si>
  <si>
    <t>Kor Naseeb</t>
  </si>
  <si>
    <t>0307-9854714</t>
  </si>
  <si>
    <t>37401-6415638-5</t>
  </si>
  <si>
    <t>Raja Bilal Ahmed</t>
  </si>
  <si>
    <t>Kor</t>
  </si>
  <si>
    <t>48*5*2</t>
  </si>
  <si>
    <t>23-12-2024</t>
  </si>
  <si>
    <t>Sarrot Abdal</t>
  </si>
  <si>
    <t>0344-5500767</t>
  </si>
  <si>
    <t>37402-6983531-3</t>
  </si>
  <si>
    <t>Farruk Mehmood</t>
  </si>
  <si>
    <t>Sarrot</t>
  </si>
  <si>
    <t>49*5.4*4</t>
  </si>
  <si>
    <t>Saroha Chaudhrian</t>
  </si>
  <si>
    <t>0306-5412367</t>
  </si>
  <si>
    <t>37402-0940812-9</t>
  </si>
  <si>
    <t>Zain Ul Abdeen Abbasi</t>
  </si>
  <si>
    <t>24/2/2025</t>
  </si>
  <si>
    <t>78x58x4</t>
  </si>
  <si>
    <t>Saloi</t>
  </si>
  <si>
    <t>37405-9728887-7</t>
  </si>
  <si>
    <t xml:space="preserve">Muhammad Asif Malik </t>
  </si>
  <si>
    <t>Lehar Sultan Pur</t>
  </si>
  <si>
    <t>Choa Saidan Shah</t>
  </si>
  <si>
    <t>49x43x6</t>
  </si>
  <si>
    <t>0312-9123054</t>
  </si>
  <si>
    <t>37105-0271116-3</t>
  </si>
  <si>
    <t>Abid Hussain S/o Ghulam Sarwar</t>
  </si>
  <si>
    <t>Ahamdal</t>
  </si>
  <si>
    <t>Pind Pariwal</t>
  </si>
  <si>
    <t>Pindi gheb</t>
  </si>
  <si>
    <t>51*4.5*5</t>
  </si>
  <si>
    <t>23.10.2024</t>
  </si>
  <si>
    <t xml:space="preserve">Bajal </t>
  </si>
  <si>
    <t>0331-1160111</t>
  </si>
  <si>
    <t>14101-0545140-5</t>
  </si>
  <si>
    <t>Muhammad Anwer Shah</t>
  </si>
  <si>
    <t xml:space="preserve">Fateh Jang </t>
  </si>
  <si>
    <t>53x33x6</t>
  </si>
  <si>
    <t>05.09.2024</t>
  </si>
  <si>
    <t>Chak Fateh Khan</t>
  </si>
  <si>
    <t>0300-0204374</t>
  </si>
  <si>
    <t>37102-3485727-7</t>
  </si>
  <si>
    <t xml:space="preserve">Zaheer Aslam </t>
  </si>
  <si>
    <t>55x30x6</t>
  </si>
  <si>
    <t>0313-8995401</t>
  </si>
  <si>
    <t>37101-4916353-1</t>
  </si>
  <si>
    <t xml:space="preserve">Jamshaid Khan S/O Muhammad Akram </t>
  </si>
  <si>
    <t>Baryar</t>
  </si>
  <si>
    <t>21.01.25</t>
  </si>
  <si>
    <t>60x50x5</t>
  </si>
  <si>
    <t>07-11-2024</t>
  </si>
  <si>
    <t>0346-5553746</t>
  </si>
  <si>
    <t>37104-0987818-3</t>
  </si>
  <si>
    <t>Muhammad Yousaf s/o Bhadar Khan</t>
  </si>
  <si>
    <t>06-11-2024</t>
  </si>
  <si>
    <t>37104-0958658-4</t>
  </si>
  <si>
    <t>Maqbool Jan W/o Muhammad Yousaf</t>
  </si>
  <si>
    <t>20.12.2024</t>
  </si>
  <si>
    <t>35*6.1</t>
  </si>
  <si>
    <t>11-10-2023</t>
  </si>
  <si>
    <t>Jhamat</t>
  </si>
  <si>
    <t>0333-5428005</t>
  </si>
  <si>
    <t>37104-1014638-7</t>
  </si>
  <si>
    <t>Khursheed Ahmad s/o Dost Muhammad</t>
  </si>
  <si>
    <t>Daknair</t>
  </si>
  <si>
    <t>50x50x5</t>
  </si>
  <si>
    <t>Pari Nara</t>
  </si>
  <si>
    <t>0345-2410522</t>
  </si>
  <si>
    <t>37104-6574549-5</t>
  </si>
  <si>
    <t>Buland Khan s/o Muhammad Aslam Khan</t>
  </si>
  <si>
    <t>Design Approved, ICRI &amp; ICRII Verified SC</t>
  </si>
  <si>
    <t>80x60x5</t>
  </si>
  <si>
    <t>10.04.2023</t>
  </si>
  <si>
    <t>Dhaknair</t>
  </si>
  <si>
    <t>0301-3003027</t>
  </si>
  <si>
    <t>37104-4199990-3</t>
  </si>
  <si>
    <t xml:space="preserve">Muzamil Shah </t>
  </si>
  <si>
    <t>87*55*4</t>
  </si>
  <si>
    <t>22/10/2024</t>
  </si>
  <si>
    <t>Zaheer Ahmed Khasn</t>
  </si>
  <si>
    <t>Design Approved &amp; ICRI Verified WM</t>
  </si>
  <si>
    <t>60*35*5</t>
  </si>
  <si>
    <t>0300-5214507</t>
  </si>
  <si>
    <t>371021277218-1</t>
  </si>
  <si>
    <t xml:space="preserve">M Javed Sadiqui </t>
  </si>
  <si>
    <t>Hatar</t>
  </si>
  <si>
    <t>121*55*2.5</t>
  </si>
  <si>
    <t>0301-5574512</t>
  </si>
  <si>
    <t>37102-1240315-5</t>
  </si>
  <si>
    <t>Zaffar Iqbal</t>
  </si>
  <si>
    <t>28*5.1*5</t>
  </si>
  <si>
    <t>Fat Wala</t>
  </si>
  <si>
    <t>0303-6523172</t>
  </si>
  <si>
    <t>37102-165113-9</t>
  </si>
  <si>
    <t>Mohammad Riaz</t>
  </si>
  <si>
    <t>Feteh Jang</t>
  </si>
  <si>
    <t>44.19*5.5*1.50</t>
  </si>
  <si>
    <t>Barhama</t>
  </si>
  <si>
    <t>0332-5199461</t>
  </si>
  <si>
    <t>61101-41623337-5</t>
  </si>
  <si>
    <t>Ahsan Zeb</t>
  </si>
  <si>
    <t>Gardi</t>
  </si>
  <si>
    <t>55*5.9*5.9</t>
  </si>
  <si>
    <t>Harni Wala</t>
  </si>
  <si>
    <t>0315-4111890</t>
  </si>
  <si>
    <t>61101-20211966-9</t>
  </si>
  <si>
    <t>Muhammad Waseem Awan</t>
  </si>
  <si>
    <t>Haeni</t>
  </si>
  <si>
    <t>Design Approved (WM)</t>
  </si>
  <si>
    <t>51*5.8*6</t>
  </si>
  <si>
    <t>61101-2021962-5</t>
  </si>
  <si>
    <t>Muhammad Naeem Awan</t>
  </si>
  <si>
    <t>FCR Verified WM</t>
  </si>
  <si>
    <t>45.73*6</t>
  </si>
  <si>
    <t>23-10-2024</t>
  </si>
  <si>
    <t>0323-7129083</t>
  </si>
  <si>
    <t>32103-5830354-3</t>
  </si>
  <si>
    <t>Ghulam Qasim</t>
  </si>
  <si>
    <t>ICRII Verified  WM</t>
  </si>
  <si>
    <t>51*5.9*6.2</t>
  </si>
  <si>
    <t>Pail Bane Khan</t>
  </si>
  <si>
    <t>0335-9227147</t>
  </si>
  <si>
    <t>37303-7679526-7</t>
  </si>
  <si>
    <t>Muhammad Saeed</t>
  </si>
  <si>
    <t>ICRI Verified  WM</t>
  </si>
  <si>
    <t>45*5.8*6</t>
  </si>
  <si>
    <t>Deewan Hazoori</t>
  </si>
  <si>
    <t>0316-0977827</t>
  </si>
  <si>
    <t>37303-1176289-5</t>
  </si>
  <si>
    <t xml:space="preserve">Muhammad Taj </t>
  </si>
  <si>
    <t>ICRI Verified SC</t>
  </si>
  <si>
    <t>50*41*6</t>
  </si>
  <si>
    <t>24/12/204</t>
  </si>
  <si>
    <t>Bher Faqiran</t>
  </si>
  <si>
    <t>0345-4347326</t>
  </si>
  <si>
    <t>37301-7726931-7</t>
  </si>
  <si>
    <t>Muhammad Riasat</t>
  </si>
  <si>
    <t>40*40*6</t>
  </si>
  <si>
    <t>Chanad</t>
  </si>
  <si>
    <t>0346-5813763</t>
  </si>
  <si>
    <t>37302-6168168-1</t>
  </si>
  <si>
    <t>Muhammad Mahboob</t>
  </si>
  <si>
    <t>50*45*6</t>
  </si>
  <si>
    <t>0347-5004247</t>
  </si>
  <si>
    <t>37302-6818025-3</t>
  </si>
  <si>
    <t>Muhammad Ateque</t>
  </si>
  <si>
    <t>45*45*6</t>
  </si>
  <si>
    <t>0346-6461601</t>
  </si>
  <si>
    <t>37302-9105333-9</t>
  </si>
  <si>
    <t>Shahzad Hussain</t>
  </si>
  <si>
    <t>Design Approved (SC)</t>
  </si>
  <si>
    <t>41*16*1</t>
  </si>
  <si>
    <t>Mathien</t>
  </si>
  <si>
    <t>0346-8514667</t>
  </si>
  <si>
    <t>37303-111953-3</t>
  </si>
  <si>
    <t>Masood Ahmad</t>
  </si>
  <si>
    <t>Siri Ghanyal</t>
  </si>
  <si>
    <t>Shoawa</t>
  </si>
  <si>
    <t>41*16*5</t>
  </si>
  <si>
    <t>0346-5816261</t>
  </si>
  <si>
    <t>37303-7288693-7</t>
  </si>
  <si>
    <t>Haseeb Ahmad</t>
  </si>
  <si>
    <t>42*20*4</t>
  </si>
  <si>
    <t>Miran Gujran</t>
  </si>
  <si>
    <t>0330-9856384</t>
  </si>
  <si>
    <t>37301-9420014-5</t>
  </si>
  <si>
    <t>52*15*4</t>
  </si>
  <si>
    <t>Kotal Kund</t>
  </si>
  <si>
    <t>0332-5831665</t>
  </si>
  <si>
    <t>37301-2363856-1</t>
  </si>
  <si>
    <t>Muhammad Hasnat</t>
  </si>
  <si>
    <t>30*34*5</t>
  </si>
  <si>
    <t>Pinyala</t>
  </si>
  <si>
    <t>0345-9486555</t>
  </si>
  <si>
    <t>82201-3107279-7</t>
  </si>
  <si>
    <t>Rooh Al Amin</t>
  </si>
  <si>
    <t>14/01/2024</t>
  </si>
  <si>
    <t>Dhoke Hittar, PD Khan</t>
  </si>
  <si>
    <t>0347-8974641</t>
  </si>
  <si>
    <t>37302-1154044-3</t>
  </si>
  <si>
    <t>Pervaiz Akthar</t>
  </si>
  <si>
    <t>Dhoke Hittar</t>
  </si>
  <si>
    <t>41*5.5*6</t>
  </si>
  <si>
    <t>14/1/2025</t>
  </si>
  <si>
    <t>Chak Shadman Khan P.D Khan</t>
  </si>
  <si>
    <t>0321-5420832</t>
  </si>
  <si>
    <t>37302-1198518-5</t>
  </si>
  <si>
    <t>Muhammad Ayub</t>
  </si>
  <si>
    <t>Sadman Khan</t>
  </si>
  <si>
    <t>Chak Shadman Khan</t>
  </si>
  <si>
    <t>60*60*6</t>
  </si>
  <si>
    <t>10-10-2024</t>
  </si>
  <si>
    <t>Hasnot</t>
  </si>
  <si>
    <t>0335-9330822</t>
  </si>
  <si>
    <t>37303-2099492-5</t>
  </si>
  <si>
    <t xml:space="preserve">Muhammad Asghar </t>
  </si>
  <si>
    <t>ICR-II Verified sc</t>
  </si>
  <si>
    <t>110*75*6</t>
  </si>
  <si>
    <t>jamalwal</t>
  </si>
  <si>
    <t>37201-5783660-3</t>
  </si>
  <si>
    <t>Muhammad Khan</t>
  </si>
  <si>
    <t>33.54x4.57x6</t>
  </si>
  <si>
    <t>23-09-2023</t>
  </si>
  <si>
    <t>32. 4841</t>
  </si>
  <si>
    <t>Rakh Warhal</t>
  </si>
  <si>
    <t>0334-8984114</t>
  </si>
  <si>
    <t>37201-3098807-7</t>
  </si>
  <si>
    <t>Mubashar Abbas</t>
  </si>
  <si>
    <t>18/12/2024</t>
  </si>
  <si>
    <t>45x31x6</t>
  </si>
  <si>
    <t>04-11-2024</t>
  </si>
  <si>
    <t>38202-7853683-7</t>
  </si>
  <si>
    <t>Attiq Ullah</t>
  </si>
  <si>
    <t>85x50  x6.5</t>
  </si>
  <si>
    <t>19-9-2024</t>
  </si>
  <si>
    <t>37201-1583986-3</t>
  </si>
  <si>
    <t>Ghulam Ali</t>
  </si>
  <si>
    <t>Bharpurr</t>
  </si>
  <si>
    <t>45*32*6</t>
  </si>
  <si>
    <t>0303-5548861</t>
  </si>
  <si>
    <t>37203-7619911-5</t>
  </si>
  <si>
    <t>ijaz Ahmad s/o Mumraiz Khan</t>
  </si>
  <si>
    <t>35*33*6</t>
  </si>
  <si>
    <t>08-10-2024</t>
  </si>
  <si>
    <t>Dhurnaal</t>
  </si>
  <si>
    <t>0300-5002758</t>
  </si>
  <si>
    <t>37203-1498462-5</t>
  </si>
  <si>
    <t>38x40x6</t>
  </si>
  <si>
    <t>25-11-2024</t>
  </si>
  <si>
    <t>Dhrabi</t>
  </si>
  <si>
    <t>0300-5473032</t>
  </si>
  <si>
    <t>37405-5145816-3</t>
  </si>
  <si>
    <t>Shakir Aziz</t>
  </si>
  <si>
    <t>53x25x6.5</t>
  </si>
  <si>
    <t>17-12-2024</t>
  </si>
  <si>
    <t>0321-9575886</t>
  </si>
  <si>
    <t>37203-1526689-9</t>
  </si>
  <si>
    <t>Shah Muhammad</t>
  </si>
  <si>
    <t>TM KHAN</t>
  </si>
  <si>
    <t>44x 36 x 6</t>
  </si>
  <si>
    <t>10-03-2024</t>
  </si>
  <si>
    <t>0345-5828038</t>
  </si>
  <si>
    <t>37203-1487076-3</t>
  </si>
  <si>
    <t>Noor Khan s/o Daraz Khan</t>
  </si>
  <si>
    <t>Bhilomar</t>
  </si>
  <si>
    <t>Jhurkian</t>
  </si>
  <si>
    <t>50 x 36 x 5.4</t>
  </si>
  <si>
    <t>0342-3399021</t>
  </si>
  <si>
    <t>37203-1441756-5</t>
  </si>
  <si>
    <t>Ghulam Murtaza s/o Maula Bakhsh</t>
  </si>
  <si>
    <t xml:space="preserve">Chingi </t>
  </si>
  <si>
    <t>40x 36 x 6</t>
  </si>
  <si>
    <t>0301-4518265</t>
  </si>
  <si>
    <t>37203-7948880-7</t>
  </si>
  <si>
    <t>Muhammad Hassan s/o Fatooi Khan</t>
  </si>
  <si>
    <t>54 x 34.2 x 5.4</t>
  </si>
  <si>
    <t>0332-7665713</t>
  </si>
  <si>
    <t>37203-9946223-7</t>
  </si>
  <si>
    <t>Sajid Mehmood s/o Khaliq Mehmood</t>
  </si>
  <si>
    <t>38 x 40x x5.5</t>
  </si>
  <si>
    <t>0302-3953380</t>
  </si>
  <si>
    <t>37203-8195076-9</t>
  </si>
  <si>
    <t>Khurram Shahzad s/o Muhammad Mumtaz</t>
  </si>
  <si>
    <t>Dhok Ashab</t>
  </si>
  <si>
    <t>42 x 35 x 6</t>
  </si>
  <si>
    <t>0304-9480375</t>
  </si>
  <si>
    <t>37203-1521413-7</t>
  </si>
  <si>
    <t>Muhammad Ali Khan s/o Jahan Khan</t>
  </si>
  <si>
    <t>0326-1283068</t>
  </si>
  <si>
    <t>37203-1448706-9</t>
  </si>
  <si>
    <t>Haji Khan Awan s/o Haji Muhammad Yar</t>
  </si>
  <si>
    <t>0302-5142393</t>
  </si>
  <si>
    <t>37203-1462311-1</t>
  </si>
  <si>
    <t>Sher Muhammad s/o Mughal Khan</t>
  </si>
  <si>
    <t xml:space="preserve">Dhok Ashab </t>
  </si>
  <si>
    <t>0303-2084645</t>
  </si>
  <si>
    <t>37203-7836258-9</t>
  </si>
  <si>
    <t xml:space="preserve">Waqas Ahmad s/o Muhammad Khan </t>
  </si>
  <si>
    <t>Dhok Jhal</t>
  </si>
  <si>
    <t>48 x 36 x 5.4</t>
  </si>
  <si>
    <t>0302-5176119</t>
  </si>
  <si>
    <t>37203-1448658-3</t>
  </si>
  <si>
    <t>Majhi Khan s/o Chiragh</t>
  </si>
  <si>
    <t>0307-7565808</t>
  </si>
  <si>
    <t>37203-4060565-9</t>
  </si>
  <si>
    <t>Altaf Hussain s/o Mazhar Hussain</t>
  </si>
  <si>
    <t>Dhok Nakka Khalqaal</t>
  </si>
  <si>
    <t>0336-8121248</t>
  </si>
  <si>
    <t>37203-1493594-9</t>
  </si>
  <si>
    <t>Manzoor Ahmad s/o Mughal Khan</t>
  </si>
  <si>
    <t>45 x 34.2 x 5.4</t>
  </si>
  <si>
    <t>0346-6183018</t>
  </si>
  <si>
    <t>37203-1487492-7</t>
  </si>
  <si>
    <t>Ghulam Akbar s/o Ghulam Hussain</t>
  </si>
  <si>
    <t>50*83*5</t>
  </si>
  <si>
    <t>11-05-2024</t>
  </si>
  <si>
    <t>0302-6334013</t>
  </si>
  <si>
    <t>37203-6263631-7</t>
  </si>
  <si>
    <t>Fateh Khan</t>
  </si>
  <si>
    <t>41x34x6</t>
  </si>
  <si>
    <t>0305-5205904</t>
  </si>
  <si>
    <t>37203-4681951-9</t>
  </si>
  <si>
    <t>Mazhar Iqbal</t>
  </si>
  <si>
    <t>35x32x6</t>
  </si>
  <si>
    <t>Bhegaal</t>
  </si>
  <si>
    <t>0331-5007654</t>
  </si>
  <si>
    <t>37201-1690404-1</t>
  </si>
  <si>
    <t>Khara</t>
  </si>
  <si>
    <t>100*60*6</t>
  </si>
  <si>
    <t>19-09-2024</t>
  </si>
  <si>
    <t>Mayra</t>
  </si>
  <si>
    <t>0314-8945569</t>
  </si>
  <si>
    <t>37204-0122929-5</t>
  </si>
  <si>
    <t>Muhammad Zeshan Siddique</t>
  </si>
  <si>
    <t>Tharchak</t>
  </si>
  <si>
    <t>78*58*4</t>
  </si>
  <si>
    <t>10-11-2024</t>
  </si>
  <si>
    <t xml:space="preserve"> Saloi</t>
  </si>
  <si>
    <t>0321-5396767</t>
  </si>
  <si>
    <t>Muhammad Asif Malik</t>
  </si>
  <si>
    <t>Lehar Sultan pur</t>
  </si>
  <si>
    <t>45x18x7</t>
  </si>
  <si>
    <t>5-12-2024</t>
  </si>
  <si>
    <t>32.966388N</t>
  </si>
  <si>
    <t>Sangwala</t>
  </si>
  <si>
    <t>0332-6724176</t>
  </si>
  <si>
    <t>61101-1925538-5</t>
  </si>
  <si>
    <t>Waqar Ahmad Malik</t>
  </si>
  <si>
    <t>ICRII Verified  SC</t>
  </si>
  <si>
    <t>45,4.5,6</t>
  </si>
  <si>
    <t>2.11.2024</t>
  </si>
  <si>
    <t>Bhar pur</t>
  </si>
  <si>
    <t>0308-1849278</t>
  </si>
  <si>
    <t>37201-1596674-7</t>
  </si>
  <si>
    <t>Ghulam Shabbir</t>
  </si>
  <si>
    <t>Dhoke Tahlian</t>
  </si>
  <si>
    <t>0342-5999324</t>
  </si>
  <si>
    <t>37201-3041508-7</t>
  </si>
  <si>
    <t>Shahbaz Afzal</t>
  </si>
  <si>
    <t>3.11.2024</t>
  </si>
  <si>
    <t>0323-5909238</t>
  </si>
  <si>
    <t>37204-0106764-1</t>
  </si>
  <si>
    <t>Noor Khan</t>
  </si>
  <si>
    <t>Kallar kahar</t>
  </si>
  <si>
    <t>Httar</t>
  </si>
  <si>
    <t>33,4.5,6</t>
  </si>
  <si>
    <t>0345-5772400</t>
  </si>
  <si>
    <t>37201-6286258-5</t>
  </si>
  <si>
    <t>Mumtaz Hussain</t>
  </si>
  <si>
    <t>Balkassar</t>
  </si>
  <si>
    <t>0314-5656404</t>
  </si>
  <si>
    <t>37201-1767061-7</t>
  </si>
  <si>
    <t>Chaudhary Haq Nawaz</t>
  </si>
  <si>
    <t>Mari</t>
  </si>
  <si>
    <t>0317-5553832</t>
  </si>
  <si>
    <t>37201-1988979-7</t>
  </si>
  <si>
    <t>Intisar Ali</t>
  </si>
  <si>
    <t>36,4.5,6</t>
  </si>
  <si>
    <t>37201-1632607-7</t>
  </si>
  <si>
    <t>02-01-2025</t>
  </si>
  <si>
    <t>45*5.3*5</t>
  </si>
  <si>
    <t>26-10-2024</t>
  </si>
  <si>
    <t>Po Jand</t>
  </si>
  <si>
    <t>0346-5967615</t>
  </si>
  <si>
    <t>37104-2902569-7</t>
  </si>
  <si>
    <t>Malik Azmat Nawaz</t>
  </si>
  <si>
    <t xml:space="preserve">23*120*5 </t>
  </si>
  <si>
    <t xml:space="preserve">Po Jalwal </t>
  </si>
  <si>
    <t>37104-4900436-3</t>
  </si>
  <si>
    <t>Karam Dad Khan</t>
  </si>
  <si>
    <t>Kot Chaji</t>
  </si>
  <si>
    <t>Design Approved, ICRI &amp; ICRII Verified WM</t>
  </si>
  <si>
    <t>19/12/2024</t>
  </si>
  <si>
    <t>75*5.3*5</t>
  </si>
  <si>
    <t>18.09.2024</t>
  </si>
  <si>
    <t>Noor Pur</t>
  </si>
  <si>
    <t>0300-5318900</t>
  </si>
  <si>
    <t>61101-7495797-8</t>
  </si>
  <si>
    <t>Neelofer Umar</t>
  </si>
  <si>
    <t>45*5*5</t>
  </si>
  <si>
    <t>Behdiyan</t>
  </si>
  <si>
    <t>0327-5993301</t>
  </si>
  <si>
    <t>37103-5487894-9</t>
  </si>
  <si>
    <t>Aziz ur Rehman</t>
  </si>
  <si>
    <t>Bhalar Jogi</t>
  </si>
  <si>
    <t>76*5.1*5</t>
  </si>
  <si>
    <t>0335-8580651</t>
  </si>
  <si>
    <t>37104-4738312-7</t>
  </si>
  <si>
    <t>Muhammad ilyas</t>
  </si>
  <si>
    <t>55 ×5.4 ×5</t>
  </si>
  <si>
    <t>0311-0009545</t>
  </si>
  <si>
    <t>61101-8477980-3</t>
  </si>
  <si>
    <t>Ayaz Rafique Khatak</t>
  </si>
  <si>
    <t>28.2*5*5</t>
  </si>
  <si>
    <t>Rati Kerri</t>
  </si>
  <si>
    <t>0321-8559457</t>
  </si>
  <si>
    <t>37104-7613787-3</t>
  </si>
  <si>
    <t>Masood Akhtar</t>
  </si>
  <si>
    <t>27.7*5*5</t>
  </si>
  <si>
    <t>Utra</t>
  </si>
  <si>
    <t>0332-8325732</t>
  </si>
  <si>
    <t>37105-4778539-1</t>
  </si>
  <si>
    <t xml:space="preserve">Uthra </t>
  </si>
  <si>
    <t>29.2*5*5</t>
  </si>
  <si>
    <t>23/10/2024</t>
  </si>
  <si>
    <t>0300-5311317</t>
  </si>
  <si>
    <t>35201-7927993-8</t>
  </si>
  <si>
    <t>Arooj Malik</t>
  </si>
  <si>
    <t>Tawein</t>
  </si>
  <si>
    <t>50*5.3*5.1</t>
  </si>
  <si>
    <t>Ratti Keri</t>
  </si>
  <si>
    <t>0333-5481878</t>
  </si>
  <si>
    <t>37104-0994554-7</t>
  </si>
  <si>
    <t>Saeed Akhtar</t>
  </si>
  <si>
    <t>40*5*5</t>
  </si>
  <si>
    <t>07.12.2024</t>
  </si>
  <si>
    <t>Makiyal</t>
  </si>
  <si>
    <t>0345-6326152</t>
  </si>
  <si>
    <t>37105-0619620-1</t>
  </si>
  <si>
    <t>Sardar Tahir Iqbal</t>
  </si>
  <si>
    <t>Khour</t>
  </si>
  <si>
    <t>Makyal</t>
  </si>
  <si>
    <t>100*5*4.5</t>
  </si>
  <si>
    <t>14.11.2024</t>
  </si>
  <si>
    <t>0335-5205324</t>
  </si>
  <si>
    <t>37105-0212184-3</t>
  </si>
  <si>
    <t>Khan Mulakh</t>
  </si>
  <si>
    <t>Ismail</t>
  </si>
  <si>
    <t>0333-2222274</t>
  </si>
  <si>
    <t>61101-8772239-6</t>
  </si>
  <si>
    <t>Hibbah Tul Noor D/o Malik Sultan Muhammad Khan</t>
  </si>
  <si>
    <t xml:space="preserve">Galli jageer </t>
  </si>
  <si>
    <t>khidwal</t>
  </si>
  <si>
    <t>0312-5613205</t>
  </si>
  <si>
    <t>34603-8924261-3</t>
  </si>
  <si>
    <t>Sardar Sohail Zaffar  S/O Sardar Muhammad Zafar</t>
  </si>
  <si>
    <t xml:space="preserve">malal </t>
  </si>
  <si>
    <t>0302-5238299</t>
  </si>
  <si>
    <t>37102-8452501-1</t>
  </si>
  <si>
    <t xml:space="preserve">Riasat Khan S/O Waris khan </t>
  </si>
  <si>
    <t>0345-5907814</t>
  </si>
  <si>
    <t>37101-5786288-9</t>
  </si>
  <si>
    <t xml:space="preserve">Major Ghulam Raza Khan S/O Saad Ullah Khan </t>
  </si>
  <si>
    <t>ICRII  Verified  WM</t>
  </si>
  <si>
    <t>42*42*6</t>
  </si>
  <si>
    <t>10.10.24</t>
  </si>
  <si>
    <t>Bara Gowah</t>
  </si>
  <si>
    <t>0343-5734060</t>
  </si>
  <si>
    <t>37303-1155762-7</t>
  </si>
  <si>
    <t>Raja Abdul Ghafoor Khan</t>
  </si>
  <si>
    <t>21/9/2024</t>
  </si>
  <si>
    <t>37303-1155810-3</t>
  </si>
  <si>
    <t>Raja Kazim Kamal</t>
  </si>
  <si>
    <t>18/9/2024</t>
  </si>
  <si>
    <t>37303-1155755-3</t>
  </si>
  <si>
    <t>Hafiz Jamli Asif</t>
  </si>
  <si>
    <t>0300-6133223</t>
  </si>
  <si>
    <t>61101-8454248-1</t>
  </si>
  <si>
    <t>Khalid Mehmood Kiyani</t>
  </si>
  <si>
    <t xml:space="preserve"> Design Approved SC</t>
  </si>
  <si>
    <t>82*35*6</t>
  </si>
  <si>
    <t>Kotla Kund</t>
  </si>
  <si>
    <t>0332-5633809</t>
  </si>
  <si>
    <t>37301-2297343-1</t>
  </si>
  <si>
    <t>Masood Ahmad s/o Sonda Khan</t>
  </si>
  <si>
    <t>46*40*6</t>
  </si>
  <si>
    <t>0332-8518081</t>
  </si>
  <si>
    <t>37301-7554105-9</t>
  </si>
  <si>
    <t xml:space="preserve">Akhtar Mahmood s/o Nosherwan Khan </t>
  </si>
  <si>
    <t>Muhammad Riasat s/o Rasab Khan</t>
  </si>
  <si>
    <t>60x50x5.82</t>
  </si>
  <si>
    <t>28-9-2024</t>
  </si>
  <si>
    <t>0334-8701968</t>
  </si>
  <si>
    <t>36501-0697357-9</t>
  </si>
  <si>
    <t>Ch. Muhammad Naqaish Haider</t>
  </si>
  <si>
    <t>Latifal</t>
  </si>
  <si>
    <t>45x30x6</t>
  </si>
  <si>
    <t>72 39.958</t>
  </si>
  <si>
    <t>32 55.931</t>
  </si>
  <si>
    <t>0345-9251615</t>
  </si>
  <si>
    <t>37201-6906164-3</t>
  </si>
  <si>
    <t>Ch. Waqar Ul Hassan</t>
  </si>
  <si>
    <t>ICRI  Verified  WM</t>
  </si>
  <si>
    <t xml:space="preserve"> Design Approved  WM</t>
  </si>
  <si>
    <t>49*35*6</t>
  </si>
  <si>
    <t>21-09-2024</t>
  </si>
  <si>
    <t>0302-8900272</t>
  </si>
  <si>
    <t>37203-2859596-3</t>
  </si>
  <si>
    <t>45x25x6</t>
  </si>
  <si>
    <t>20-09-24</t>
  </si>
  <si>
    <t>Jhalli</t>
  </si>
  <si>
    <t>0307-3621416</t>
  </si>
  <si>
    <t>37203-5113534-1</t>
  </si>
  <si>
    <t>Muhammad Ikram</t>
  </si>
  <si>
    <t>32*78*7</t>
  </si>
  <si>
    <t>09-7-2024</t>
  </si>
  <si>
    <t>0303-5980734</t>
  </si>
  <si>
    <t>37203-1478590-4</t>
  </si>
  <si>
    <t>Kousar Sultana</t>
  </si>
  <si>
    <t>30*75*6</t>
  </si>
  <si>
    <t>04-09-2024</t>
  </si>
  <si>
    <t>0335-9556004</t>
  </si>
  <si>
    <t>37203-1520174-1</t>
  </si>
  <si>
    <t>Azhar Iqbal</t>
  </si>
  <si>
    <t>34*65*6</t>
  </si>
  <si>
    <t>0306-5560462</t>
  </si>
  <si>
    <t>37203-1520111-9</t>
  </si>
  <si>
    <t>Ali Khan</t>
  </si>
  <si>
    <t>35x40x7</t>
  </si>
  <si>
    <t>21-10-2024</t>
  </si>
  <si>
    <t>37203-3672176-5</t>
  </si>
  <si>
    <t xml:space="preserve">Ghulam Hussain </t>
  </si>
  <si>
    <t>32x31x6</t>
  </si>
  <si>
    <t>30-9-2024</t>
  </si>
  <si>
    <t>Peera Fathyal</t>
  </si>
  <si>
    <t>37203-1415090-5</t>
  </si>
  <si>
    <t>Muhammad Hanif s/o Muhammad Shareef</t>
  </si>
  <si>
    <t>35x32x7</t>
  </si>
  <si>
    <t>37203-4438081-3</t>
  </si>
  <si>
    <t>Muhammad Ilyas s/o Murred Abbas</t>
  </si>
  <si>
    <t>70x50x5.75</t>
  </si>
  <si>
    <t>21/10/2024</t>
  </si>
  <si>
    <t>Khai</t>
  </si>
  <si>
    <t>35202-4531577-5</t>
  </si>
  <si>
    <t>Syed Nawazish Ali
Kazmi</t>
  </si>
  <si>
    <t>41*34*7</t>
  </si>
  <si>
    <t>11-10-2024</t>
  </si>
  <si>
    <t>0342-04473778</t>
  </si>
  <si>
    <t>35202-8728677-3</t>
  </si>
  <si>
    <t>Muhammad Islam</t>
  </si>
  <si>
    <t>85x50  x6.3</t>
  </si>
  <si>
    <t>Bhattigujjar</t>
  </si>
  <si>
    <t>37201-1596869-7</t>
  </si>
  <si>
    <t>Muhammad Shafique</t>
  </si>
  <si>
    <t>ICR-I Verified SC</t>
  </si>
  <si>
    <t>L=33.5W=5.8 H=5.48</t>
  </si>
  <si>
    <t xml:space="preserve"> Kalahana</t>
  </si>
  <si>
    <t>0346-5254902</t>
  </si>
  <si>
    <t>37402-9858287-9</t>
  </si>
  <si>
    <t xml:space="preserve">Sohail Afzal </t>
  </si>
  <si>
    <t>Dakhali</t>
  </si>
  <si>
    <t>35.67*4.57*5.18</t>
  </si>
  <si>
    <t>30/09/2026</t>
  </si>
  <si>
    <t>Chakrali Budhal</t>
  </si>
  <si>
    <t>0301-5440666</t>
  </si>
  <si>
    <t>37401-8709375-1</t>
  </si>
  <si>
    <t xml:space="preserve">Malik Muhammad Zamir </t>
  </si>
  <si>
    <t>Bewal</t>
  </si>
  <si>
    <t>9.15*3.60*3.66</t>
  </si>
  <si>
    <t>30-09-2024</t>
  </si>
  <si>
    <t xml:space="preserve">Dora Budhal </t>
  </si>
  <si>
    <t>0300-9109758</t>
  </si>
  <si>
    <t>37401-9592283-1</t>
  </si>
  <si>
    <t xml:space="preserve">Shahid Mehmood </t>
  </si>
  <si>
    <t>Jarmot</t>
  </si>
  <si>
    <t>L=40 W 5.7 H=6.1</t>
  </si>
  <si>
    <t>73.210106E</t>
  </si>
  <si>
    <t>33.154208N</t>
  </si>
  <si>
    <t>Hosing (Qutbal)</t>
  </si>
  <si>
    <t>0312-5100952</t>
  </si>
  <si>
    <t>37401-9561917-3</t>
  </si>
  <si>
    <t>Mukhtar Hussain</t>
  </si>
  <si>
    <t>Kontrilla</t>
  </si>
  <si>
    <t>37*43.43*6.1</t>
  </si>
  <si>
    <t>0302-5234326</t>
  </si>
  <si>
    <t>37401-8546211-6</t>
  </si>
  <si>
    <t xml:space="preserve">Kalsoom Bibi </t>
  </si>
  <si>
    <t>23*4.57*6</t>
  </si>
  <si>
    <t>24/10/2027</t>
  </si>
  <si>
    <t>Thoa Khalsa (Paikan)</t>
  </si>
  <si>
    <t>0303-5344060</t>
  </si>
  <si>
    <t>37402-3426994-7</t>
  </si>
  <si>
    <t xml:space="preserve">Ameer Kabil </t>
  </si>
  <si>
    <t>Mator</t>
  </si>
  <si>
    <t>38*39.8*5.18</t>
  </si>
  <si>
    <t>06-12-2024</t>
  </si>
  <si>
    <t>0348-4808180</t>
  </si>
  <si>
    <t>37402-0964302-9</t>
  </si>
  <si>
    <t xml:space="preserve">Raja Abid Hussain </t>
  </si>
  <si>
    <t>35.97*40.24*5.18</t>
  </si>
  <si>
    <t>0321-6541234</t>
  </si>
  <si>
    <t>37402-0996829-1</t>
  </si>
  <si>
    <t>Gull Bahar</t>
  </si>
  <si>
    <t>24.38*39*5.48</t>
  </si>
  <si>
    <t>05.11.2024</t>
  </si>
  <si>
    <t>0313-5374313</t>
  </si>
  <si>
    <t>37405-0626359-9</t>
  </si>
  <si>
    <t xml:space="preserve">Raja Abdul Waheed </t>
  </si>
  <si>
    <t>ICR-II Verified WM</t>
  </si>
  <si>
    <t>33*5.3*5.1</t>
  </si>
  <si>
    <t>nor pur</t>
  </si>
  <si>
    <t>0300-5389001</t>
  </si>
  <si>
    <t>611012237868-1</t>
  </si>
  <si>
    <t>Maria Jamshid</t>
  </si>
  <si>
    <t>Chuh Nor Pur</t>
  </si>
  <si>
    <t>ICR-I Verified WM</t>
  </si>
  <si>
    <t>52*5.1*5.8</t>
  </si>
  <si>
    <t>Bella ,Jand Attock</t>
  </si>
  <si>
    <t>37104-9686043-9</t>
  </si>
  <si>
    <t>Syed Wajhat Hussain Shah Gillani</t>
  </si>
  <si>
    <t xml:space="preserve">Bela </t>
  </si>
  <si>
    <t>Design Approved wm</t>
  </si>
  <si>
    <t>32.6*5.02*5.5</t>
  </si>
  <si>
    <t>Ajwal</t>
  </si>
  <si>
    <t>0345-5802225</t>
  </si>
  <si>
    <t>37102-8186508-1</t>
  </si>
  <si>
    <t>Tahir Hameed Khan</t>
  </si>
  <si>
    <t>ICRI  Verified SC</t>
  </si>
  <si>
    <t>80x50x5</t>
  </si>
  <si>
    <t>11.10.2023</t>
  </si>
  <si>
    <t xml:space="preserve">Khursheed Ahmed </t>
  </si>
  <si>
    <t>ICRII  Verified SC</t>
  </si>
  <si>
    <t>55*5.4*5.9</t>
  </si>
  <si>
    <t>30.04.24</t>
  </si>
  <si>
    <t>0312-5745015</t>
  </si>
  <si>
    <t>37105-8407961-1</t>
  </si>
  <si>
    <t xml:space="preserve">Liaqat Ali Khan </t>
  </si>
  <si>
    <t>36*5.51*5.2</t>
  </si>
  <si>
    <t>05.05.24</t>
  </si>
  <si>
    <t>0302-5705485</t>
  </si>
  <si>
    <t>37105-1854579-3</t>
  </si>
  <si>
    <t>Tahir Hussain</t>
  </si>
  <si>
    <t>78*6.09*6.2</t>
  </si>
  <si>
    <t>29.04.24</t>
  </si>
  <si>
    <t>Maghyan</t>
  </si>
  <si>
    <t>0300-3555956</t>
  </si>
  <si>
    <t>37105-2171107-9</t>
  </si>
  <si>
    <t xml:space="preserve">Muhammad Fayyaz </t>
  </si>
  <si>
    <t>45*5.4*5.6</t>
  </si>
  <si>
    <t>07.11.2024</t>
  </si>
  <si>
    <t>37104-0984066-7</t>
  </si>
  <si>
    <t xml:space="preserve">Sikandar Hayat </t>
  </si>
  <si>
    <t>65*5.8*5.7</t>
  </si>
  <si>
    <t>37104-0961926-9</t>
  </si>
  <si>
    <t>Khushal Khan</t>
  </si>
  <si>
    <t>50*5.9*5</t>
  </si>
  <si>
    <t>22.10.2024</t>
  </si>
  <si>
    <t>0307-5406357</t>
  </si>
  <si>
    <t>37105-7046239-7</t>
  </si>
  <si>
    <t>Adnan Ahmed</t>
  </si>
  <si>
    <t>50*5.8*5</t>
  </si>
  <si>
    <t>15.08.2024</t>
  </si>
  <si>
    <t>0302-8939594</t>
  </si>
  <si>
    <t>37105-0271219-3</t>
  </si>
  <si>
    <t>Karam Hussain s/o Muhammad Khan</t>
  </si>
  <si>
    <t>45*5.5*5</t>
  </si>
  <si>
    <t>16.08.2024</t>
  </si>
  <si>
    <t>Sourag</t>
  </si>
  <si>
    <t>0332-5262376</t>
  </si>
  <si>
    <t>37105-3390544-1</t>
  </si>
  <si>
    <t>Peer Gul s/o Syed Abbas Shah</t>
  </si>
  <si>
    <t>Karpa</t>
  </si>
  <si>
    <t>60*5.7*5</t>
  </si>
  <si>
    <t>28.10.2024</t>
  </si>
  <si>
    <t>0300-5517671</t>
  </si>
  <si>
    <t>22401-1805262-3</t>
  </si>
  <si>
    <t>Abbas Afradi s/o Shameem Afradi</t>
  </si>
  <si>
    <t>29.8*5.1*4.8</t>
  </si>
  <si>
    <t>Khunda Attock</t>
  </si>
  <si>
    <t>61101-3658819-3</t>
  </si>
  <si>
    <t>Malik Fahad Khan</t>
  </si>
  <si>
    <t>Choha Noor Pur</t>
  </si>
  <si>
    <t>16*45*5.2</t>
  </si>
  <si>
    <t>Gaggan, Fateh Jang</t>
  </si>
  <si>
    <t>0327-8568294</t>
  </si>
  <si>
    <t>37102-1255801-9</t>
  </si>
  <si>
    <t>Muhammad Taj</t>
  </si>
  <si>
    <t>Fatwala</t>
  </si>
  <si>
    <t>32.6*5.01*5.1</t>
  </si>
  <si>
    <t>Chuha Nor Pur</t>
  </si>
  <si>
    <t>0301-4122968</t>
  </si>
  <si>
    <t>37104-5664181-3</t>
  </si>
  <si>
    <t>Malik Nadeem Altaf</t>
  </si>
  <si>
    <t>28*4.5*5.3</t>
  </si>
  <si>
    <t>0335-5279259</t>
  </si>
  <si>
    <t>37102-1258204-7</t>
  </si>
  <si>
    <t>Hikmat Khan</t>
  </si>
  <si>
    <t>Design Approved SC</t>
  </si>
  <si>
    <t>15-08-2024</t>
  </si>
  <si>
    <t>16-08-2024</t>
  </si>
  <si>
    <t>28-10-2024</t>
  </si>
  <si>
    <t>Design Approved WM</t>
  </si>
  <si>
    <t>19*23*1</t>
  </si>
  <si>
    <t>Hoon Moughli</t>
  </si>
  <si>
    <t>0310-2145231</t>
  </si>
  <si>
    <t>37301-4223905-7</t>
  </si>
  <si>
    <t>18*24*1</t>
  </si>
  <si>
    <t>0340-2542636</t>
  </si>
  <si>
    <t>37301-7542799-5</t>
  </si>
  <si>
    <t>Muhammad Anwar</t>
  </si>
  <si>
    <t>17*23*1</t>
  </si>
  <si>
    <t>Hoon Hamwala</t>
  </si>
  <si>
    <t>0333-2145232</t>
  </si>
  <si>
    <t>37301-5425160-3</t>
  </si>
  <si>
    <t>48*5.2*5.4</t>
  </si>
  <si>
    <t>Kot Fateh Khan, Attock</t>
  </si>
  <si>
    <t>37102-2039232-1</t>
  </si>
  <si>
    <t>0304-5238313</t>
  </si>
  <si>
    <t>Muzafar Khan</t>
  </si>
  <si>
    <t>Jaffar</t>
  </si>
  <si>
    <t>51*5.7*5.9</t>
  </si>
  <si>
    <t>Saka Abad,Attock</t>
  </si>
  <si>
    <t>37101-8843478-5</t>
  </si>
  <si>
    <t>0345-9730881</t>
  </si>
  <si>
    <t>Bashir Ahmad</t>
  </si>
  <si>
    <t>Saka Abad</t>
  </si>
  <si>
    <t>Bagh Neelab, Attock</t>
  </si>
  <si>
    <t>37101-8310977-9</t>
  </si>
  <si>
    <t>0345-5807908</t>
  </si>
  <si>
    <t>Niaz Ahmad</t>
  </si>
  <si>
    <t>Bagh Neelab</t>
  </si>
  <si>
    <t>50*70*5</t>
  </si>
  <si>
    <t>22-10-2024</t>
  </si>
  <si>
    <t>Adnan Ahmad s/o Muhammad Tariq</t>
  </si>
  <si>
    <t>Ghareeb wal</t>
  </si>
  <si>
    <t>45*60*5</t>
  </si>
  <si>
    <t>0346-5959415</t>
  </si>
  <si>
    <t>Skinder Hayat s/o Muhammad AFZAL</t>
  </si>
  <si>
    <t>80*60*6</t>
  </si>
  <si>
    <t>Marnkoor</t>
  </si>
  <si>
    <t>0301-5417994</t>
  </si>
  <si>
    <t>37104-0958668-7</t>
  </si>
  <si>
    <t>Mumtaz Hussain s/o Jang Bhadar</t>
  </si>
  <si>
    <t>50*80*5</t>
  </si>
  <si>
    <t>Uchari</t>
  </si>
  <si>
    <t>Khushal Khan s/o Karam Sher</t>
  </si>
  <si>
    <t>43*4.5*5.6</t>
  </si>
  <si>
    <t>06.11.2024</t>
  </si>
  <si>
    <t>37104-0948828-3</t>
  </si>
  <si>
    <t>Malik Noor Khan</t>
  </si>
  <si>
    <t>23.7*5.5*5</t>
  </si>
  <si>
    <t>Ratwal Fateh Jang</t>
  </si>
  <si>
    <t>0301-8323231</t>
  </si>
  <si>
    <t>37102-1256679</t>
  </si>
  <si>
    <t>Zaheer Ahmad</t>
  </si>
  <si>
    <t>80*50*6.5</t>
  </si>
  <si>
    <t>25-09-2024</t>
  </si>
  <si>
    <t>Dheeri Jabbah</t>
  </si>
  <si>
    <t>0342-4473778</t>
  </si>
  <si>
    <t>Qaisar Khan Wattoo</t>
  </si>
  <si>
    <t>Lahar Sultan pur</t>
  </si>
  <si>
    <t>30*25*6</t>
  </si>
  <si>
    <t>01-10-2024</t>
  </si>
  <si>
    <t>0300-8323496</t>
  </si>
  <si>
    <t>37203-1513415-3</t>
  </si>
  <si>
    <t>Naseer Ahmad s/o Muhammad Ameer</t>
  </si>
  <si>
    <t>37201-1562502-1</t>
  </si>
  <si>
    <t>Muhammad Zafar Abbasi</t>
  </si>
  <si>
    <t>30.5,4.57,6</t>
  </si>
  <si>
    <t>0333-5915771</t>
  </si>
  <si>
    <t>Azhar Mehmood</t>
  </si>
  <si>
    <t>24.10.2024</t>
  </si>
  <si>
    <t>Warwal</t>
  </si>
  <si>
    <t>0334-418363</t>
  </si>
  <si>
    <t>37201-6193066-9</t>
  </si>
  <si>
    <t>Safeer Hussain</t>
  </si>
  <si>
    <t>ICR-I Verified (SC)</t>
  </si>
  <si>
    <t>45 x 30 x 6</t>
  </si>
  <si>
    <t>37203-1434971-7</t>
  </si>
  <si>
    <t xml:space="preserve">Naseer Ahmad </t>
  </si>
  <si>
    <t>45*31*6</t>
  </si>
  <si>
    <t>100*50*6</t>
  </si>
  <si>
    <t>0348-9692788</t>
  </si>
  <si>
    <t>Attiqullah</t>
  </si>
  <si>
    <t>Bhalial</t>
  </si>
  <si>
    <t>0346-5778801</t>
  </si>
  <si>
    <t>37201-1731502-1</t>
  </si>
  <si>
    <t>ICRI Verified  SC</t>
  </si>
  <si>
    <t xml:space="preserve">CH: Shahid Iqbal </t>
  </si>
  <si>
    <t>10.67*3.962*3.05</t>
  </si>
  <si>
    <t xml:space="preserve"> ICRI Deferred SC</t>
  </si>
  <si>
    <t>33.5*39.8*5.48</t>
  </si>
  <si>
    <t>Sohail Afzal</t>
  </si>
  <si>
    <t>Hathia, Gujjar Khan</t>
  </si>
  <si>
    <t>Barhama, Rawalpindi</t>
  </si>
  <si>
    <t>45*4.57*1.50</t>
  </si>
  <si>
    <t>Chountra ,Hoon Rawalpindi</t>
  </si>
  <si>
    <t>0321-5265869</t>
  </si>
  <si>
    <t>37405-4431962-5</t>
  </si>
  <si>
    <t>Asif Nawaz</t>
  </si>
  <si>
    <t>ICR-I Verified (WM)</t>
  </si>
  <si>
    <t>23.1x6x5</t>
  </si>
  <si>
    <t xml:space="preserve">Dupar </t>
  </si>
  <si>
    <t>0300-5000024</t>
  </si>
  <si>
    <t>61101-0330821-5</t>
  </si>
  <si>
    <t>Abdul Rasheed Khan</t>
  </si>
  <si>
    <t>Dupar</t>
  </si>
  <si>
    <t>91*5*5</t>
  </si>
  <si>
    <t>Uttran</t>
  </si>
  <si>
    <t>37.1x5x5</t>
  </si>
  <si>
    <t>25.9*5.7*5.3</t>
  </si>
  <si>
    <t>37*4.6*5.8</t>
  </si>
  <si>
    <t>19/19/2024</t>
  </si>
  <si>
    <t>Pindi Parwal</t>
  </si>
  <si>
    <t>Abid Hussain</t>
  </si>
  <si>
    <t>44*4.8*5.3</t>
  </si>
  <si>
    <t>Zaheer Aslam</t>
  </si>
  <si>
    <t>71*5.5*5</t>
  </si>
  <si>
    <t>98*5.1*4.8</t>
  </si>
  <si>
    <t>45*5.5*4.5</t>
  </si>
  <si>
    <t>Bai</t>
  </si>
  <si>
    <t>0321-8323231</t>
  </si>
  <si>
    <t>37406-1790667-1</t>
  </si>
  <si>
    <t>Yousaf Aziz Khan</t>
  </si>
  <si>
    <t>52 × 33.5 ×5</t>
  </si>
  <si>
    <t>0333-5669971</t>
  </si>
  <si>
    <t>37104-7304982-9</t>
  </si>
  <si>
    <t>Asif Iqbal</t>
  </si>
  <si>
    <t>62*5.7*5.1</t>
  </si>
  <si>
    <t>Bela, Jand Attock</t>
  </si>
  <si>
    <t>0312-3216544</t>
  </si>
  <si>
    <t>Muhammad Mumraiz</t>
  </si>
  <si>
    <t>35*4.87*4.9</t>
  </si>
  <si>
    <t>44.1*4.5*5.1</t>
  </si>
  <si>
    <t>Sourra</t>
  </si>
  <si>
    <t>0300-3370751</t>
  </si>
  <si>
    <t>42201-6008179-9</t>
  </si>
  <si>
    <t>Musheer Alam</t>
  </si>
  <si>
    <t>25*4.8*5.6</t>
  </si>
  <si>
    <t>Parri</t>
  </si>
  <si>
    <t>0300-9229825</t>
  </si>
  <si>
    <t>442201-5214266-5</t>
  </si>
  <si>
    <t>Danial Mehmood</t>
  </si>
  <si>
    <t>31.0*4.5*5.6</t>
  </si>
  <si>
    <t>0332-4181779</t>
  </si>
  <si>
    <t>35202-4172503-3</t>
  </si>
  <si>
    <t>Saad Ahmed Farooqi</t>
  </si>
  <si>
    <t>ICR-II Verified (WM)</t>
  </si>
  <si>
    <t>26*4.5*5.4</t>
  </si>
  <si>
    <t>Bango Fateh Jang</t>
  </si>
  <si>
    <t>0300-5368646</t>
  </si>
  <si>
    <t>37102-1237445-1</t>
  </si>
  <si>
    <t>32.6*4.5*5.4</t>
  </si>
  <si>
    <t>55x6x5</t>
  </si>
  <si>
    <t>15/10/2024</t>
  </si>
  <si>
    <t>Pindi Serhal</t>
  </si>
  <si>
    <t>0333-5339442</t>
  </si>
  <si>
    <t>37104-5423819-1</t>
  </si>
  <si>
    <t>28*4.5*5.4</t>
  </si>
  <si>
    <t>61*6*5</t>
  </si>
  <si>
    <t>0300-5741985</t>
  </si>
  <si>
    <t>37105-0515759-7</t>
  </si>
  <si>
    <t>90*5*5</t>
  </si>
  <si>
    <t>0335-4341661</t>
  </si>
  <si>
    <t>0330-1473093</t>
  </si>
  <si>
    <t>45*25*6</t>
  </si>
  <si>
    <t>20-09-2024</t>
  </si>
  <si>
    <t>33x42x6.5</t>
  </si>
  <si>
    <t>0304-5480323</t>
  </si>
  <si>
    <t>37203-1519850-7</t>
  </si>
  <si>
    <t>Sher Muhammad</t>
  </si>
  <si>
    <t>Design Approved Wm</t>
  </si>
  <si>
    <t>0334-5919656</t>
  </si>
  <si>
    <t>0347-9614752</t>
  </si>
  <si>
    <t>0333-5489636</t>
  </si>
  <si>
    <t>80x50x6.2</t>
  </si>
  <si>
    <t>Dharabi</t>
  </si>
  <si>
    <t>0300-3694070</t>
  </si>
  <si>
    <t>37201-1702254-1</t>
  </si>
  <si>
    <t>Naseer Ahmed</t>
  </si>
  <si>
    <t>Chakwal/FT Kallar Kahar</t>
  </si>
  <si>
    <t>0312-1889134</t>
  </si>
  <si>
    <t>0302-5494093</t>
  </si>
  <si>
    <t>38*39.78*5.18</t>
  </si>
  <si>
    <t>24-10-2024</t>
  </si>
  <si>
    <t>38*43.43*6.10</t>
  </si>
  <si>
    <t xml:space="preserve">Bhair Hathyal </t>
  </si>
  <si>
    <t>0316-5403240</t>
  </si>
  <si>
    <t>54201-6599301-5</t>
  </si>
  <si>
    <t xml:space="preserve">Doran Khan </t>
  </si>
  <si>
    <t>43*43.43*6.10</t>
  </si>
  <si>
    <t>0300-8858345</t>
  </si>
  <si>
    <t>54201-3620899-1</t>
  </si>
  <si>
    <t>Abdullah</t>
  </si>
  <si>
    <t>9.15*3.42*3.05</t>
  </si>
  <si>
    <t>Bhair Kalyal</t>
  </si>
  <si>
    <t>0300-5107390</t>
  </si>
  <si>
    <t>37401-2082090-7</t>
  </si>
  <si>
    <t xml:space="preserve">Muhammad Gulistan </t>
  </si>
  <si>
    <t>39.5*38*5.49</t>
  </si>
  <si>
    <t>44*38*5.18</t>
  </si>
  <si>
    <t>(ICR-II Verified)WM</t>
  </si>
  <si>
    <t>0327-2774095</t>
  </si>
  <si>
    <t>37303-2959353-9</t>
  </si>
  <si>
    <t>Mazhar Mahboob Kiyani</t>
  </si>
  <si>
    <t>9.15*2.9+1.37/2*3.66</t>
  </si>
  <si>
    <t xml:space="preserve"> ICR-I Verified wm</t>
  </si>
  <si>
    <t>Hafiz Jamil Asif</t>
  </si>
  <si>
    <t>ICR  II Verified wm</t>
  </si>
  <si>
    <t>0321-8877799</t>
  </si>
  <si>
    <t>37406-1569774-3</t>
  </si>
  <si>
    <t>Jahangir Khan Kiyani</t>
  </si>
  <si>
    <t xml:space="preserve"> FCR Verified</t>
  </si>
  <si>
    <t>26-09-2024</t>
  </si>
  <si>
    <t>ICR11  Verified WM</t>
  </si>
  <si>
    <t>30*30*6</t>
  </si>
  <si>
    <t>Dhok Lukya Chakrala</t>
  </si>
  <si>
    <t>0302-5612509</t>
  </si>
  <si>
    <t>38302-4742289-9</t>
  </si>
  <si>
    <t>Allah Nawaz Khan</t>
  </si>
  <si>
    <t>15*49*5.1</t>
  </si>
  <si>
    <t>18*55*5</t>
  </si>
  <si>
    <t>Sadkal, Fateh Jang</t>
  </si>
  <si>
    <t>0333-5039061</t>
  </si>
  <si>
    <t>37104-0956938-3</t>
  </si>
  <si>
    <t>M.Zameer Mustafa</t>
  </si>
  <si>
    <t>Sadkal</t>
  </si>
  <si>
    <t>15*46*4.9</t>
  </si>
  <si>
    <t>Sidrial, Fateh Jang</t>
  </si>
  <si>
    <t>0314-5630685</t>
  </si>
  <si>
    <t>90403-0102882-5</t>
  </si>
  <si>
    <t xml:space="preserve">Sardar Taj Mohammad </t>
  </si>
  <si>
    <t>Sidrial</t>
  </si>
  <si>
    <t>Lehari</t>
  </si>
  <si>
    <t>37301-1155810-3</t>
  </si>
  <si>
    <t>29-08-2024</t>
  </si>
  <si>
    <t>Khalsa</t>
  </si>
  <si>
    <t>0333-5595745</t>
  </si>
  <si>
    <t>37303-2126606-9</t>
  </si>
  <si>
    <t>Shahid Ejaz Malik</t>
  </si>
  <si>
    <t>Pind Maty Khan</t>
  </si>
  <si>
    <t>ICRI  Verified WM</t>
  </si>
  <si>
    <t>ICR I Verified WM</t>
  </si>
  <si>
    <t>ICRII Verified SC</t>
  </si>
  <si>
    <t>30.5*54.86*4.57</t>
  </si>
  <si>
    <t>17.05.2024</t>
  </si>
  <si>
    <t>Mujahid</t>
  </si>
  <si>
    <t>0321-5338567</t>
  </si>
  <si>
    <t>37405-8417193-9</t>
  </si>
  <si>
    <t>Ashraf Bhatti</t>
  </si>
  <si>
    <t>Missrial</t>
  </si>
  <si>
    <t>27.5*43*6</t>
  </si>
  <si>
    <t>06.10.2023</t>
  </si>
  <si>
    <t>0306-5439767</t>
  </si>
  <si>
    <t>37405-9987696-9</t>
  </si>
  <si>
    <t xml:space="preserve">Qaiser Iqbal </t>
  </si>
  <si>
    <t>Sihal</t>
  </si>
  <si>
    <t>Ameer Kabil</t>
  </si>
  <si>
    <t>33.5*37.5+4.57*5.48</t>
  </si>
  <si>
    <t>35.97*35.67+4.57*5.18</t>
  </si>
  <si>
    <t>18.28*55*4.87</t>
  </si>
  <si>
    <t>26.08.2024</t>
  </si>
  <si>
    <t>Kuri Thakri</t>
  </si>
  <si>
    <t>0300-5340911</t>
  </si>
  <si>
    <t>37405-5201985-6</t>
  </si>
  <si>
    <t xml:space="preserve">Irshad Begum </t>
  </si>
  <si>
    <t>0333-5903717</t>
  </si>
  <si>
    <t>37201-4677318-7</t>
  </si>
  <si>
    <t>Qamar Abbas</t>
  </si>
  <si>
    <t>32*31*6</t>
  </si>
  <si>
    <t>Dhaku</t>
  </si>
  <si>
    <t>0334-5918018</t>
  </si>
  <si>
    <t>37201-7236724-3</t>
  </si>
  <si>
    <t>Raja Nazar Hussain</t>
  </si>
  <si>
    <t>Oberwaal</t>
  </si>
  <si>
    <t>60*50*5.82</t>
  </si>
  <si>
    <t>28-09-2024</t>
  </si>
  <si>
    <t>35*32*7</t>
  </si>
  <si>
    <t>Muhammad Ilyas S/o Mureed Abbas</t>
  </si>
  <si>
    <t>80*50*6</t>
  </si>
  <si>
    <t>Muhammad Hanif S/o Muhammad Shareef</t>
  </si>
  <si>
    <t>75*50*5.9</t>
  </si>
  <si>
    <t>Kallu</t>
  </si>
  <si>
    <t>0306-5377212</t>
  </si>
  <si>
    <t>36601-5204108-5</t>
  </si>
  <si>
    <t>Naseer Ahmad S/o Muhammad Ameer</t>
  </si>
  <si>
    <t>85*50*6.5</t>
  </si>
  <si>
    <t>85*50*6</t>
  </si>
  <si>
    <t>Bhatti gujjar</t>
  </si>
  <si>
    <t>Muhammad Shafiq</t>
  </si>
  <si>
    <t>45*30*6</t>
  </si>
  <si>
    <t>Ch. Waqar ul Hassan</t>
  </si>
  <si>
    <t>FCR Verified (WM)</t>
  </si>
  <si>
    <t>11//3/2024</t>
  </si>
  <si>
    <t>115*70*10</t>
  </si>
  <si>
    <t>29-08-23</t>
  </si>
  <si>
    <t>0302-3349763</t>
  </si>
  <si>
    <t>37203-1480669-7</t>
  </si>
  <si>
    <t>Muhammad Gull</t>
  </si>
  <si>
    <t>26.2*12.2*3</t>
  </si>
  <si>
    <t>0340-5747764</t>
  </si>
  <si>
    <t>61101-0225353-3</t>
  </si>
  <si>
    <t>Syed Amin ud din</t>
  </si>
  <si>
    <t>Sui Cheemia</t>
  </si>
  <si>
    <t>ICRI Verified</t>
  </si>
  <si>
    <t>64,33.5,4.5</t>
  </si>
  <si>
    <t>3104-0987196-3</t>
  </si>
  <si>
    <t>Saadat Khan</t>
  </si>
  <si>
    <t>Design Approved</t>
  </si>
  <si>
    <t>PindiGheb</t>
  </si>
  <si>
    <t>Dhok dairah</t>
  </si>
  <si>
    <t>0325-5034054</t>
  </si>
  <si>
    <t>37105-02260099-7</t>
  </si>
  <si>
    <t>Imran Latif</t>
  </si>
  <si>
    <t>Dhok Dairah</t>
  </si>
  <si>
    <t xml:space="preserve">(42.68+6.09)/2, 42.68, 6.09  </t>
  </si>
  <si>
    <t>05.09.2023</t>
  </si>
  <si>
    <t>0333-222274</t>
  </si>
  <si>
    <t>61101-0267614-3</t>
  </si>
  <si>
    <t>Malik Sultan Muhammad Khan S/O Malik SultanHaroon Khan</t>
  </si>
  <si>
    <t>2023-24</t>
  </si>
  <si>
    <t>122x5x5</t>
  </si>
  <si>
    <t>76x6x5</t>
  </si>
  <si>
    <t>Dupar PO Ratti Keri</t>
  </si>
  <si>
    <t>Jahangir khan Kiyani</t>
  </si>
  <si>
    <t>29x56x5.6</t>
  </si>
  <si>
    <t>55x30x5</t>
  </si>
  <si>
    <t>45x38x5</t>
  </si>
  <si>
    <t>0302-6308082</t>
  </si>
  <si>
    <t>37203-6147110-1</t>
  </si>
  <si>
    <t>Muhammad Asif</t>
  </si>
  <si>
    <t>35x40x6</t>
  </si>
  <si>
    <t>0321-2328740</t>
  </si>
  <si>
    <t>42501-8482512-1</t>
  </si>
  <si>
    <t>Muhammad Alyas</t>
  </si>
  <si>
    <t>30x6.7x5</t>
  </si>
  <si>
    <t>Derrri Jaba</t>
  </si>
  <si>
    <t>37202-5398712-1</t>
  </si>
  <si>
    <t>Muhammad Ali Haroon Cheema</t>
  </si>
  <si>
    <t>Lahar Sultan Pur</t>
  </si>
  <si>
    <t>ICR-II Verified (SC)</t>
  </si>
  <si>
    <t>0347-1505074</t>
  </si>
  <si>
    <t>37203-3674079-7</t>
  </si>
  <si>
    <t>Aamir Abbas s/o Ameer Sultan</t>
  </si>
  <si>
    <t>04-07-2022</t>
  </si>
  <si>
    <t>06-09-2022</t>
  </si>
  <si>
    <t>krounta</t>
  </si>
  <si>
    <t xml:space="preserve">M. Younas S/O M zaman </t>
  </si>
  <si>
    <t>pail bany khan</t>
  </si>
  <si>
    <t>73 27.635</t>
  </si>
  <si>
    <t>33 32.476</t>
  </si>
  <si>
    <t>Kallar Sayadan Rawalpindi</t>
  </si>
  <si>
    <t>0344-2315462</t>
  </si>
  <si>
    <t>37405-9651501-5</t>
  </si>
  <si>
    <t>Raja Muhammad Khalid</t>
  </si>
  <si>
    <t>Matoor</t>
  </si>
  <si>
    <t>20-10-2023</t>
  </si>
  <si>
    <t>17-11-2022</t>
  </si>
  <si>
    <t>Mehmoodwal</t>
  </si>
  <si>
    <t>Jhatla</t>
  </si>
  <si>
    <t>25/10/2022</t>
  </si>
  <si>
    <t>0305-4796730</t>
  </si>
  <si>
    <t>17201-9957257-0</t>
  </si>
  <si>
    <t>Bushra amir Altaf</t>
  </si>
  <si>
    <t>17201-1645748-9</t>
  </si>
  <si>
    <t>Amir Altaf</t>
  </si>
  <si>
    <t>ICR-I, ICR-II</t>
  </si>
  <si>
    <t>26-05-2023</t>
  </si>
  <si>
    <t>03-11-2022</t>
  </si>
  <si>
    <t xml:space="preserve"> 72. 57445</t>
  </si>
  <si>
    <t xml:space="preserve"> 32. 59290 </t>
  </si>
  <si>
    <t>37201-1745565-3</t>
  </si>
  <si>
    <t>25.10.22</t>
  </si>
  <si>
    <t>29.09.2022</t>
  </si>
  <si>
    <t>72 3741</t>
  </si>
  <si>
    <t>33 2728</t>
  </si>
  <si>
    <t>Shah Rai Chiragh</t>
  </si>
  <si>
    <t>0321-8502121</t>
  </si>
  <si>
    <t>09.03.23</t>
  </si>
  <si>
    <t>12.02.2023</t>
  </si>
  <si>
    <t>0307-8299923</t>
  </si>
  <si>
    <t>37101-3942296-1</t>
  </si>
  <si>
    <t>Muhammad Sohail</t>
  </si>
  <si>
    <t>24.10.22</t>
  </si>
  <si>
    <t>18.09.2022</t>
  </si>
  <si>
    <t>72 4243</t>
  </si>
  <si>
    <t>33 1919</t>
  </si>
  <si>
    <t>0316-5551113</t>
  </si>
  <si>
    <t>37102-3596087-3</t>
  </si>
  <si>
    <t>Asad Ali Khan</t>
  </si>
  <si>
    <t>27-06-2022</t>
  </si>
  <si>
    <t xml:space="preserve">332559.16
</t>
  </si>
  <si>
    <t>02-05-2024</t>
  </si>
  <si>
    <t>08-03-2024</t>
  </si>
  <si>
    <t>Basti Nawab</t>
  </si>
  <si>
    <t>0341-8067732</t>
  </si>
  <si>
    <t>36501-2283389-1</t>
  </si>
  <si>
    <t>Nemat Ullah Qureshi</t>
  </si>
  <si>
    <t>Jam Pur</t>
  </si>
  <si>
    <t>Rajan Pur</t>
  </si>
  <si>
    <t>26-04-2024</t>
  </si>
  <si>
    <t>Raqba Aqil Muhammad</t>
  </si>
  <si>
    <t>0336-7022111</t>
  </si>
  <si>
    <t>32102-2805310-3</t>
  </si>
  <si>
    <t>Zulfiqar Hussain Qureshi</t>
  </si>
  <si>
    <t>26-08-2024</t>
  </si>
  <si>
    <t>Qadeer Abad</t>
  </si>
  <si>
    <t>0315-5214634</t>
  </si>
  <si>
    <t>37208-52145663-5</t>
  </si>
  <si>
    <t>Muhammad Sajjad</t>
  </si>
  <si>
    <t>08-08-2024</t>
  </si>
  <si>
    <t>27-07-2024</t>
  </si>
  <si>
    <t>Thoa Mehrum Khan</t>
  </si>
  <si>
    <t>0331-5812223</t>
  </si>
  <si>
    <t>37204-5214461</t>
  </si>
  <si>
    <t>Jafar Ali</t>
  </si>
  <si>
    <t>10-05-2024</t>
  </si>
  <si>
    <t>19-03-2024</t>
  </si>
  <si>
    <t>Methyle</t>
  </si>
  <si>
    <t>0346-5194010</t>
  </si>
  <si>
    <t>37104-5293023-7</t>
  </si>
  <si>
    <t>Khalid Mahmood</t>
  </si>
  <si>
    <t>02-08-2024</t>
  </si>
  <si>
    <t>0333-5250749</t>
  </si>
  <si>
    <t>37101-4959094-9</t>
  </si>
  <si>
    <t>Shahid Iqbal Khan</t>
  </si>
  <si>
    <t>15-04-2024</t>
  </si>
  <si>
    <t>15-03-2024</t>
  </si>
  <si>
    <t>0300-9714861</t>
  </si>
  <si>
    <t>37102-1237451-3</t>
  </si>
  <si>
    <t>Naeem Afzal Khan</t>
  </si>
  <si>
    <t>10-08-2024</t>
  </si>
  <si>
    <t>Karam andan</t>
  </si>
  <si>
    <t>0336-5306422</t>
  </si>
  <si>
    <t>37303-6647342-9</t>
  </si>
  <si>
    <t>Raja Shoukat Ali</t>
  </si>
  <si>
    <t>Akra Mohara</t>
  </si>
  <si>
    <t>12-08-2024</t>
  </si>
  <si>
    <t>Thalil</t>
  </si>
  <si>
    <t>0321-3543635</t>
  </si>
  <si>
    <t>32101-4436240-9</t>
  </si>
  <si>
    <t>Habib Ullah</t>
  </si>
  <si>
    <t>Fazla Kuch</t>
  </si>
  <si>
    <t>Judge</t>
  </si>
  <si>
    <t>0301-1766061</t>
  </si>
  <si>
    <t>32101-9239949-3</t>
  </si>
  <si>
    <t>Mola Baksh</t>
  </si>
  <si>
    <t>Tumn Khosa</t>
  </si>
  <si>
    <t>Dera Ghazi Khan</t>
  </si>
  <si>
    <t>10-05-2022</t>
  </si>
  <si>
    <t>Wadhal</t>
  </si>
  <si>
    <t>0334-9884114</t>
  </si>
  <si>
    <t>17102-2097640-9</t>
  </si>
  <si>
    <t>Shah Faisal</t>
  </si>
  <si>
    <t>09-04-2022</t>
  </si>
  <si>
    <t>72 50 42</t>
  </si>
  <si>
    <t>32 44 14</t>
  </si>
  <si>
    <t>Dalail pur</t>
  </si>
  <si>
    <t>0300-8888804</t>
  </si>
  <si>
    <t>37405-0352325-3</t>
  </si>
  <si>
    <t>Malik Imtiaz Khan</t>
  </si>
  <si>
    <t>20/08/2024</t>
  </si>
  <si>
    <t>13-07-2024</t>
  </si>
  <si>
    <t>Ichari Jaba</t>
  </si>
  <si>
    <t>0321-4654123</t>
  </si>
  <si>
    <t>37602-5412365-5</t>
  </si>
  <si>
    <t>Aliya Gilani</t>
  </si>
  <si>
    <t>26/06/2024</t>
  </si>
  <si>
    <t>30-05-2024</t>
  </si>
  <si>
    <t>Amriti/Jand</t>
  </si>
  <si>
    <t>0336-5973168</t>
  </si>
  <si>
    <t>61101-7662534-5</t>
  </si>
  <si>
    <t>Syed Muhammad Musa Shah</t>
  </si>
  <si>
    <t>Amriti</t>
  </si>
  <si>
    <t>0334-1007297</t>
  </si>
  <si>
    <t>61101-5975821-9</t>
  </si>
  <si>
    <t>Syed Muhammad Abdullah Shah</t>
  </si>
  <si>
    <t>Design Revised</t>
  </si>
  <si>
    <t>72.17 5571</t>
  </si>
  <si>
    <t>32. 411644</t>
  </si>
  <si>
    <t>42201-4626739-5</t>
  </si>
  <si>
    <t>37204-5214461-7</t>
  </si>
  <si>
    <t>Jalwal, Jand Attock</t>
  </si>
  <si>
    <t>37405-1862369-1</t>
  </si>
  <si>
    <t>Talib Hussain</t>
  </si>
  <si>
    <t>Ahmadaal</t>
  </si>
  <si>
    <t>0331-6051214</t>
  </si>
  <si>
    <t>37105-6188039-1</t>
  </si>
  <si>
    <t>Adeel Hassan Malik</t>
  </si>
  <si>
    <t>Thathi, Gujar Khan</t>
  </si>
  <si>
    <t>19/03/2021</t>
  </si>
  <si>
    <t>ICRI &amp; ICRII Verified</t>
  </si>
  <si>
    <t>Kot Gulla, Lawa</t>
  </si>
  <si>
    <t>0341-5412541</t>
  </si>
  <si>
    <t>Muhammad Gul</t>
  </si>
  <si>
    <t xml:space="preserve"> ICRII  Verified</t>
  </si>
  <si>
    <t>Surali, Lawa</t>
  </si>
  <si>
    <t>0301-5174391</t>
  </si>
  <si>
    <t>37203-1456648-3</t>
  </si>
  <si>
    <t>Muhammad Azam Khan</t>
  </si>
  <si>
    <t>Surali</t>
  </si>
  <si>
    <t>18-03-2024</t>
  </si>
  <si>
    <t>13-02-2024</t>
  </si>
  <si>
    <t>0344-6022488</t>
  </si>
  <si>
    <t>Design Approved, ICRI &amp; ICRII  Verified</t>
  </si>
  <si>
    <t>20-08-2024</t>
  </si>
  <si>
    <t>Mangal Muree</t>
  </si>
  <si>
    <t>0300-537085</t>
  </si>
  <si>
    <t>90792-330325-7</t>
  </si>
  <si>
    <t>Raja Aziz Ur Rehman</t>
  </si>
  <si>
    <t>Mangal</t>
  </si>
  <si>
    <t>15-01-2025</t>
  </si>
  <si>
    <t>15-11-2024</t>
  </si>
  <si>
    <t>23-6-2024</t>
  </si>
  <si>
    <t>Kotli Beharam</t>
  </si>
  <si>
    <t>0314-5412631</t>
  </si>
  <si>
    <t>37303-8374971-1</t>
  </si>
  <si>
    <t>Iftikhar Ahmad</t>
  </si>
  <si>
    <t>Beharam</t>
  </si>
  <si>
    <t>27-10-2024</t>
  </si>
  <si>
    <t>Ramdiyal</t>
  </si>
  <si>
    <t>0316-5944358</t>
  </si>
  <si>
    <t>82201-8107279-7</t>
  </si>
  <si>
    <t>Rooh UL Amin</t>
  </si>
  <si>
    <t>28-12-2024</t>
  </si>
  <si>
    <t>Baharpur</t>
  </si>
  <si>
    <t>0347-9314752</t>
  </si>
  <si>
    <t>0310-5214637</t>
  </si>
  <si>
    <t>37410-5214631-5</t>
  </si>
  <si>
    <t>Pari Wal, Attock</t>
  </si>
  <si>
    <t>0331-5005050</t>
  </si>
  <si>
    <t>37405-9671465-9</t>
  </si>
  <si>
    <t>Ch.Muhammad Tahir</t>
  </si>
  <si>
    <t>Pari Wal</t>
  </si>
  <si>
    <t>21-3-2024</t>
  </si>
  <si>
    <t>Charrat</t>
  </si>
  <si>
    <t>0324-4447374</t>
  </si>
  <si>
    <t>35404-3224266-2</t>
  </si>
  <si>
    <t>Tabassum Junaid</t>
  </si>
  <si>
    <t>14-6-2024</t>
  </si>
  <si>
    <t>24-4-2024</t>
  </si>
  <si>
    <t>0300-5607649</t>
  </si>
  <si>
    <t>37108-0280333-3</t>
  </si>
  <si>
    <t>Malik Shabaz Khan</t>
  </si>
  <si>
    <t>06-04-2024</t>
  </si>
  <si>
    <t>19-02-2024</t>
  </si>
  <si>
    <t>Dina,Sohawa</t>
  </si>
  <si>
    <t>0316-4046949</t>
  </si>
  <si>
    <t>37301-2140452-6</t>
  </si>
  <si>
    <t>Tazeem Akhtar</t>
  </si>
  <si>
    <t>Soha</t>
  </si>
  <si>
    <t>Jehlum</t>
  </si>
  <si>
    <t>ICR-I Verified</t>
  </si>
  <si>
    <t>09-10-2024</t>
  </si>
  <si>
    <t>Karam Dad</t>
  </si>
  <si>
    <t>0342-9854712</t>
  </si>
  <si>
    <t>28/12/2024</t>
  </si>
  <si>
    <t>Parri ,Fateh Jang</t>
  </si>
  <si>
    <t>0300-9229251</t>
  </si>
  <si>
    <t>42201-1905546-5</t>
  </si>
  <si>
    <t>Ashraf Javaid Khan Ghouri</t>
  </si>
  <si>
    <t>02-06-2022</t>
  </si>
  <si>
    <t>Talla</t>
  </si>
  <si>
    <t>0307-6221100</t>
  </si>
  <si>
    <t>34201-2417623-3</t>
  </si>
  <si>
    <t>Ch. Rustam Ali</t>
  </si>
  <si>
    <t>Khatwan</t>
  </si>
  <si>
    <t>27/06/2024</t>
  </si>
  <si>
    <t>15/06/2024</t>
  </si>
  <si>
    <t>Pind Gondal</t>
  </si>
  <si>
    <t>0300-3000053</t>
  </si>
  <si>
    <t>37406-0943483-7</t>
  </si>
  <si>
    <t>Sufyan Nadeem Farooqi</t>
  </si>
  <si>
    <t>Pindi Ghaib</t>
  </si>
  <si>
    <t>Parrana</t>
  </si>
  <si>
    <t>37101-5150656-9</t>
  </si>
  <si>
    <t>0306-5433900</t>
  </si>
  <si>
    <t>01-12-2022</t>
  </si>
  <si>
    <t>26-12-2022</t>
  </si>
  <si>
    <t>Dhoke Raind</t>
  </si>
  <si>
    <t>0300-9743381</t>
  </si>
  <si>
    <t>37402-0993187-9</t>
  </si>
  <si>
    <t>Muhammas Fayyaz  S/O Muhammad Baksh</t>
  </si>
  <si>
    <t>Bhalakar</t>
  </si>
  <si>
    <t>Kallar Sayedan</t>
  </si>
  <si>
    <t>15-10-2022</t>
  </si>
  <si>
    <t>Saroot</t>
  </si>
  <si>
    <t>0346-5105362</t>
  </si>
  <si>
    <t>37402-0953329-3</t>
  </si>
  <si>
    <t>Mehboob Ahmed S/0 Hukam Dad Khan</t>
  </si>
  <si>
    <t>23-11-2022</t>
  </si>
  <si>
    <t>24-09-2022</t>
  </si>
  <si>
    <t>Jabar Miana</t>
  </si>
  <si>
    <t>0335-5379350</t>
  </si>
  <si>
    <t>37405-0446292-1</t>
  </si>
  <si>
    <t xml:space="preserve">Abdul Shakoor S/O Muzaffar Khan </t>
  </si>
  <si>
    <t>Trahia</t>
  </si>
  <si>
    <t>16-09-2022</t>
  </si>
  <si>
    <t>0314-5956443</t>
  </si>
  <si>
    <t>37405-4564798-1</t>
  </si>
  <si>
    <t>Adnan Ghaffar S/O Malik Abdul Ghaffar</t>
  </si>
  <si>
    <t>04-01-2023</t>
  </si>
  <si>
    <t>14-09-2022</t>
  </si>
  <si>
    <t>0313-5851215</t>
  </si>
  <si>
    <t>37405-9662334-1</t>
  </si>
  <si>
    <t>Muhammad Tafseer S/O Muhammad Mulazim</t>
  </si>
  <si>
    <t>0322-5137997</t>
  </si>
  <si>
    <t>Mulazim Hussain S/O Noor Khan</t>
  </si>
  <si>
    <t>16-11-2022</t>
  </si>
  <si>
    <t>0342-2960469</t>
  </si>
  <si>
    <t>37302-8089694-1</t>
  </si>
  <si>
    <t>Muhammad Gulzar</t>
  </si>
  <si>
    <t>0347-7686523</t>
  </si>
  <si>
    <t>37302-1122989-3</t>
  </si>
  <si>
    <t>23-01-2023</t>
  </si>
  <si>
    <t>26-11-22</t>
  </si>
  <si>
    <t>Khouri</t>
  </si>
  <si>
    <t>0323-5784871</t>
  </si>
  <si>
    <t>37301-2213891-7</t>
  </si>
  <si>
    <t>Muhammad Qadeer</t>
  </si>
  <si>
    <t>24.09.2022</t>
  </si>
  <si>
    <t xml:space="preserve">Muddat Abad </t>
  </si>
  <si>
    <t>37201-6288941-7</t>
  </si>
  <si>
    <t>0333-5774450</t>
  </si>
  <si>
    <t>Hassan Nawaz Khan S/o Qayyum Nawaz Khan</t>
  </si>
  <si>
    <t>Muddat Abad</t>
  </si>
  <si>
    <t>37201-9900966-7</t>
  </si>
  <si>
    <t>0312-5245134</t>
  </si>
  <si>
    <t>Sabir Hussain S/o Fateh Khan</t>
  </si>
  <si>
    <t xml:space="preserve">Khair Pur </t>
  </si>
  <si>
    <t>37201-9756303-7</t>
  </si>
  <si>
    <t>Asif Nawaz S/o Malik Muhammad Nawaz</t>
  </si>
  <si>
    <t>Khair Pur</t>
  </si>
  <si>
    <t>01-09-2022</t>
  </si>
  <si>
    <t>Dhok Usri</t>
  </si>
  <si>
    <t>37203-7790905-5</t>
  </si>
  <si>
    <t>Muhammad Irfan s/o Fateh Khan</t>
  </si>
  <si>
    <t>Qazian Wali</t>
  </si>
  <si>
    <t>0302-1202271</t>
  </si>
  <si>
    <t>37203-1472509-7</t>
  </si>
  <si>
    <t>Laal Khan s/o Fateh Khan</t>
  </si>
  <si>
    <t>1-9-2022</t>
  </si>
  <si>
    <t>0343-5725389</t>
  </si>
  <si>
    <t>37203-1493461-9</t>
  </si>
  <si>
    <t>Sher Khan s/o Gul Jahan</t>
  </si>
  <si>
    <t>05.12.2022</t>
  </si>
  <si>
    <t>0313-5841896</t>
  </si>
  <si>
    <t>37102-3031833-5</t>
  </si>
  <si>
    <t>Muhammad Bashir S/O Khuda Bukhsh</t>
  </si>
  <si>
    <t>04.12.2022</t>
  </si>
  <si>
    <t>0345-0555579</t>
  </si>
  <si>
    <t>37405-9905311-1</t>
  </si>
  <si>
    <t>Ch.Laiquat Ali S/O Ch.Noor Khan</t>
  </si>
  <si>
    <t>01.12.2022</t>
  </si>
  <si>
    <t>10.09.22</t>
  </si>
  <si>
    <t>0301-5418191</t>
  </si>
  <si>
    <t>37105-0269669-9</t>
  </si>
  <si>
    <t>Qazi Noor Ul hassan S/O Qazi Zafar ul Hassan</t>
  </si>
  <si>
    <t>11.11.2022</t>
  </si>
  <si>
    <t>Gulyal Kalan</t>
  </si>
  <si>
    <t>0300-9737225</t>
  </si>
  <si>
    <t>37104-656377-7</t>
  </si>
  <si>
    <t>Muhammad Farooq S/O Muhammad Abdullah</t>
  </si>
  <si>
    <t>20.09.22</t>
  </si>
  <si>
    <t>335-9141803</t>
  </si>
  <si>
    <t>37104-0948184-5</t>
  </si>
  <si>
    <t>Abdul Rehman S/O Mian Khan</t>
  </si>
  <si>
    <t>10.08.22</t>
  </si>
  <si>
    <t xml:space="preserve"> Malik Azmat Nawaz S/O Shafqat Nawaz</t>
  </si>
  <si>
    <t>18/2/2021</t>
  </si>
  <si>
    <t>Ch. Naveed Ahmad</t>
  </si>
  <si>
    <t>2022-2023</t>
  </si>
  <si>
    <t xml:space="preserve"> 33.145075,</t>
  </si>
  <si>
    <t>Dhool Budhal</t>
  </si>
  <si>
    <t>0305-5471284</t>
  </si>
  <si>
    <t>37401-2524471-3</t>
  </si>
  <si>
    <t xml:space="preserve"> Imran Basharat Awan</t>
  </si>
  <si>
    <t>Missa Kiswal</t>
  </si>
  <si>
    <t>0300-5391810</t>
  </si>
  <si>
    <t>3740-5194581-7</t>
  </si>
  <si>
    <t>Abid Rahi</t>
  </si>
  <si>
    <t>Jandu</t>
  </si>
  <si>
    <t xml:space="preserve"> Arazi Chor mal</t>
  </si>
  <si>
    <t>37401-8048884-7</t>
  </si>
  <si>
    <t>Qasim Shabeer</t>
  </si>
  <si>
    <t>Sui Chumian</t>
  </si>
  <si>
    <t>Arazi Chor mal</t>
  </si>
  <si>
    <t>72 41.60</t>
  </si>
  <si>
    <t>33 11.103</t>
  </si>
  <si>
    <t>37405-2076158-1</t>
  </si>
  <si>
    <t>Altaf Ahmed Quarshi</t>
  </si>
  <si>
    <t>Dhoke Abdullah</t>
  </si>
  <si>
    <t>0300-8502729</t>
  </si>
  <si>
    <t>37405-6597189-1</t>
  </si>
  <si>
    <t>M. Iqbal Raja</t>
  </si>
  <si>
    <t>Dhamyal</t>
  </si>
  <si>
    <t>ICR II  Verified</t>
  </si>
  <si>
    <t>24-10-2023</t>
  </si>
  <si>
    <t>0300-2721031</t>
  </si>
  <si>
    <t>38201-2531052-3</t>
  </si>
  <si>
    <t>Muhammad Ishaq</t>
  </si>
  <si>
    <t>Syed Inwar ul Husnain</t>
  </si>
  <si>
    <t>02-09-2022</t>
  </si>
  <si>
    <t>22ft</t>
  </si>
  <si>
    <t xml:space="preserve"> 73 25.815</t>
  </si>
  <si>
    <t>33 02.107</t>
  </si>
  <si>
    <t>Roppar</t>
  </si>
  <si>
    <t>0333-2281446</t>
  </si>
  <si>
    <t>37405-0292294-1</t>
  </si>
  <si>
    <t>Mirza Tasawar S/O Mirza Muhammad Hussain</t>
  </si>
  <si>
    <t>10-07-2022</t>
  </si>
  <si>
    <t>73 23.060</t>
  </si>
  <si>
    <t xml:space="preserve">33 01.927 </t>
  </si>
  <si>
    <t>Raja Nara</t>
  </si>
  <si>
    <t>0301-5819750</t>
  </si>
  <si>
    <t>37301-4117777-1</t>
  </si>
  <si>
    <t>Raja Imtiaz khan S/O Raja Lal Khan</t>
  </si>
  <si>
    <t>15/02/2023</t>
  </si>
  <si>
    <t>32ft</t>
  </si>
  <si>
    <t>31/08/2022</t>
  </si>
  <si>
    <t>0333-5205899</t>
  </si>
  <si>
    <t>37303-1117804-7</t>
  </si>
  <si>
    <t>Raja M, Ashraf s/o Daulat Ali</t>
  </si>
  <si>
    <t>15/02/2024</t>
  </si>
  <si>
    <t>04-11-2022</t>
  </si>
  <si>
    <t>Gurha Ahmad</t>
  </si>
  <si>
    <t>Mirza Sultan Mehmood S/o Mirza Muhammad Faazil</t>
  </si>
  <si>
    <t>0334-5806786</t>
  </si>
  <si>
    <t>71037-3100030-1</t>
  </si>
  <si>
    <t>Qazafi Hussain S/o Muhammad Hussain</t>
  </si>
  <si>
    <t>55'</t>
  </si>
  <si>
    <t>26/08/2022</t>
  </si>
  <si>
    <t>40K</t>
  </si>
  <si>
    <t>Sadqabad</t>
  </si>
  <si>
    <t>0306-5140448</t>
  </si>
  <si>
    <t>37203-3794650-7</t>
  </si>
  <si>
    <t>Hamid Mehmood Khan</t>
  </si>
  <si>
    <t>Jond</t>
  </si>
  <si>
    <t>Khuram Abbas</t>
  </si>
  <si>
    <t>10-05-2021</t>
  </si>
  <si>
    <t xml:space="preserve">Madat Abad </t>
  </si>
  <si>
    <t>0344-8333344</t>
  </si>
  <si>
    <t>35201-4146337-7</t>
  </si>
  <si>
    <t>Raja Shair Asif</t>
  </si>
  <si>
    <t>11.58m</t>
  </si>
  <si>
    <t>0300-5038712</t>
  </si>
  <si>
    <t>37203-3103404-5</t>
  </si>
  <si>
    <t>Falak Sher</t>
  </si>
  <si>
    <t>14.62m</t>
  </si>
  <si>
    <t>0301-5692196</t>
  </si>
  <si>
    <t>37203-1508659-3</t>
  </si>
  <si>
    <t>Ghulam Hussain</t>
  </si>
  <si>
    <t>9.14m</t>
  </si>
  <si>
    <t>0346-5056702</t>
  </si>
  <si>
    <t>37203-1490862-1</t>
  </si>
  <si>
    <t>Muhammad Yaqoob</t>
  </si>
  <si>
    <t>22-08-2022</t>
  </si>
  <si>
    <t>0300-8941029</t>
  </si>
  <si>
    <t>37203-9127629-5</t>
  </si>
  <si>
    <t>Sadiq Hussain</t>
  </si>
  <si>
    <t xml:space="preserve">Chinji </t>
  </si>
  <si>
    <t>0346-5172356</t>
  </si>
  <si>
    <t>37203-2448047-7</t>
  </si>
  <si>
    <t>Sajawal zaman</t>
  </si>
  <si>
    <t>13-08-2022</t>
  </si>
  <si>
    <t xml:space="preserve"> Shahr Chiragh</t>
  </si>
  <si>
    <t>0301-5667581</t>
  </si>
  <si>
    <t>37102-9570493-1</t>
  </si>
  <si>
    <t xml:space="preserve">Sher Muhammad </t>
  </si>
  <si>
    <t>Shahr Chiragh</t>
  </si>
  <si>
    <t>0300-9744855</t>
  </si>
  <si>
    <t>37104-0990221-3</t>
  </si>
  <si>
    <t>Asif Mehmood</t>
  </si>
  <si>
    <t>0340-5335113</t>
  </si>
  <si>
    <t>37104-6541363-5</t>
  </si>
  <si>
    <t>Ameer Hussain</t>
  </si>
  <si>
    <t>03015635791</t>
  </si>
  <si>
    <t>37104-0942960-3</t>
  </si>
  <si>
    <t>Muhammad Shabir</t>
  </si>
  <si>
    <t>13.08.2022</t>
  </si>
  <si>
    <t xml:space="preserve"> 72 10.246</t>
  </si>
  <si>
    <t xml:space="preserve"> 33 25.030
</t>
  </si>
  <si>
    <t>Shah Ray Abdullah</t>
  </si>
  <si>
    <t>Shah Ray Chiragh</t>
  </si>
  <si>
    <t xml:space="preserve"> 33.529175
</t>
  </si>
  <si>
    <t>0345-5571946</t>
  </si>
  <si>
    <t>37405-5274585-1</t>
  </si>
  <si>
    <t>Ch.Taimoor Elahi</t>
  </si>
  <si>
    <t>19.08.2022</t>
  </si>
  <si>
    <t xml:space="preserve"> 33.211808
</t>
  </si>
  <si>
    <t>0335-5602345</t>
  </si>
  <si>
    <t>37105-0837637-1</t>
  </si>
  <si>
    <t>Muhammad Safdar</t>
  </si>
  <si>
    <t>Joly</t>
  </si>
  <si>
    <t>0321-2145634</t>
  </si>
  <si>
    <t>37405-6521425-5</t>
  </si>
  <si>
    <t>Ch. Nadeem Hamyoun</t>
  </si>
  <si>
    <t>Sukhoo</t>
  </si>
  <si>
    <t>Jolyn</t>
  </si>
  <si>
    <t>0332-5925380</t>
  </si>
  <si>
    <t>37401-1483714-9</t>
  </si>
  <si>
    <t>Niaz Mahmood</t>
  </si>
  <si>
    <t xml:space="preserve">Chak Tabun </t>
  </si>
  <si>
    <t>0344-0687520</t>
  </si>
  <si>
    <t>37401-1646246-3</t>
  </si>
  <si>
    <t>Hasim Hafeez</t>
  </si>
  <si>
    <t>37401-0271966-3</t>
  </si>
  <si>
    <t>Ameer Murtaza</t>
  </si>
  <si>
    <t>Design Approved  wm</t>
  </si>
  <si>
    <t>Machia,Gujjar</t>
  </si>
  <si>
    <t>0302-2145896</t>
  </si>
  <si>
    <t>37401-5412364-7</t>
  </si>
  <si>
    <t>Gulab Khatoon</t>
  </si>
  <si>
    <t>33..17241</t>
  </si>
  <si>
    <t>Natha Dulal, Gujjar Khan</t>
  </si>
  <si>
    <t>0300-2541637</t>
  </si>
  <si>
    <t>37401-4521367-8</t>
  </si>
  <si>
    <t>Abdul Jabbar</t>
  </si>
  <si>
    <t>Chak Sabaz</t>
  </si>
  <si>
    <t>0312-5478962</t>
  </si>
  <si>
    <t>37401-1245632-8</t>
  </si>
  <si>
    <t>Amjad Khurshed</t>
  </si>
  <si>
    <t>Chak</t>
  </si>
  <si>
    <t>Chichi Zulfo</t>
  </si>
  <si>
    <t>0343-2334129</t>
  </si>
  <si>
    <t>37401-7490872-3</t>
  </si>
  <si>
    <t>Karamat Hussain</t>
  </si>
  <si>
    <t>Daultala</t>
  </si>
  <si>
    <t>Jolay</t>
  </si>
  <si>
    <t>0300-5343738</t>
  </si>
  <si>
    <t>37405-0384326-9</t>
  </si>
  <si>
    <t>Muhammad Younas Kiyani</t>
  </si>
  <si>
    <t>Design Approved  SC</t>
  </si>
  <si>
    <t>0310-2106254</t>
  </si>
  <si>
    <t>37405-3215412-5</t>
  </si>
  <si>
    <t>Bushra Nadeem</t>
  </si>
  <si>
    <t>ICRI &amp; ICRII Verified SC</t>
  </si>
  <si>
    <t>30.12.2024</t>
  </si>
  <si>
    <t>0306-5285665</t>
  </si>
  <si>
    <t>37405-1393998-1</t>
  </si>
  <si>
    <t xml:space="preserve">Raja Muhammad Riaz </t>
  </si>
  <si>
    <t>25.01.2025</t>
  </si>
  <si>
    <t>Chokkar</t>
  </si>
  <si>
    <t>0304-5522138</t>
  </si>
  <si>
    <t>37405-6634735-5</t>
  </si>
  <si>
    <t>Ghulam Firdous</t>
  </si>
  <si>
    <t>30.08.2024</t>
  </si>
  <si>
    <t>Khalwal</t>
  </si>
  <si>
    <t>0301-5679405</t>
  </si>
  <si>
    <t>37405-311432-7</t>
  </si>
  <si>
    <t xml:space="preserve">Muhammad Qurban </t>
  </si>
  <si>
    <t>15.11.2024</t>
  </si>
  <si>
    <t>0321-5412361</t>
  </si>
  <si>
    <t>37405-5395588-9</t>
  </si>
  <si>
    <t>Rahmat Hussain</t>
  </si>
  <si>
    <t>19-11-2024</t>
  </si>
  <si>
    <t>Mirza Kambli</t>
  </si>
  <si>
    <t>0333-4072421</t>
  </si>
  <si>
    <t>37401-7429644-1</t>
  </si>
  <si>
    <t>Mazher Hussain</t>
  </si>
  <si>
    <t>Kambli</t>
  </si>
  <si>
    <t>17-02-2025</t>
  </si>
  <si>
    <t>Tal Syedan</t>
  </si>
  <si>
    <t>0341-9547821</t>
  </si>
  <si>
    <t>37405-4462957-9</t>
  </si>
  <si>
    <t>Syed Hamid Ali Bukhari</t>
  </si>
  <si>
    <t>Tal</t>
  </si>
  <si>
    <t>Cour Naseeb</t>
  </si>
  <si>
    <t>0335-6146222</t>
  </si>
  <si>
    <t>Raja Ahmad Bilal</t>
  </si>
  <si>
    <t>Chang Bagiyal</t>
  </si>
  <si>
    <t>0328-0205949</t>
  </si>
  <si>
    <t>37401-2200346</t>
  </si>
  <si>
    <t>Raja Zahid Razzaq</t>
  </si>
  <si>
    <t>ICRI &amp;  ICRII Verified WM</t>
  </si>
  <si>
    <t>Bagh Jameri</t>
  </si>
  <si>
    <t>0323-6541236</t>
  </si>
  <si>
    <t>37402-3812-838-3</t>
  </si>
  <si>
    <t>Mureed Hussain Minhas</t>
  </si>
  <si>
    <t>Bhlakhar</t>
  </si>
  <si>
    <t>21-02-2025</t>
  </si>
  <si>
    <t>17/12/2024</t>
  </si>
  <si>
    <t>0347-2700417</t>
  </si>
  <si>
    <t>37402-6769559</t>
  </si>
  <si>
    <t xml:space="preserve">Awais Shabbir </t>
  </si>
  <si>
    <t>Butala</t>
  </si>
  <si>
    <t>0300-9703448</t>
  </si>
  <si>
    <t>37402-6749069-9</t>
  </si>
  <si>
    <t>Dobaran</t>
  </si>
  <si>
    <t>Design Approved &amp; ICRI Verified SC</t>
  </si>
  <si>
    <t>29-11-2024</t>
  </si>
  <si>
    <t>Mureeed Abad</t>
  </si>
  <si>
    <t>0300-3214526</t>
  </si>
  <si>
    <t>37402-8248246-7</t>
  </si>
  <si>
    <t>Hidyat Ali</t>
  </si>
  <si>
    <t>Kahuata-I</t>
  </si>
  <si>
    <t>15-02-2025</t>
  </si>
  <si>
    <t>0345-5557445</t>
  </si>
  <si>
    <t>37405-3604521-4</t>
  </si>
  <si>
    <t>0300-9722933</t>
  </si>
  <si>
    <t>37203-4959859-3</t>
  </si>
  <si>
    <t>Yar Muhammad s/o Wali Muhammad</t>
  </si>
  <si>
    <t>Mehar Ali</t>
  </si>
  <si>
    <t>27.2.2025</t>
  </si>
  <si>
    <t>0347-7120288</t>
  </si>
  <si>
    <t>37203-5202103-1</t>
  </si>
  <si>
    <t>Haji Altaf Hussain s/o Ghulam Hussain</t>
  </si>
  <si>
    <t>Sadraki</t>
  </si>
  <si>
    <t>0310-9179654</t>
  </si>
  <si>
    <t>37203-1461065-3</t>
  </si>
  <si>
    <t>Sultan Khan s/o Muhammad Hussain</t>
  </si>
  <si>
    <t>0300-5781035</t>
  </si>
  <si>
    <t>37203-0255000-9</t>
  </si>
  <si>
    <t>Noor Khan s/o Akbar Khan</t>
  </si>
  <si>
    <t>0344-5757040</t>
  </si>
  <si>
    <t>37203-1480592-3</t>
  </si>
  <si>
    <t>Muhammad Akram s/o Feroz Khan</t>
  </si>
  <si>
    <t>0316-7090036</t>
  </si>
  <si>
    <t>37203-5321155-9</t>
  </si>
  <si>
    <t>Muhammad Afzal s/o Ghaus Muhammad</t>
  </si>
  <si>
    <t>37203-3656387-9</t>
  </si>
  <si>
    <t>Noor Khan s/o Laal Khan</t>
  </si>
  <si>
    <t>Dhok Sukhial</t>
  </si>
  <si>
    <t>14-11-2024</t>
  </si>
  <si>
    <t>Dhulla</t>
  </si>
  <si>
    <t>0328-5568230</t>
  </si>
  <si>
    <t>61101-6104028-5</t>
  </si>
  <si>
    <t>Noor Israr Raouf</t>
  </si>
  <si>
    <t>61101-5412723-7</t>
  </si>
  <si>
    <t>Asrar Raouf</t>
  </si>
  <si>
    <t>Bhigaal</t>
  </si>
  <si>
    <t>0333-5271028</t>
  </si>
  <si>
    <t>37201-6644190-9</t>
  </si>
  <si>
    <t>Munir Hussain Qazi</t>
  </si>
  <si>
    <t>42000-0442814-3</t>
  </si>
  <si>
    <t>Abid Sattar</t>
  </si>
  <si>
    <t>Dhoke Dabri</t>
  </si>
  <si>
    <t>0333-5563660</t>
  </si>
  <si>
    <t>37201-8900223-3</t>
  </si>
  <si>
    <t>Noor Hussain s/o Muhammad Ali</t>
  </si>
  <si>
    <t>20-12-2024</t>
  </si>
  <si>
    <t>0334-8743860</t>
  </si>
  <si>
    <t>37201-2164425-3</t>
  </si>
  <si>
    <t>Ghulam Akbar s/o Shah Nawaz</t>
  </si>
  <si>
    <t>Manwal</t>
  </si>
  <si>
    <t>0307-5202694</t>
  </si>
  <si>
    <t>37201-1615433-6</t>
  </si>
  <si>
    <t>Muhammad Banaras s/o Fateh khan</t>
  </si>
  <si>
    <t>Blokassar</t>
  </si>
  <si>
    <t>18.11.2024</t>
  </si>
  <si>
    <t>Mari Sharif</t>
  </si>
  <si>
    <t>0331-5627994</t>
  </si>
  <si>
    <t>37201-1705372-3</t>
  </si>
  <si>
    <t>Muhammad Afzal S/o Chaudhary Ahmed Khan</t>
  </si>
  <si>
    <t xml:space="preserve"> ICRI Verified SC</t>
  </si>
  <si>
    <t>24-12-2024</t>
  </si>
  <si>
    <t>Miyani Bala</t>
  </si>
  <si>
    <t xml:space="preserve">Muhammad Banaras </t>
  </si>
  <si>
    <t>Minai Bala</t>
  </si>
  <si>
    <t>Design Approved, &amp; ICRI Verified SC</t>
  </si>
  <si>
    <t>Khalsa Andan</t>
  </si>
  <si>
    <t>37303-3561457-1</t>
  </si>
  <si>
    <t>0301-5099277</t>
  </si>
  <si>
    <t xml:space="preserve">Javed Ali </t>
  </si>
  <si>
    <t>Dulhar Durga Mal</t>
  </si>
  <si>
    <t>37303-1131439-7</t>
  </si>
  <si>
    <t>0342-1449616</t>
  </si>
  <si>
    <t xml:space="preserve">Waheed Iqbal </t>
  </si>
  <si>
    <t>Dhalhar Durgamal</t>
  </si>
  <si>
    <t>13-02-2025</t>
  </si>
  <si>
    <t>37303-1172543-9</t>
  </si>
  <si>
    <t>0300-9865085</t>
  </si>
  <si>
    <t xml:space="preserve">Waseem Younas  </t>
  </si>
  <si>
    <t>Khalsa Adanan</t>
  </si>
  <si>
    <t>Jhangi Misri</t>
  </si>
  <si>
    <t>37303-0629249-3</t>
  </si>
  <si>
    <t>0327-5810484</t>
  </si>
  <si>
    <t xml:space="preserve">Mazhar Hussain </t>
  </si>
  <si>
    <t>Jangi Misari</t>
  </si>
  <si>
    <t xml:space="preserve"> ICRI  Verified WM</t>
  </si>
  <si>
    <t>Kiyal Dara</t>
  </si>
  <si>
    <t>374056987916-5</t>
  </si>
  <si>
    <t>Muhammad Waqar</t>
  </si>
  <si>
    <t>13-11-2025</t>
  </si>
  <si>
    <t>Barkala, Dina</t>
  </si>
  <si>
    <t>0321-5405315</t>
  </si>
  <si>
    <t>37303-5586072-9</t>
  </si>
  <si>
    <t>Muhammad Younas</t>
  </si>
  <si>
    <t>Barkala</t>
  </si>
  <si>
    <t>Jangi Misri</t>
  </si>
  <si>
    <t>0327-5506791</t>
  </si>
  <si>
    <t>37303-2575271-5</t>
  </si>
  <si>
    <t>Muhammad Raziq</t>
  </si>
  <si>
    <t>Misri</t>
  </si>
  <si>
    <t xml:space="preserve"> ICRI  &amp; ICRII Verified SC</t>
  </si>
  <si>
    <t xml:space="preserve">Dhok Rai Neeka </t>
  </si>
  <si>
    <t>0313-5003324</t>
  </si>
  <si>
    <t>37102-8315368</t>
  </si>
  <si>
    <t xml:space="preserve">Mumtaz Khan S/O Durab Khan </t>
  </si>
  <si>
    <t xml:space="preserve">Shah rai Asad Ullah </t>
  </si>
  <si>
    <t>18.01.25</t>
  </si>
  <si>
    <t xml:space="preserve">Nothain Mirwal </t>
  </si>
  <si>
    <t>0311-8556876</t>
  </si>
  <si>
    <t>37405-0447715-1</t>
  </si>
  <si>
    <t xml:space="preserve">Sher Ahmed Khan </t>
  </si>
  <si>
    <t>Basal</t>
  </si>
  <si>
    <t>22.01.25</t>
  </si>
  <si>
    <t>0347-8785956</t>
  </si>
  <si>
    <t>37104-1064639-3</t>
  </si>
  <si>
    <t xml:space="preserve">Muhammad Ramzan </t>
  </si>
  <si>
    <t>05-11-2024</t>
  </si>
  <si>
    <t>Chappri Kora</t>
  </si>
  <si>
    <t>0332-5454900</t>
  </si>
  <si>
    <t>37104-8753936-9</t>
  </si>
  <si>
    <t>Muhammad Ajmal Khan s/o Mehram Khan</t>
  </si>
  <si>
    <t>04.11.2025</t>
  </si>
  <si>
    <t>0330-9527777</t>
  </si>
  <si>
    <t>37104-0945310-9</t>
  </si>
  <si>
    <t xml:space="preserve">Zulfikar Hussain </t>
  </si>
  <si>
    <t>04.11.2026</t>
  </si>
  <si>
    <t>37104-0965186-7</t>
  </si>
  <si>
    <t xml:space="preserve">Ghulam Sakeena </t>
  </si>
  <si>
    <t>18-2-2025</t>
  </si>
  <si>
    <t>01.07.2023</t>
  </si>
  <si>
    <t>Mongi Wali</t>
  </si>
  <si>
    <t>0305-3734584</t>
  </si>
  <si>
    <t>37101-1672456-1</t>
  </si>
  <si>
    <t xml:space="preserve">Waris S/O Ahmed Khan </t>
  </si>
  <si>
    <t>Malik Adnan S/O Abdullah Khan Rahi</t>
  </si>
  <si>
    <t>Jabbi</t>
  </si>
  <si>
    <t>01.10.2024</t>
  </si>
  <si>
    <t xml:space="preserve">Bolianwal </t>
  </si>
  <si>
    <t>0318-5427691</t>
  </si>
  <si>
    <t>37101-1956299-3</t>
  </si>
  <si>
    <t>Muhammad Yaqoob S/O Azeem Khan</t>
  </si>
  <si>
    <t>20.10.2024</t>
  </si>
  <si>
    <t>Dhok Silo</t>
  </si>
  <si>
    <t>0312-5823282</t>
  </si>
  <si>
    <t>37102-2925135-7</t>
  </si>
  <si>
    <t>Rafey Khan s/o  Muhammad Farooq</t>
  </si>
  <si>
    <t>Ajwala</t>
  </si>
  <si>
    <t xml:space="preserve">Fatej Jang </t>
  </si>
  <si>
    <t>0313-5145058</t>
  </si>
  <si>
    <t>37102-1273387-3</t>
  </si>
  <si>
    <t xml:space="preserve">Iftikhar Haider Khan S/o Fazal Hayat Khan </t>
  </si>
  <si>
    <t>02.09.2024</t>
  </si>
  <si>
    <t>Major Ghulam Raza Khan</t>
  </si>
  <si>
    <t>Talib Hussain  S/O Muhammad Hussain</t>
  </si>
  <si>
    <t>25.09.2024</t>
  </si>
  <si>
    <t>0322-5033851</t>
  </si>
  <si>
    <t>37101-6323571-5</t>
  </si>
  <si>
    <t>Rehsam khan S/O Hasham Khan</t>
  </si>
  <si>
    <t>03.11.2024</t>
  </si>
  <si>
    <t>0333-8977605</t>
  </si>
  <si>
    <t>37104-0964479-7</t>
  </si>
  <si>
    <t xml:space="preserve">Mushtaq Ahmed </t>
  </si>
  <si>
    <t>01.01.25</t>
  </si>
  <si>
    <t>0340-5866073</t>
  </si>
  <si>
    <t>37104-0965185-6</t>
  </si>
  <si>
    <t>Nisar Begum</t>
  </si>
  <si>
    <t>04.01.25</t>
  </si>
  <si>
    <t>37104-1947489-3</t>
  </si>
  <si>
    <t xml:space="preserve">Muhammad Khursheed </t>
  </si>
  <si>
    <t>0317-9710192</t>
  </si>
  <si>
    <t>37104-1010772-5</t>
  </si>
  <si>
    <t xml:space="preserve">Fida Hussain </t>
  </si>
  <si>
    <t>Makhad</t>
  </si>
  <si>
    <t>0345-5983843</t>
  </si>
  <si>
    <t>37104-0993551-9</t>
  </si>
  <si>
    <t xml:space="preserve">Ghulam Farid Sajid </t>
  </si>
  <si>
    <t>0300-5245226</t>
  </si>
  <si>
    <t>37102-5248793-3</t>
  </si>
  <si>
    <t>Ghulam Abbas</t>
  </si>
  <si>
    <t>Dhok Ray Naika</t>
  </si>
  <si>
    <t>0300-5329083</t>
  </si>
  <si>
    <t>37102-3119457-1</t>
  </si>
  <si>
    <t>Zeshan Ali Khan</t>
  </si>
  <si>
    <t>22-11-2024</t>
  </si>
  <si>
    <t>0300-8974134</t>
  </si>
  <si>
    <t>37102-8377807-1</t>
  </si>
  <si>
    <t>Ghulam Nawazish</t>
  </si>
  <si>
    <t>30-01-2025</t>
  </si>
  <si>
    <t>0323-5935860</t>
  </si>
  <si>
    <t>37102-3270819-3</t>
  </si>
  <si>
    <t>Jahan Dad</t>
  </si>
  <si>
    <t xml:space="preserve">Fatwala </t>
  </si>
  <si>
    <t>04.11.2024</t>
  </si>
  <si>
    <t>0312-5074658</t>
  </si>
  <si>
    <t>37405-6981767-5</t>
  </si>
  <si>
    <t>Manzoor Hussain</t>
  </si>
  <si>
    <t>0345-5536024</t>
  </si>
  <si>
    <t>37405-3603207-7</t>
  </si>
  <si>
    <t xml:space="preserve">Muhammad Naseer </t>
  </si>
  <si>
    <t xml:space="preserve"> 0300-5103065</t>
  </si>
  <si>
    <t>37405-2017287-0</t>
  </si>
  <si>
    <t>Maryum Nawaz</t>
  </si>
  <si>
    <t>Raika Mera</t>
  </si>
  <si>
    <t>0314-5155813</t>
  </si>
  <si>
    <t>37405-2568931-9</t>
  </si>
  <si>
    <t xml:space="preserve">Chontra </t>
  </si>
  <si>
    <t>0312-0156522</t>
  </si>
  <si>
    <t>37405-9741291-9</t>
  </si>
  <si>
    <t>Mamoon Ahmad Malik</t>
  </si>
  <si>
    <t>0311-5576517</t>
  </si>
  <si>
    <t>37405-0628414-1</t>
  </si>
  <si>
    <t>Malik Muhammad Shabir</t>
  </si>
  <si>
    <t>Jorriyan</t>
  </si>
  <si>
    <t>0345-5114938</t>
  </si>
  <si>
    <t>37405-5491172-9</t>
  </si>
  <si>
    <t>Raja Ali Asghar</t>
  </si>
  <si>
    <t>0334-5179347</t>
  </si>
  <si>
    <t>37405-6123219-5</t>
  </si>
  <si>
    <t>Muhammad Ishafaq</t>
  </si>
  <si>
    <t>0321-5553159</t>
  </si>
  <si>
    <t>Majid Iqbal</t>
  </si>
  <si>
    <t>Soraba</t>
  </si>
  <si>
    <t>0316-5056724</t>
  </si>
  <si>
    <t>37405-2388968-7</t>
  </si>
  <si>
    <t>Abdul Rouf</t>
  </si>
  <si>
    <t>17/11/2024</t>
  </si>
  <si>
    <t>Sout Abdal</t>
  </si>
  <si>
    <t>0301-5457290</t>
  </si>
  <si>
    <t>Farukh Mehmood</t>
  </si>
  <si>
    <t>Chou Khalsa</t>
  </si>
  <si>
    <t>18/11/2024</t>
  </si>
  <si>
    <t>Pind Nosheri</t>
  </si>
  <si>
    <t>0315-9208253</t>
  </si>
  <si>
    <t>37406-4366116-9</t>
  </si>
  <si>
    <t>Tariq Mehmood</t>
  </si>
  <si>
    <t>18/11/2025</t>
  </si>
  <si>
    <t>Mujahid, Taxila</t>
  </si>
  <si>
    <t>0321-5382641</t>
  </si>
  <si>
    <t>37405-6553130-9</t>
  </si>
  <si>
    <t>0311-5242723</t>
  </si>
  <si>
    <t>37405-7804889-9</t>
  </si>
  <si>
    <t>Ropar</t>
  </si>
  <si>
    <t>0321-5401924</t>
  </si>
  <si>
    <t>37303-1168424-7</t>
  </si>
  <si>
    <t>Abdul Rehman Kiyani</t>
  </si>
  <si>
    <t>Sohan, Sohawa</t>
  </si>
  <si>
    <t>0301-3104841</t>
  </si>
  <si>
    <t>37301-2293170-5</t>
  </si>
  <si>
    <t xml:space="preserve">Badar Munir </t>
  </si>
  <si>
    <t>24-11-2024</t>
  </si>
  <si>
    <t>Bher Faqiran, Jehlum</t>
  </si>
  <si>
    <t>0343-5713716</t>
  </si>
  <si>
    <t>37301-8557942-5</t>
  </si>
  <si>
    <t>Faqiran</t>
  </si>
  <si>
    <t>22/01/2025</t>
  </si>
  <si>
    <t>24-11-2020</t>
  </si>
  <si>
    <t>0345-5654615</t>
  </si>
  <si>
    <t>37301-4433907-0</t>
  </si>
  <si>
    <t>Samia Nisar</t>
  </si>
  <si>
    <t>Dhoke Mir Baz</t>
  </si>
  <si>
    <t>0348-1519628</t>
  </si>
  <si>
    <t>37303-1155946-3</t>
  </si>
  <si>
    <t>Meherban Khan</t>
  </si>
  <si>
    <t>Kadio</t>
  </si>
  <si>
    <t>08-01-2025</t>
  </si>
  <si>
    <t>0343-1918923</t>
  </si>
  <si>
    <t>37302-9255066-3</t>
  </si>
  <si>
    <t>Ijaz Ahamd</t>
  </si>
  <si>
    <t>JalalPur Sharif</t>
  </si>
  <si>
    <t xml:space="preserve">Nagiyal </t>
  </si>
  <si>
    <t>0343-5958433</t>
  </si>
  <si>
    <t>37302-7561815-5</t>
  </si>
  <si>
    <t>Fayaz Ahamd</t>
  </si>
  <si>
    <t>26/01/2025</t>
  </si>
  <si>
    <t>Dhudi Pari</t>
  </si>
  <si>
    <t>0332-5214785</t>
  </si>
  <si>
    <t>37303-4512417-5</t>
  </si>
  <si>
    <t>Liquit Hussain</t>
  </si>
  <si>
    <t>22--1-2025</t>
  </si>
  <si>
    <t>Dhoke Mian Jeevan</t>
  </si>
  <si>
    <t>0333-5192031</t>
  </si>
  <si>
    <t>37303-3124997-1</t>
  </si>
  <si>
    <t xml:space="preserve">Muhammad Yameen </t>
  </si>
  <si>
    <t>24-01-2025</t>
  </si>
  <si>
    <t>Gharlian</t>
  </si>
  <si>
    <t>0347-5450599</t>
  </si>
  <si>
    <t>37303-4444527-5</t>
  </si>
  <si>
    <t>Sahani</t>
  </si>
  <si>
    <t>0336-5693842</t>
  </si>
  <si>
    <t>37303-4684349-9</t>
  </si>
  <si>
    <t>Waqas Hussain Shah</t>
  </si>
  <si>
    <t>24/12/2024</t>
  </si>
  <si>
    <t>Arniyal Phulan</t>
  </si>
  <si>
    <t>37303-1040334-7</t>
  </si>
  <si>
    <t>22-02-1-2025</t>
  </si>
  <si>
    <t>Doke Jaba</t>
  </si>
  <si>
    <t>0348-4449216</t>
  </si>
  <si>
    <t>37303-1133473-1</t>
  </si>
  <si>
    <t>Maqsood Shah</t>
  </si>
  <si>
    <t>37303-6686409-3</t>
  </si>
  <si>
    <t>Waqas Younas</t>
  </si>
  <si>
    <t>26/.2/2024</t>
  </si>
  <si>
    <t>33. 044973</t>
  </si>
  <si>
    <t>0333-1958851</t>
  </si>
  <si>
    <t>37303-0715536-1</t>
  </si>
  <si>
    <t>M.Waleed Tariq</t>
  </si>
  <si>
    <t>Dhlar Durgamal</t>
  </si>
  <si>
    <t>37303-0679001-9</t>
  </si>
  <si>
    <t>Liaqat Hussain</t>
  </si>
  <si>
    <t>31-12-2024</t>
  </si>
  <si>
    <t>Surgdun</t>
  </si>
  <si>
    <t>0328-8636157</t>
  </si>
  <si>
    <t>81302-1692384-3</t>
  </si>
  <si>
    <t>Muhammad Shams ud din</t>
  </si>
  <si>
    <t>0334-5862645</t>
  </si>
  <si>
    <t>37303-7275136-5</t>
  </si>
  <si>
    <t>Mudasir Mehmood</t>
  </si>
  <si>
    <t>37303-6276511-8</t>
  </si>
  <si>
    <t>Naheed Akthar</t>
  </si>
  <si>
    <t>Kaido, Sohawa</t>
  </si>
  <si>
    <t>0311-5163035</t>
  </si>
  <si>
    <t>37303-5174622-5</t>
  </si>
  <si>
    <t>Kaido</t>
  </si>
  <si>
    <t>Surgdum</t>
  </si>
  <si>
    <t>0313-7942001</t>
  </si>
  <si>
    <t>37301-9451142-8</t>
  </si>
  <si>
    <t>Inam Ullah</t>
  </si>
  <si>
    <t>Kuran Indan, Sohawa</t>
  </si>
  <si>
    <t>0343-5254154</t>
  </si>
  <si>
    <t>37303-3071852-5</t>
  </si>
  <si>
    <t>Muhammad Jameel</t>
  </si>
  <si>
    <t>Kuran Indan</t>
  </si>
  <si>
    <t>Dhudi Pari, Sohawa</t>
  </si>
  <si>
    <t>0301-5887345</t>
  </si>
  <si>
    <t>37303-90343982-3</t>
  </si>
  <si>
    <t>21/1/2025</t>
  </si>
  <si>
    <t>31-08-2023</t>
  </si>
  <si>
    <t>0301-5787071</t>
  </si>
  <si>
    <t>37203-1509580-9</t>
  </si>
  <si>
    <t>Malik Muhammad Aslam</t>
  </si>
  <si>
    <t>28.01.2025</t>
  </si>
  <si>
    <t>23.09.2024</t>
  </si>
  <si>
    <t>0334-5728784</t>
  </si>
  <si>
    <t>37201-1699924-9</t>
  </si>
  <si>
    <t>Altaf Hussain S/O Munawar Hussain</t>
  </si>
  <si>
    <t>Thanil kamal</t>
  </si>
  <si>
    <t>Intisar Ali S/o Muhammad Nawaz</t>
  </si>
  <si>
    <t>37201-1756847-9</t>
  </si>
  <si>
    <t>Muhammad Zahid Amir S/o Khan Amir</t>
  </si>
  <si>
    <t>0333-5316054</t>
  </si>
  <si>
    <t>37201-8575073-9</t>
  </si>
  <si>
    <t>Safdar Hussain S/o Mirza Muhammad Khan</t>
  </si>
  <si>
    <t>Safeer Hussain S/o Muhammad Sadiq</t>
  </si>
  <si>
    <t>01.09.2023</t>
  </si>
  <si>
    <t>Thoa Bahadur</t>
  </si>
  <si>
    <t>0316-5754887</t>
  </si>
  <si>
    <t>37201-2920067-9</t>
  </si>
  <si>
    <t>Zaheer Hussain S/o Aashiq Hussain</t>
  </si>
  <si>
    <t>23.09.2023</t>
  </si>
  <si>
    <t>37201-5370156-1</t>
  </si>
  <si>
    <t>Muhammad Akhtar S/o Muhammad Khan</t>
  </si>
  <si>
    <t>31/1/2025</t>
  </si>
  <si>
    <t>0307-5012435</t>
  </si>
  <si>
    <t>37203-5260494-5</t>
  </si>
  <si>
    <t>37201-0126335-7</t>
  </si>
  <si>
    <t>Hashim Khan</t>
  </si>
  <si>
    <t>Chakwal/ F.T KK</t>
  </si>
  <si>
    <t>Budhial</t>
  </si>
  <si>
    <t>0301-9801838</t>
  </si>
  <si>
    <t>37203-1513865-3</t>
  </si>
  <si>
    <t>Sarfraz Hussain s/o Karam Hussain</t>
  </si>
  <si>
    <t>Markhal</t>
  </si>
  <si>
    <t>0345-5969721</t>
  </si>
  <si>
    <t>37203-0825316-7</t>
  </si>
  <si>
    <t>Muhammad Farooq s/o Sultan Bakhsh</t>
  </si>
  <si>
    <t>0315-0552203</t>
  </si>
  <si>
    <t>37203-1419808-9</t>
  </si>
  <si>
    <t>Mehram Khan s/o Ahmad Khan</t>
  </si>
  <si>
    <t xml:space="preserve"> ICR-II Verified (SC)</t>
  </si>
  <si>
    <t>19.1.2025</t>
  </si>
  <si>
    <t>0346-2351784</t>
  </si>
  <si>
    <t>37203-1462629-1</t>
  </si>
  <si>
    <t>Azhar Hussain s/o Muhammad Hussain</t>
  </si>
  <si>
    <t>0316-8516577</t>
  </si>
  <si>
    <t>37203-8119407-5</t>
  </si>
  <si>
    <t>Muhammad Nawaz s/o Muhammad Hayat</t>
  </si>
  <si>
    <t>16-10-2024</t>
  </si>
  <si>
    <t>37405-8103871.7</t>
  </si>
  <si>
    <t>Gul Hussain Awan</t>
  </si>
  <si>
    <t>19-10-2024</t>
  </si>
  <si>
    <t>35201-2629447-5</t>
  </si>
  <si>
    <t>Muhammad Raza Awan</t>
  </si>
  <si>
    <t>37203-9813309-2</t>
  </si>
  <si>
    <t>Farhat Ul Ain</t>
  </si>
  <si>
    <t>14-10-2024</t>
  </si>
  <si>
    <t>37203-1440956-1</t>
  </si>
  <si>
    <t>15/1/2025</t>
  </si>
  <si>
    <t>Dhoke Dhabri</t>
  </si>
  <si>
    <t>37201-1690430-3</t>
  </si>
  <si>
    <t>Muhammad Bashrat</t>
  </si>
  <si>
    <t>Neela</t>
  </si>
  <si>
    <t>ICR-I  Verified (WM)</t>
  </si>
  <si>
    <t>22/1/2025</t>
  </si>
  <si>
    <t>42401-1931943-9</t>
  </si>
  <si>
    <t>Malik Ghulam Sarwar</t>
  </si>
  <si>
    <t>72 45.74</t>
  </si>
  <si>
    <t>33 06.73</t>
  </si>
  <si>
    <t>Ghugh</t>
  </si>
  <si>
    <t>0343-9176990</t>
  </si>
  <si>
    <t>16102-4335195-1</t>
  </si>
  <si>
    <t>Muhammad Nawaz Khan</t>
  </si>
  <si>
    <t>4.57 m</t>
  </si>
  <si>
    <t>3.66 m</t>
  </si>
  <si>
    <t>72'42'09.4E</t>
  </si>
  <si>
    <t>33'08'26.1N</t>
  </si>
  <si>
    <t>0340-3321983</t>
  </si>
  <si>
    <t>37203-1893332-5</t>
  </si>
  <si>
    <t>Muhammad Khan  s/o Allah Ditta</t>
  </si>
  <si>
    <t>Dhok Noshehri</t>
  </si>
  <si>
    <t>0346-5769844</t>
  </si>
  <si>
    <t>37203-8081615-1</t>
  </si>
  <si>
    <t>Gul Baaz s/o Aalim Khan</t>
  </si>
  <si>
    <t>Dhok Gadhi</t>
  </si>
  <si>
    <t>25/09/2023</t>
  </si>
  <si>
    <t>0303-8075856</t>
  </si>
  <si>
    <t>37203-1514703-7</t>
  </si>
  <si>
    <t>Muhammad Ejaz s/o Rab Nawaz</t>
  </si>
  <si>
    <t>Dhok Pirah</t>
  </si>
  <si>
    <t>72 39.261</t>
  </si>
  <si>
    <t>32 56.749</t>
  </si>
  <si>
    <t xml:space="preserve">Balkasar </t>
  </si>
  <si>
    <t>0333-5905970</t>
  </si>
  <si>
    <t>37201-3961057-5</t>
  </si>
  <si>
    <t xml:space="preserve">Chaudhary Ghulam Akbar </t>
  </si>
  <si>
    <t>0301-6410463</t>
  </si>
  <si>
    <t>37203-2218000-3</t>
  </si>
  <si>
    <t>Phaja Khan s/o Sarfraz Khan</t>
  </si>
  <si>
    <t>Datwal</t>
  </si>
  <si>
    <t>0302-5789453</t>
  </si>
  <si>
    <t>37203-9904343-9</t>
  </si>
  <si>
    <t>Munsab Khan s/o Muhammad Khan</t>
  </si>
  <si>
    <t>17/1/2025</t>
  </si>
  <si>
    <t>0316-3510773</t>
  </si>
  <si>
    <t>37203-0254064-5</t>
  </si>
  <si>
    <t>Toqeer Ahmadd</t>
  </si>
  <si>
    <t>Chaki Sheikh</t>
  </si>
  <si>
    <t>0303-5652720</t>
  </si>
  <si>
    <t>37203-1449515-5</t>
  </si>
  <si>
    <t>Lawa/
FT Chakwal</t>
  </si>
  <si>
    <t>17/1/2024</t>
  </si>
  <si>
    <t>0307-6090965</t>
  </si>
  <si>
    <t>37203-1450322-8</t>
  </si>
  <si>
    <t>Sahib Khatoon</t>
  </si>
  <si>
    <t>0331-3300003</t>
  </si>
  <si>
    <t>37201-9296022-3</t>
  </si>
  <si>
    <t>Aamir Abbas S/o Bahadur Khan</t>
  </si>
  <si>
    <t>0333-5924341</t>
  </si>
  <si>
    <t>33100-0914015-1</t>
  </si>
  <si>
    <t>Farrakh Shahzad S/o Bashir Ahmed</t>
  </si>
  <si>
    <t>0300-9149512</t>
  </si>
  <si>
    <t>37201-5490694-1</t>
  </si>
  <si>
    <t>Azhar Abbas S/o Shah Nawaz</t>
  </si>
  <si>
    <t>37201-8983864-3</t>
  </si>
  <si>
    <t>Mudassar Raza S/o Khalid Mehmood</t>
  </si>
  <si>
    <t>0332-5902425</t>
  </si>
  <si>
    <t>37201-0902288-7</t>
  </si>
  <si>
    <t>Muhammad Aslam S/o Haji Abdul Kareem</t>
  </si>
  <si>
    <t>13/1/2025</t>
  </si>
  <si>
    <t>192000</t>
  </si>
  <si>
    <t>27-09-2024</t>
  </si>
  <si>
    <t>Happi</t>
  </si>
  <si>
    <t>0346-5743993</t>
  </si>
  <si>
    <t>37201-3784701-5</t>
  </si>
  <si>
    <t>Jand Khanzada</t>
  </si>
  <si>
    <t>0300-2729356</t>
  </si>
  <si>
    <t>37203-1449817-3</t>
  </si>
  <si>
    <t>Basheer Ahmad</t>
  </si>
  <si>
    <t>0302-2212827</t>
  </si>
  <si>
    <t>37203-1441411-1</t>
  </si>
  <si>
    <t xml:space="preserve">Khan Muhammad </t>
  </si>
  <si>
    <t>37201-1697061-9</t>
  </si>
  <si>
    <t>Bagh Hussain</t>
  </si>
  <si>
    <t>19/09/2024</t>
  </si>
  <si>
    <t>37201- 4246251-5</t>
  </si>
  <si>
    <t>Arshad Ali Taimoor Mirza</t>
  </si>
  <si>
    <t>0328-1837300</t>
  </si>
  <si>
    <t>37203-4538782-3</t>
  </si>
  <si>
    <t>Muhammad Rizwan s/o Muhammad Riaz</t>
  </si>
  <si>
    <t>0343-5837300</t>
  </si>
  <si>
    <t>37203-4900354-3</t>
  </si>
  <si>
    <t>Muhammad Riaz s/o Fateh Muhammad</t>
  </si>
  <si>
    <t>0307-5784233</t>
  </si>
  <si>
    <t>37203-6039502-3</t>
  </si>
  <si>
    <t>Mumtaz Haider s/o Muhammad Khan</t>
  </si>
  <si>
    <t>71°58'17.9</t>
  </si>
  <si>
    <t>32°55'30.8</t>
  </si>
  <si>
    <t>37205-0347605-6</t>
  </si>
  <si>
    <t>Fozia Baigam</t>
  </si>
  <si>
    <t>0316-2176401</t>
  </si>
  <si>
    <t>37203-3666057-1</t>
  </si>
  <si>
    <t>Muhammad Razzaq s/o Ghous Muhammad</t>
  </si>
  <si>
    <t>0343-1554843</t>
  </si>
  <si>
    <t>37203-1030186-1</t>
  </si>
  <si>
    <t>Muhammad Bakhsh s/o Muhammad Ashraf</t>
  </si>
  <si>
    <t>Bela Jand</t>
  </si>
  <si>
    <t>Langar,Jand</t>
  </si>
  <si>
    <t>302-5209234</t>
  </si>
  <si>
    <t>37104-0986934-9</t>
  </si>
  <si>
    <t>Dhak</t>
  </si>
  <si>
    <t xml:space="preserve">Khunda, Jand </t>
  </si>
  <si>
    <t>0321-5500002</t>
  </si>
  <si>
    <t>37405-3721250-7</t>
  </si>
  <si>
    <t xml:space="preserve">Sardar Shah Nawaz </t>
  </si>
  <si>
    <t>Khund</t>
  </si>
  <si>
    <t>20/01/2025</t>
  </si>
  <si>
    <t>0346-5966899</t>
  </si>
  <si>
    <t>37104-9099378-3</t>
  </si>
  <si>
    <t>Ghulam Shabir</t>
  </si>
  <si>
    <t>4.27 M</t>
  </si>
  <si>
    <t>0346-6551568</t>
  </si>
  <si>
    <t>37104-4748155-3</t>
  </si>
  <si>
    <t>0319-7335282</t>
  </si>
  <si>
    <t>37104-6292618-1</t>
  </si>
  <si>
    <t>Ali Asghar</t>
  </si>
  <si>
    <t>0343-5652279</t>
  </si>
  <si>
    <t>37014-5053821-5</t>
  </si>
  <si>
    <t>Malik Azmat Khan</t>
  </si>
  <si>
    <t xml:space="preserve">Jaba,Jand </t>
  </si>
  <si>
    <t>0348-7999079</t>
  </si>
  <si>
    <t>37104-2912172-1</t>
  </si>
  <si>
    <t>Makhad Sharif</t>
  </si>
  <si>
    <t>0341-5980609</t>
  </si>
  <si>
    <t>37104-9469193-1</t>
  </si>
  <si>
    <t>0345-5806501</t>
  </si>
  <si>
    <t>37104-3942002-9</t>
  </si>
  <si>
    <t>0347-1526883</t>
  </si>
  <si>
    <t>37104-0188472-9</t>
  </si>
  <si>
    <t>Fiaz Hussain</t>
  </si>
  <si>
    <t>Ratti Kerri</t>
  </si>
  <si>
    <t>0333-5484878</t>
  </si>
  <si>
    <t>Ratti</t>
  </si>
  <si>
    <t>0333-8148056</t>
  </si>
  <si>
    <t>42401-1806976-5</t>
  </si>
  <si>
    <t>Abdul Rehman</t>
  </si>
  <si>
    <t>21-08-2024</t>
  </si>
  <si>
    <t>Kanat</t>
  </si>
  <si>
    <t>0302-2545872</t>
  </si>
  <si>
    <t>37105-0232373-3</t>
  </si>
  <si>
    <t>dhook Dehra</t>
  </si>
  <si>
    <t>0300-9503381</t>
  </si>
  <si>
    <t>37105-3639743-1</t>
  </si>
  <si>
    <t>Fiaz Ahmad</t>
  </si>
  <si>
    <t>Dhok Dehra</t>
  </si>
  <si>
    <t>20.08.2024</t>
  </si>
  <si>
    <t>0329-3161541</t>
  </si>
  <si>
    <t>37105-2027872-3</t>
  </si>
  <si>
    <t>05.10.2024</t>
  </si>
  <si>
    <t>0301-5459166</t>
  </si>
  <si>
    <t>37105-2871373-9</t>
  </si>
  <si>
    <t>Ejaz Hussain</t>
  </si>
  <si>
    <t xml:space="preserve">Ratwal </t>
  </si>
  <si>
    <t>0311-5414123</t>
  </si>
  <si>
    <t>37102-4453543-7</t>
  </si>
  <si>
    <t>Muhammad Nazeer S/o Abdul Rehman</t>
  </si>
  <si>
    <t xml:space="preserve">Majhia </t>
  </si>
  <si>
    <t>0320-9373401</t>
  </si>
  <si>
    <t>37102-1264153-7</t>
  </si>
  <si>
    <t>Abdul Rasheed S/o Nawab</t>
  </si>
  <si>
    <t>0300-5088629</t>
  </si>
  <si>
    <t>37102-7891753-3</t>
  </si>
  <si>
    <t xml:space="preserve">Muhammad Dawood S/o Hayat Muhhammad </t>
  </si>
  <si>
    <t>Rafey Khan / Muhammad Farooq</t>
  </si>
  <si>
    <t>amral</t>
  </si>
  <si>
    <t>0321-5443624</t>
  </si>
  <si>
    <t>37303-0497238-3</t>
  </si>
  <si>
    <t>Amral</t>
  </si>
  <si>
    <t>Badar Munir</t>
  </si>
  <si>
    <t>37303-8416735-5</t>
  </si>
  <si>
    <t>Zeeshan Azmat</t>
  </si>
  <si>
    <t>Kot Gula</t>
  </si>
  <si>
    <t>0346-512739</t>
  </si>
  <si>
    <t>37203-9579432-6</t>
  </si>
  <si>
    <t>Balqees Khanam</t>
  </si>
  <si>
    <t>0300-8540584</t>
  </si>
  <si>
    <t>37205-0369625-7</t>
  </si>
  <si>
    <t>71. 5332.92</t>
  </si>
  <si>
    <t>32.5555.57</t>
  </si>
  <si>
    <t>37203-1493296-9</t>
  </si>
  <si>
    <t>37205-0358833-6</t>
  </si>
  <si>
    <t>Ghulam Fatima</t>
  </si>
  <si>
    <t>Design Verified (WM)</t>
  </si>
  <si>
    <t>21-9-2024</t>
  </si>
  <si>
    <t>Saroli</t>
  </si>
  <si>
    <t>0302-3103355</t>
  </si>
  <si>
    <t>37203-7572056-7</t>
  </si>
  <si>
    <t>Chumbi</t>
  </si>
  <si>
    <t>37201-1709557-9</t>
  </si>
  <si>
    <t>Muhammad Gulister</t>
  </si>
  <si>
    <t>37201-1777304-7</t>
  </si>
  <si>
    <t>Ch. Jahan Khan</t>
  </si>
  <si>
    <t>0323-5752741</t>
  </si>
  <si>
    <t>37402-9563145-1</t>
  </si>
  <si>
    <t xml:space="preserve">Sumair Shoukat </t>
  </si>
  <si>
    <t>Bhora Hayal</t>
  </si>
  <si>
    <t>0305-8333837</t>
  </si>
  <si>
    <t>90403-0108923-5</t>
  </si>
  <si>
    <t xml:space="preserve">Abdul Majeed Mughal </t>
  </si>
  <si>
    <t>17/12/2025</t>
  </si>
  <si>
    <t>Dhoke Nowgran</t>
  </si>
  <si>
    <t>0300-9743904</t>
  </si>
  <si>
    <t>37405-0476458-9</t>
  </si>
  <si>
    <t xml:space="preserve">Faisal Mehmood </t>
  </si>
  <si>
    <t>0347-5863163</t>
  </si>
  <si>
    <t>37401-9900165-3</t>
  </si>
  <si>
    <t>Waheed Ahmed</t>
  </si>
  <si>
    <t xml:space="preserve">Jugga </t>
  </si>
  <si>
    <t>0343-9205448</t>
  </si>
  <si>
    <t>37401-8303615-9</t>
  </si>
  <si>
    <t>Madah Hussain Shah</t>
  </si>
  <si>
    <t>0342-5493781</t>
  </si>
  <si>
    <t>37401-8827013-7</t>
  </si>
  <si>
    <t>Madari</t>
  </si>
  <si>
    <t>0301-9519566</t>
  </si>
  <si>
    <t>61101-3750518-9</t>
  </si>
  <si>
    <t>Ch Nadeem Hamyaun</t>
  </si>
  <si>
    <t>0345-5356285</t>
  </si>
  <si>
    <t>37401-8226989-2</t>
  </si>
  <si>
    <t>0341-9874562</t>
  </si>
  <si>
    <t>37405-541263-9</t>
  </si>
  <si>
    <t>Kuri Khuda  Bakhsh</t>
  </si>
  <si>
    <t>37505-1681903-5</t>
  </si>
  <si>
    <t>Ibrar Hussain</t>
  </si>
  <si>
    <t>0300-5103065</t>
  </si>
  <si>
    <t>37405-9136529-3</t>
  </si>
  <si>
    <t>Khurram Munir Malik</t>
  </si>
  <si>
    <t>37405-2103737-0</t>
  </si>
  <si>
    <t xml:space="preserve">Khula Munir Malik </t>
  </si>
  <si>
    <t>11-11-2024</t>
  </si>
  <si>
    <t>0319-9302362</t>
  </si>
  <si>
    <t>3405-6339062-9</t>
  </si>
  <si>
    <t>0311-5702807</t>
  </si>
  <si>
    <t>37405-8564115-1</t>
  </si>
  <si>
    <t>Raja Yasir Shezad</t>
  </si>
  <si>
    <t>0310-5483739</t>
  </si>
  <si>
    <t>37405-1398287-3</t>
  </si>
  <si>
    <t>Raja Zahoor Ahmad</t>
  </si>
  <si>
    <t>0301-521973-7</t>
  </si>
  <si>
    <t>37405-5328353-7</t>
  </si>
  <si>
    <t xml:space="preserve">Abdul Qadeer </t>
  </si>
  <si>
    <t>ICRII  Verified WM</t>
  </si>
  <si>
    <t>0335-2729991</t>
  </si>
  <si>
    <t>37406-3335930-5</t>
  </si>
  <si>
    <t>Muhammad Sarfraz</t>
  </si>
  <si>
    <t>27.08.2025</t>
  </si>
  <si>
    <t>37405-2082230-4</t>
  </si>
  <si>
    <t>Nishat Ayuba</t>
  </si>
  <si>
    <t>27.08.2024</t>
  </si>
  <si>
    <t>0313-9910302</t>
  </si>
  <si>
    <t>37405-0192421-1</t>
  </si>
  <si>
    <t>Malik Faizan Ghaffar</t>
  </si>
  <si>
    <t xml:space="preserve"> Design Approved wm</t>
  </si>
  <si>
    <t>0321-2541635</t>
  </si>
  <si>
    <t>61101-6737824-5</t>
  </si>
  <si>
    <t xml:space="preserve">Muhammad Ibrahim </t>
  </si>
  <si>
    <t>Chak Sabz</t>
  </si>
  <si>
    <t>Touh Khalsa</t>
  </si>
  <si>
    <t>0321-5000052</t>
  </si>
  <si>
    <t>37405-9393118-9</t>
  </si>
  <si>
    <t>Sheikh Muhammad Wahab</t>
  </si>
  <si>
    <t>0312-5274959</t>
  </si>
  <si>
    <t>61101-9521508-9</t>
  </si>
  <si>
    <t>Raja Shahzad Javed</t>
  </si>
  <si>
    <t>0333-5274459</t>
  </si>
  <si>
    <t>61101-3219268-3</t>
  </si>
  <si>
    <t>Gorakhpur</t>
  </si>
  <si>
    <t>0333-4710553</t>
  </si>
  <si>
    <t>37405-0108938-9</t>
  </si>
  <si>
    <t xml:space="preserve"> Mazhar Hameed Chaudhary</t>
  </si>
  <si>
    <t>0315-5196080</t>
  </si>
  <si>
    <t>37405-0687539-5</t>
  </si>
  <si>
    <t xml:space="preserve">Chaudhary Azhar Hameed </t>
  </si>
  <si>
    <t>Dok Rae Neka,Attock</t>
  </si>
  <si>
    <t>31102-1223159-9</t>
  </si>
  <si>
    <t>Saleem Ali Khan</t>
  </si>
  <si>
    <t>Dok</t>
  </si>
  <si>
    <t>Dok Rae Neka</t>
  </si>
  <si>
    <t>20-11-2024</t>
  </si>
  <si>
    <t>Taja Bara,Feteh Jang</t>
  </si>
  <si>
    <t>0300-9138352</t>
  </si>
  <si>
    <t>37102-1274401-5</t>
  </si>
  <si>
    <t>Tahir Iqbal</t>
  </si>
  <si>
    <t>23-11-2024</t>
  </si>
  <si>
    <t>Kot Fateh Khan, Fateh Jang</t>
  </si>
  <si>
    <t>0300-5522949</t>
  </si>
  <si>
    <t>37102-0106978</t>
  </si>
  <si>
    <t>Akbar Jan</t>
  </si>
  <si>
    <t>23-09-2024</t>
  </si>
  <si>
    <t>Kanyal, Fateh Jang</t>
  </si>
  <si>
    <t>0332-950-9640</t>
  </si>
  <si>
    <t>37102-2081081-1</t>
  </si>
  <si>
    <t>Muhammad Wasif</t>
  </si>
  <si>
    <t>Kanyal</t>
  </si>
  <si>
    <t>0324-0053275</t>
  </si>
  <si>
    <t>37105-4214736-7</t>
  </si>
  <si>
    <t>Budha Khan</t>
  </si>
  <si>
    <t>37105-3679691-3</t>
  </si>
  <si>
    <t>Serwai</t>
  </si>
  <si>
    <t>PO Makhad Shareef</t>
  </si>
  <si>
    <t>Thathi,Jand,Attock</t>
  </si>
  <si>
    <t>0346-4674314</t>
  </si>
  <si>
    <t>37104-0983123-5</t>
  </si>
  <si>
    <t>Syed Kareem Haider Shah</t>
  </si>
  <si>
    <t>Jaba,Jand Attock</t>
  </si>
  <si>
    <t>37101-2912172-1</t>
  </si>
  <si>
    <t>Design Approved &amp; ICRI Verified sc</t>
  </si>
  <si>
    <t>01.11.2024</t>
  </si>
  <si>
    <t>0333-2915034</t>
  </si>
  <si>
    <t>37105-0261502-3</t>
  </si>
  <si>
    <t xml:space="preserve">Asghar Abbas </t>
  </si>
  <si>
    <t>0304-5242713</t>
  </si>
  <si>
    <t xml:space="preserve">Sultan Muhammad </t>
  </si>
  <si>
    <t>02.11.2024</t>
  </si>
  <si>
    <t>Doke Muhammad</t>
  </si>
  <si>
    <t>37105-0421296-5</t>
  </si>
  <si>
    <t xml:space="preserve">Ishaq Ahmed </t>
  </si>
  <si>
    <t>19.11.2024</t>
  </si>
  <si>
    <t>37105-9659206-9</t>
  </si>
  <si>
    <t>Muhammad Ali</t>
  </si>
  <si>
    <t>Aurangabad</t>
  </si>
  <si>
    <t>37104-6557560-7</t>
  </si>
  <si>
    <t>Sarfaraz Khan</t>
  </si>
  <si>
    <t xml:space="preserve">Sher Ahmed Khan  </t>
  </si>
  <si>
    <t>Zulfikar Hussain</t>
  </si>
  <si>
    <t>Soak,Feteh jang</t>
  </si>
  <si>
    <t>0312-5368630</t>
  </si>
  <si>
    <t>37102-5940290-1</t>
  </si>
  <si>
    <t>Liaquat Ali</t>
  </si>
  <si>
    <t>Soak</t>
  </si>
  <si>
    <t>Hastal,Feteh Jang</t>
  </si>
  <si>
    <t>0300-9563185</t>
  </si>
  <si>
    <t>37102-1277224-5</t>
  </si>
  <si>
    <t>Muhammad Sadeeq</t>
  </si>
  <si>
    <t>0300-9545860</t>
  </si>
  <si>
    <t>37102-8711399-5</t>
  </si>
  <si>
    <t xml:space="preserve">Zulfiqar Hussain </t>
  </si>
  <si>
    <t>ICRII Verified wm</t>
  </si>
  <si>
    <t>Majhia</t>
  </si>
  <si>
    <t>37102-0106978-7</t>
  </si>
  <si>
    <t>Nizabat Khan</t>
  </si>
  <si>
    <t>02.11.2027</t>
  </si>
  <si>
    <t>0313-5632047</t>
  </si>
  <si>
    <t>37105-0261946-1</t>
  </si>
  <si>
    <t xml:space="preserve">Nawab Khan </t>
  </si>
  <si>
    <t xml:space="preserve">Mushtaq Ahmad </t>
  </si>
  <si>
    <t xml:space="preserve">Muhammad Ajmal Khan </t>
  </si>
  <si>
    <t>0302-5414372</t>
  </si>
  <si>
    <t>37105-0234422-1</t>
  </si>
  <si>
    <t xml:space="preserve">Hamid Shehzad </t>
  </si>
  <si>
    <t>Chak Mehmanda</t>
  </si>
  <si>
    <t>0300-5141648</t>
  </si>
  <si>
    <t>37405-0489207-3</t>
  </si>
  <si>
    <t>Muhammad Sarwar</t>
  </si>
  <si>
    <t>Rajror</t>
  </si>
  <si>
    <t>0300-5459483</t>
  </si>
  <si>
    <t>37301-2265321-6</t>
  </si>
  <si>
    <t>Yasmeen Kousar Janjua</t>
  </si>
  <si>
    <t>Kot Baseera</t>
  </si>
  <si>
    <t>0331-5847113</t>
  </si>
  <si>
    <t>37301-7403837-7</t>
  </si>
  <si>
    <t>Ishtiaq Hussain</t>
  </si>
  <si>
    <t>Baseera</t>
  </si>
  <si>
    <t>Mahraj pur</t>
  </si>
  <si>
    <t>0346-5817396</t>
  </si>
  <si>
    <t>37301-2314236-3</t>
  </si>
  <si>
    <t>Bolianwal, Attock</t>
  </si>
  <si>
    <t>37101-7382230-9</t>
  </si>
  <si>
    <t>Muhammad Suleman</t>
  </si>
  <si>
    <t>0343-5444191</t>
  </si>
  <si>
    <t>37101-4516999-3</t>
  </si>
  <si>
    <t>Nusrat Khan</t>
  </si>
  <si>
    <t>Shah Rai Asad Ullah,Attock</t>
  </si>
  <si>
    <t>0311-1011907</t>
  </si>
  <si>
    <t>37102-0758286-8</t>
  </si>
  <si>
    <t>Sadaf Naz</t>
  </si>
  <si>
    <t>Shah Rai Asad Ullah</t>
  </si>
  <si>
    <t>0312-9815897</t>
  </si>
  <si>
    <t>371022749380-1</t>
  </si>
  <si>
    <t xml:space="preserve">Muhammad Masood </t>
  </si>
  <si>
    <t>Bela,Rawalpindi</t>
  </si>
  <si>
    <t>02-11-2024</t>
  </si>
  <si>
    <t>Nawab Khan s/o Noor Khan</t>
  </si>
  <si>
    <t>01-11-2024</t>
  </si>
  <si>
    <t>Hamid Shehzad s/o Allah Yar Khan</t>
  </si>
  <si>
    <t>03-11-2024</t>
  </si>
  <si>
    <t>Mushtaq Ahmad s/o Muzafar Khan</t>
  </si>
  <si>
    <t>0303-5311890</t>
  </si>
  <si>
    <t>37105-0230779-9</t>
  </si>
  <si>
    <t xml:space="preserve">Hafiz Muhammad Riaz </t>
  </si>
  <si>
    <t>0336-5627590</t>
  </si>
  <si>
    <t>37105-0221755-1</t>
  </si>
  <si>
    <t>Ahmedal</t>
  </si>
  <si>
    <t>0312-9130358</t>
  </si>
  <si>
    <t>37105-0234288-5</t>
  </si>
  <si>
    <t>Arshad Mehmood</t>
  </si>
  <si>
    <t>26.04.2024</t>
  </si>
  <si>
    <t>Sipyal</t>
  </si>
  <si>
    <t>0302-5083017</t>
  </si>
  <si>
    <t>37105-02079431</t>
  </si>
  <si>
    <t>Ansar Mehmood S/o Khuda Bakhash</t>
  </si>
  <si>
    <t>0302-8861260</t>
  </si>
  <si>
    <t>37105-3823863-5</t>
  </si>
  <si>
    <t>Nawab Khan</t>
  </si>
  <si>
    <t>Noshera</t>
  </si>
  <si>
    <t>0300-5118573</t>
  </si>
  <si>
    <t>37105-1301988-9</t>
  </si>
  <si>
    <t xml:space="preserve">Musthaq Ahmed </t>
  </si>
  <si>
    <t>Gaggan Fateh Jang</t>
  </si>
  <si>
    <t>0302-5249125</t>
  </si>
  <si>
    <t>37102-4270150-8</t>
  </si>
  <si>
    <t>Firsdous Khan</t>
  </si>
  <si>
    <t>Guliya</t>
  </si>
  <si>
    <t>Khaur</t>
  </si>
  <si>
    <t>0335-5818377</t>
  </si>
  <si>
    <t>37105-7274583-5</t>
  </si>
  <si>
    <t>Guliyal</t>
  </si>
  <si>
    <t>0300-5240884</t>
  </si>
  <si>
    <t>37203-4879990-9</t>
  </si>
  <si>
    <t>0302-6354013</t>
  </si>
  <si>
    <t>37203-0331413-5</t>
  </si>
  <si>
    <t>Muhammad Hazaifa</t>
  </si>
  <si>
    <t>Banbabral</t>
  </si>
  <si>
    <t>0307-3893224</t>
  </si>
  <si>
    <t>37203-1454214-1</t>
  </si>
  <si>
    <t>Muhammad Yaseen</t>
  </si>
  <si>
    <t>37203-1940647-3</t>
  </si>
  <si>
    <t>18-10-2024</t>
  </si>
  <si>
    <t>37203-5577852-5</t>
  </si>
  <si>
    <t>Tariq Mehmood Malik</t>
  </si>
  <si>
    <t>0321-3474593</t>
  </si>
  <si>
    <t>37203-7301217-9</t>
  </si>
  <si>
    <t>Sher Zaman</t>
  </si>
  <si>
    <t>37201-3743833-5</t>
  </si>
  <si>
    <t>Khan Abid</t>
  </si>
  <si>
    <t>Boolay</t>
  </si>
  <si>
    <t>37201-1664595-5</t>
  </si>
  <si>
    <t>Rab Nawaz</t>
  </si>
  <si>
    <t>Dabb</t>
  </si>
  <si>
    <t>37201-5735301-3</t>
  </si>
  <si>
    <t>Kausar Iqbal</t>
  </si>
  <si>
    <t>Woula</t>
  </si>
  <si>
    <t>90406-0176409-1</t>
  </si>
  <si>
    <t>Malik Sher Bahadar</t>
  </si>
  <si>
    <t>Dhalwal</t>
  </si>
  <si>
    <t>Choa Saidan Shah /Ft KK</t>
  </si>
  <si>
    <t>37201-9067794-9</t>
  </si>
  <si>
    <t>Chak Misri</t>
  </si>
  <si>
    <t>37201-2147774-3</t>
  </si>
  <si>
    <t>0333-0543192</t>
  </si>
  <si>
    <t>37201-6786467-3</t>
  </si>
  <si>
    <t>Abdul Hafeez</t>
  </si>
  <si>
    <t>0340-3321031</t>
  </si>
  <si>
    <t>61101-4178070-5</t>
  </si>
  <si>
    <t>Babar Khan</t>
  </si>
  <si>
    <t>Khan Muhammad</t>
  </si>
  <si>
    <t>71 54' 16.7"</t>
  </si>
  <si>
    <t>32 39' 22.6"</t>
  </si>
  <si>
    <t>42301-8695186-1</t>
  </si>
  <si>
    <t>32201-9647187-5</t>
  </si>
  <si>
    <t>Ghulam Muhammad Murtaza</t>
  </si>
  <si>
    <t xml:space="preserve">Verifed </t>
  </si>
  <si>
    <t>12.19 m</t>
  </si>
  <si>
    <t>Bhar Pur</t>
  </si>
  <si>
    <t>37201-1066359-9</t>
  </si>
  <si>
    <t>Zawar Hussain S/o Mola Bakhsh</t>
  </si>
  <si>
    <t>15.24 m</t>
  </si>
  <si>
    <t>24.20.2024</t>
  </si>
  <si>
    <t>0303-2089512</t>
  </si>
  <si>
    <t>37201-7440547-1</t>
  </si>
  <si>
    <t>Mohsin Raza S/o Muhammad Nawaz</t>
  </si>
  <si>
    <t>13/11/2024</t>
  </si>
  <si>
    <t>Rajar, Rawalpindi</t>
  </si>
  <si>
    <t>0319-6654754</t>
  </si>
  <si>
    <t>37405-6225429-3</t>
  </si>
  <si>
    <t>Shoukat Hassain</t>
  </si>
  <si>
    <t>Chehan</t>
  </si>
  <si>
    <t>Rajar</t>
  </si>
  <si>
    <t xml:space="preserve">Bhair Kalyal </t>
  </si>
  <si>
    <t>0342-5220971</t>
  </si>
  <si>
    <t>374013-477856-1</t>
  </si>
  <si>
    <t xml:space="preserve">Tayyab Danial </t>
  </si>
  <si>
    <t>0300-5100612</t>
  </si>
  <si>
    <t>37405-9119010-5</t>
  </si>
  <si>
    <t>Tabassum Taj</t>
  </si>
  <si>
    <t>0300-5281115</t>
  </si>
  <si>
    <t>37405-0905195-5</t>
  </si>
  <si>
    <t xml:space="preserve">Waseem Sajjad </t>
  </si>
  <si>
    <t>Jhangi Tajo</t>
  </si>
  <si>
    <t>0344-5535608</t>
  </si>
  <si>
    <t>37401-9754756-5</t>
  </si>
  <si>
    <t>Muhammad Yousaf</t>
  </si>
  <si>
    <t>Tajo</t>
  </si>
  <si>
    <t>37401-0271966.3</t>
  </si>
  <si>
    <t>0347-5552905</t>
  </si>
  <si>
    <t>37401-1423381-3</t>
  </si>
  <si>
    <t>Abdul Quddus</t>
  </si>
  <si>
    <t>Jalti</t>
  </si>
  <si>
    <t>0305-5214523</t>
  </si>
  <si>
    <t>91740-21458744-6</t>
  </si>
  <si>
    <t>Asad Nawaz</t>
  </si>
  <si>
    <t>Dinnal</t>
  </si>
  <si>
    <t>Gujjar Khan</t>
  </si>
  <si>
    <t>Ramdino</t>
  </si>
  <si>
    <t>0313-5526705</t>
  </si>
  <si>
    <t>37405-3946438-5</t>
  </si>
  <si>
    <t>Denal</t>
  </si>
  <si>
    <t>0323-5292069</t>
  </si>
  <si>
    <t>37405-8989569-3</t>
  </si>
  <si>
    <t>M.Sheraz Tariq</t>
  </si>
  <si>
    <t>Hafyal</t>
  </si>
  <si>
    <t>0346-3717773</t>
  </si>
  <si>
    <t>91400-0180236-3</t>
  </si>
  <si>
    <t>Muhammad Aurangzeb</t>
  </si>
  <si>
    <t>Abdul Majeed Mughal</t>
  </si>
  <si>
    <t>37405-3946438</t>
  </si>
  <si>
    <t>ICRI Deferred  WM</t>
  </si>
  <si>
    <t>Tal Syedian</t>
  </si>
  <si>
    <t>0340-2314564</t>
  </si>
  <si>
    <t>90403-0148603-9</t>
  </si>
  <si>
    <t>Syed Hasnain Ali Bukhari</t>
  </si>
  <si>
    <t>0312-5457837</t>
  </si>
  <si>
    <t>37405-6603740-1</t>
  </si>
  <si>
    <t>Muhammad Amir Mehmood</t>
  </si>
  <si>
    <t>Yasir Shezad</t>
  </si>
  <si>
    <t>ICRI Verified  wm</t>
  </si>
  <si>
    <t>PO Bandiwa Injra</t>
  </si>
  <si>
    <t>0345-5984056</t>
  </si>
  <si>
    <t>37104-0993540-7</t>
  </si>
  <si>
    <t>Gul Muhammad</t>
  </si>
  <si>
    <t>23.02.2024</t>
  </si>
  <si>
    <t>0302-5062815</t>
  </si>
  <si>
    <t>37102-8574353-5</t>
  </si>
  <si>
    <t xml:space="preserve">Muhammad Zubair   </t>
  </si>
  <si>
    <t>04.09.2024</t>
  </si>
  <si>
    <t>0310-5582599</t>
  </si>
  <si>
    <t>37102-6973543-9</t>
  </si>
  <si>
    <t xml:space="preserve">Rehman </t>
  </si>
  <si>
    <t>Taja bara</t>
  </si>
  <si>
    <t>0306-5272428</t>
  </si>
  <si>
    <t>37102-2215877-3</t>
  </si>
  <si>
    <t xml:space="preserve">Muhammad Tufail </t>
  </si>
  <si>
    <t>0307-5139557</t>
  </si>
  <si>
    <t>37102-1250657-3</t>
  </si>
  <si>
    <t xml:space="preserve">Ghulam Rasool  </t>
  </si>
  <si>
    <t>03.09.2024</t>
  </si>
  <si>
    <t>0310-5472703</t>
  </si>
  <si>
    <t>37102-4874093-3</t>
  </si>
  <si>
    <t>Shaukat Hayat</t>
  </si>
  <si>
    <t>0301-5116658</t>
  </si>
  <si>
    <t>37102-1264401-7</t>
  </si>
  <si>
    <t>Daryab Khan</t>
  </si>
  <si>
    <t>Shah Rae Chragh</t>
  </si>
  <si>
    <t>37102-3107157-9</t>
  </si>
  <si>
    <t>Sardar Faisal Ali Khan</t>
  </si>
  <si>
    <t>0333-5288828</t>
  </si>
  <si>
    <t>37105-6008585-1</t>
  </si>
  <si>
    <t>33-166222</t>
  </si>
  <si>
    <t>0344-5918552</t>
  </si>
  <si>
    <t>37104-4216252-5</t>
  </si>
  <si>
    <t>M Tariq Umar</t>
  </si>
  <si>
    <t>Design Approved  Wm</t>
  </si>
  <si>
    <t>0310-1510414</t>
  </si>
  <si>
    <t>37104-0989651-3</t>
  </si>
  <si>
    <t>0345-5278824</t>
  </si>
  <si>
    <t>37104-0656219-1</t>
  </si>
  <si>
    <t>Musharaf Zaman</t>
  </si>
  <si>
    <t>42401-7447265-9</t>
  </si>
  <si>
    <t>Habib Urehman</t>
  </si>
  <si>
    <t>Ratta Keri, Attock</t>
  </si>
  <si>
    <t>37104-7216350-3</t>
  </si>
  <si>
    <t>Sohail Nazir</t>
  </si>
  <si>
    <t>Ratta Keri</t>
  </si>
  <si>
    <t>61101-2538430-7</t>
  </si>
  <si>
    <t>Muhammad Rafique</t>
  </si>
  <si>
    <t>Hamid Ur Rehman</t>
  </si>
  <si>
    <t>Ratta Keri Jand</t>
  </si>
  <si>
    <t>0345-5065094</t>
  </si>
  <si>
    <t>37104-9626218-2</t>
  </si>
  <si>
    <t>Zarghana Bibi</t>
  </si>
  <si>
    <t>Kanial</t>
  </si>
  <si>
    <t>0300-9509640</t>
  </si>
  <si>
    <t>37102-1218016-5</t>
  </si>
  <si>
    <t>Khaliq Dad</t>
  </si>
  <si>
    <t>Kutbal</t>
  </si>
  <si>
    <t>Nizabat</t>
  </si>
  <si>
    <t>Design Approved Sc</t>
  </si>
  <si>
    <t>Bamlot</t>
  </si>
  <si>
    <t>0300-5594724</t>
  </si>
  <si>
    <t>37402-7683197-1</t>
  </si>
  <si>
    <t>Raja Muhammad Haqnawaz</t>
  </si>
  <si>
    <t>Mowara</t>
  </si>
  <si>
    <t>Ratyala</t>
  </si>
  <si>
    <t>0345-5124077</t>
  </si>
  <si>
    <t>37405-0685754-9</t>
  </si>
  <si>
    <t xml:space="preserve">Raja Aamir Ghani Janjua </t>
  </si>
  <si>
    <t>0311-5917490</t>
  </si>
  <si>
    <t>37401-7700247-3</t>
  </si>
  <si>
    <t xml:space="preserve">Saeed Ahmed </t>
  </si>
  <si>
    <t>ICRI Verified sc</t>
  </si>
  <si>
    <t>0341-5412364</t>
  </si>
  <si>
    <t>37405-2143544-2</t>
  </si>
  <si>
    <t>Raja Muhammad Jameel</t>
  </si>
  <si>
    <t>37405-2691482-5</t>
  </si>
  <si>
    <t>Mushtaq Ahmad Alvi</t>
  </si>
  <si>
    <t>Chak Tabum</t>
  </si>
  <si>
    <t>Asim Hafeez</t>
  </si>
  <si>
    <t>Natha Dulal,</t>
  </si>
  <si>
    <t>Jund Mill</t>
  </si>
  <si>
    <t>0333-5173489</t>
  </si>
  <si>
    <t>61101-0457641-3</t>
  </si>
  <si>
    <t>Asjad Mehmood</t>
  </si>
  <si>
    <t>Bair Faqiran</t>
  </si>
  <si>
    <t>0345-5716103</t>
  </si>
  <si>
    <t>37301-5450714-9</t>
  </si>
  <si>
    <t>Adalat Khan</t>
  </si>
  <si>
    <t>0345-5717103</t>
  </si>
  <si>
    <t>37301-5121730-1</t>
  </si>
  <si>
    <t>Zeshan Rasab</t>
  </si>
  <si>
    <t>0335-8447331</t>
  </si>
  <si>
    <t>37301-2111611-1</t>
  </si>
  <si>
    <t>Azmat Mahmood</t>
  </si>
  <si>
    <t>0300-8557787</t>
  </si>
  <si>
    <t>61101-0502010-3</t>
  </si>
  <si>
    <t>Raja M Junaid</t>
  </si>
  <si>
    <t>Kandyari</t>
  </si>
  <si>
    <t>0301-5665868</t>
  </si>
  <si>
    <t>37303-1297725-7</t>
  </si>
  <si>
    <t>Zulqernain</t>
  </si>
  <si>
    <t>0330-5948433</t>
  </si>
  <si>
    <t>37303-1143112-7</t>
  </si>
  <si>
    <t>Gulfraz Khan</t>
  </si>
  <si>
    <t>Karam Andan</t>
  </si>
  <si>
    <t>Muhammad Bnaras</t>
  </si>
  <si>
    <t>0305-8992075</t>
  </si>
  <si>
    <t>374055653347-5</t>
  </si>
  <si>
    <t>Ejaz Ahamd</t>
  </si>
  <si>
    <t>(Design Approved)WM</t>
  </si>
  <si>
    <t>09.10.24</t>
  </si>
  <si>
    <t>37301-9066582-7</t>
  </si>
  <si>
    <t>Muhammad Shahzad</t>
  </si>
  <si>
    <t>(ICR-1 Verified)WM</t>
  </si>
  <si>
    <t>25.09.24</t>
  </si>
  <si>
    <t>37303-1155751-7</t>
  </si>
  <si>
    <t>Raja Shaid Asif</t>
  </si>
  <si>
    <t>09.09.24</t>
  </si>
  <si>
    <t>Dhlar Jalal</t>
  </si>
  <si>
    <t>81302-8177180-2</t>
  </si>
  <si>
    <t>Masfa Shamas</t>
  </si>
  <si>
    <t>0324-4402739</t>
  </si>
  <si>
    <t>37303-6947308-9</t>
  </si>
  <si>
    <t>Liaqut Hussain</t>
  </si>
  <si>
    <t>06.09.24</t>
  </si>
  <si>
    <t>42201-6867471-1</t>
  </si>
  <si>
    <t>Azmat Ali</t>
  </si>
  <si>
    <t>07-10-2024</t>
  </si>
  <si>
    <t>0323-5660566</t>
  </si>
  <si>
    <t>37301-2615373-5</t>
  </si>
  <si>
    <t>M Qaisar Rafique</t>
  </si>
  <si>
    <t>Tahlian Wala</t>
  </si>
  <si>
    <t>73°28'34.8</t>
  </si>
  <si>
    <t>32°46'30.1</t>
  </si>
  <si>
    <t>0304-5133686</t>
  </si>
  <si>
    <t>Umar Shah Zaman</t>
  </si>
  <si>
    <t>Malote</t>
  </si>
  <si>
    <t>0303-8461008</t>
  </si>
  <si>
    <t>Hamza Azhar Kayani</t>
  </si>
  <si>
    <t>Kantrili</t>
  </si>
  <si>
    <t>0331-5978 230</t>
  </si>
  <si>
    <t>37301-2320317-1</t>
  </si>
  <si>
    <t>Ghazanfar Mahmood</t>
  </si>
  <si>
    <t>37301-2358971-9</t>
  </si>
  <si>
    <t>Amir Mehmood Kayani</t>
  </si>
  <si>
    <t>CR II Verified WM</t>
  </si>
  <si>
    <t>0340-0848777</t>
  </si>
  <si>
    <t>37302-6385224-4</t>
  </si>
  <si>
    <t>Tazeem Kousar Tarannum</t>
  </si>
  <si>
    <t>37301-8467805-3</t>
  </si>
  <si>
    <t>Mohammad Arshad</t>
  </si>
  <si>
    <t>CR II Verified wm</t>
  </si>
  <si>
    <t>Dhenda</t>
  </si>
  <si>
    <t>0335-5384651</t>
  </si>
  <si>
    <t>37301-7777778-7</t>
  </si>
  <si>
    <t>Zeeshan Saghir</t>
  </si>
  <si>
    <t>Garmala</t>
  </si>
  <si>
    <t>37301-5170821-5</t>
  </si>
  <si>
    <t xml:space="preserve">Ishfaq Ahmad </t>
  </si>
  <si>
    <t>ICR I Verified wm</t>
  </si>
  <si>
    <t>42201-6867471-2</t>
  </si>
  <si>
    <t>0336-7335119</t>
  </si>
  <si>
    <t>37401-5900742-4</t>
  </si>
  <si>
    <t>Khadija Naveed Awan</t>
  </si>
  <si>
    <t>Demeli</t>
  </si>
  <si>
    <t>6101-0502010-3</t>
  </si>
  <si>
    <t>Raja M. Junaid</t>
  </si>
  <si>
    <t>03-10-2024</t>
  </si>
  <si>
    <t>0301-6667855</t>
  </si>
  <si>
    <t>34101-4211725-6</t>
  </si>
  <si>
    <t>Saima Yousaf</t>
  </si>
  <si>
    <t>Chachrali</t>
  </si>
  <si>
    <t>0300-9525704</t>
  </si>
  <si>
    <t>37301-9620522-9</t>
  </si>
  <si>
    <t>Piran Ditta</t>
  </si>
  <si>
    <t>Aima Ladian</t>
  </si>
  <si>
    <t>0333-5360837</t>
  </si>
  <si>
    <t>37301-4543909-5</t>
  </si>
  <si>
    <t>Kamran Arshad</t>
  </si>
  <si>
    <t>Rajroor</t>
  </si>
  <si>
    <t>0333-5826716</t>
  </si>
  <si>
    <t>37303-1122605-9</t>
  </si>
  <si>
    <t>Mehmood Alam Khan</t>
  </si>
  <si>
    <t>37303-1042534-7</t>
  </si>
  <si>
    <t>Raja M. Azam Kamal</t>
  </si>
  <si>
    <t>0303-5629925</t>
  </si>
  <si>
    <t>Fozia Begum</t>
  </si>
  <si>
    <t>0344-7250256</t>
  </si>
  <si>
    <t>0317-7788868</t>
  </si>
  <si>
    <t>0346-5780399</t>
  </si>
  <si>
    <t>0300-9142369</t>
  </si>
  <si>
    <t>37203-4509762-1</t>
  </si>
  <si>
    <t>Javed Iqbal</t>
  </si>
  <si>
    <t>0303-4458948</t>
  </si>
  <si>
    <t>37203-1451782-1</t>
  </si>
  <si>
    <t>Malik Muhammad Nasir Khan</t>
  </si>
  <si>
    <t>Birmal</t>
  </si>
  <si>
    <t>0305-8924007</t>
  </si>
  <si>
    <t>37203-2930511-3</t>
  </si>
  <si>
    <t>Zahid Mehmood</t>
  </si>
  <si>
    <t>0305-1548502</t>
  </si>
  <si>
    <t>37203-7869777-7</t>
  </si>
  <si>
    <t>Mudaddar Mehboob</t>
  </si>
  <si>
    <t>02-10-2024</t>
  </si>
  <si>
    <t>0344-5786088</t>
  </si>
  <si>
    <t>33203-4660656-7</t>
  </si>
  <si>
    <t>Kamaran Ahsan</t>
  </si>
  <si>
    <t>0321-5705942</t>
  </si>
  <si>
    <t>37101-1704852-9</t>
  </si>
  <si>
    <t>Ahmed Khan</t>
  </si>
  <si>
    <t>0333-35214275</t>
  </si>
  <si>
    <t>0333-5909499</t>
  </si>
  <si>
    <t>0334-8725642</t>
  </si>
  <si>
    <t>Muhammad Nawaz  Khan</t>
  </si>
  <si>
    <t>Design Verified (SC)</t>
  </si>
  <si>
    <t>0321-5066534</t>
  </si>
  <si>
    <t>37203-1453039-7</t>
  </si>
  <si>
    <t>Abdur Rehman s/o Sultan Khan</t>
  </si>
  <si>
    <t>0315-2454109</t>
  </si>
  <si>
    <t>Gagran</t>
  </si>
  <si>
    <t>0300-5673466</t>
  </si>
  <si>
    <t>37405-0250353-7</t>
  </si>
  <si>
    <t>Naeem Akhter</t>
  </si>
  <si>
    <t>37405-4564798-0</t>
  </si>
  <si>
    <t>Adnan Ghaffar</t>
  </si>
  <si>
    <t>03.05.2024</t>
  </si>
  <si>
    <t>Chokar</t>
  </si>
  <si>
    <t>0300-5345196</t>
  </si>
  <si>
    <t>37406-1269631-3</t>
  </si>
  <si>
    <t>Umar Hayat</t>
  </si>
  <si>
    <t>07.10.2023</t>
  </si>
  <si>
    <t>37405-9104307-9</t>
  </si>
  <si>
    <t>Muhammad Riasat Kiani</t>
  </si>
  <si>
    <t>ICRII Deferred SC</t>
  </si>
  <si>
    <t>7.5 m</t>
  </si>
  <si>
    <t>10 m</t>
  </si>
  <si>
    <t>5.48 m</t>
  </si>
  <si>
    <t>01.04.2024</t>
  </si>
  <si>
    <t>Darkali Kalan</t>
  </si>
  <si>
    <t>0348-4310314</t>
  </si>
  <si>
    <t>37401-1441196-2</t>
  </si>
  <si>
    <t>Ghulam Faiza</t>
  </si>
  <si>
    <t>37402-4481579-9</t>
  </si>
  <si>
    <t xml:space="preserve">Mustaqeem Shoukat </t>
  </si>
  <si>
    <t>06.08.2024</t>
  </si>
  <si>
    <t>0301-5697405</t>
  </si>
  <si>
    <t>37405-6607497-5</t>
  </si>
  <si>
    <t xml:space="preserve">Muhammad Bashir </t>
  </si>
  <si>
    <t>Ranyal Phullan</t>
  </si>
  <si>
    <t>0334-8558038</t>
  </si>
  <si>
    <t>37303-9314143-5</t>
  </si>
  <si>
    <t>Shafqat Ramzan</t>
  </si>
  <si>
    <t>Pind Maty khan</t>
  </si>
  <si>
    <t>Bara Gowth</t>
  </si>
  <si>
    <t>Raja Shahid Asif</t>
  </si>
  <si>
    <t>05-09-2024</t>
  </si>
  <si>
    <t>37301-0497238-3</t>
  </si>
  <si>
    <t>27-08-2024</t>
  </si>
  <si>
    <t>0340-0599568</t>
  </si>
  <si>
    <t>61101-6025207-0</t>
  </si>
  <si>
    <t>Amina Ahmad</t>
  </si>
  <si>
    <t>37301-7303326-1</t>
  </si>
  <si>
    <t>Azmat Mahboob</t>
  </si>
  <si>
    <t>09.09.2024</t>
  </si>
  <si>
    <t xml:space="preserve">Sukhwal </t>
  </si>
  <si>
    <t>0301-5454929</t>
  </si>
  <si>
    <t>37105-0223412-5</t>
  </si>
  <si>
    <t xml:space="preserve">Asghar Ameer </t>
  </si>
  <si>
    <t>06.09.2024</t>
  </si>
  <si>
    <t>37102-8772207-3</t>
  </si>
  <si>
    <t xml:space="preserve">Muhammad Munir </t>
  </si>
  <si>
    <t>07.09.2024</t>
  </si>
  <si>
    <t>0301-5124015</t>
  </si>
  <si>
    <t>37102-2698159-1</t>
  </si>
  <si>
    <t xml:space="preserve">Malik Irfan </t>
  </si>
  <si>
    <t>0310-5582543</t>
  </si>
  <si>
    <t>37102-5589807-5</t>
  </si>
  <si>
    <t xml:space="preserve">Habib Khan </t>
  </si>
  <si>
    <t>37102-3215487-4</t>
  </si>
  <si>
    <t>Malik pur</t>
  </si>
  <si>
    <t>0306-5082296</t>
  </si>
  <si>
    <t>37405-0532444-5</t>
  </si>
  <si>
    <t xml:space="preserve">Muhammad Ashraf  </t>
  </si>
  <si>
    <t xml:space="preserve">Ghulam Rasool </t>
  </si>
  <si>
    <t>0331-8874362</t>
  </si>
  <si>
    <t xml:space="preserve">Sardar Iftikhar </t>
  </si>
  <si>
    <t xml:space="preserve">Shaukat Hayat </t>
  </si>
  <si>
    <t xml:space="preserve">Daryab Khan </t>
  </si>
  <si>
    <t>0346-5918326</t>
  </si>
  <si>
    <t>37102-1266592-1</t>
  </si>
  <si>
    <t>Abdul Waheed</t>
  </si>
  <si>
    <t>37101-8664905-5</t>
  </si>
  <si>
    <t>Shah re Charagh</t>
  </si>
  <si>
    <t>Sardar Faisal Ali</t>
  </si>
  <si>
    <t>0307-8181543</t>
  </si>
  <si>
    <t>Mohamad Wasif</t>
  </si>
  <si>
    <t>0301-2212539</t>
  </si>
  <si>
    <t>37102-1281417-1</t>
  </si>
  <si>
    <t>0300-7398433</t>
  </si>
  <si>
    <t>71504-03877232-3</t>
  </si>
  <si>
    <t xml:space="preserve"> Sharafat Hussain</t>
  </si>
  <si>
    <t>0334-5121124</t>
  </si>
  <si>
    <t>37102-2109236-9</t>
  </si>
  <si>
    <t xml:space="preserve">Mumtaz Ali Khan S/O Baz Khan  </t>
  </si>
  <si>
    <t>0301-5477874</t>
  </si>
  <si>
    <t>37203-1422861-7</t>
  </si>
  <si>
    <t>Nasir Mahmood</t>
  </si>
  <si>
    <t>0333-5181086</t>
  </si>
  <si>
    <t>0333-5916044</t>
  </si>
  <si>
    <t>37201-4246251-5</t>
  </si>
  <si>
    <t>0334-8724136</t>
  </si>
  <si>
    <t>0312-8374545</t>
  </si>
  <si>
    <t>Ch. Jahan khan</t>
  </si>
  <si>
    <t>0314-9227490</t>
  </si>
  <si>
    <t>15307-9796453-3</t>
  </si>
  <si>
    <t>Aman Wali</t>
  </si>
  <si>
    <t>0304-8198624</t>
  </si>
  <si>
    <t>37201-3440836-5</t>
  </si>
  <si>
    <t>Ansar Abbass</t>
  </si>
  <si>
    <t>0335-5915543</t>
  </si>
  <si>
    <t>0336-9270588</t>
  </si>
  <si>
    <t>37201-3218698-3</t>
  </si>
  <si>
    <t>Malik Sher Afzal</t>
  </si>
  <si>
    <t>20-9-2024</t>
  </si>
  <si>
    <t>72 41.48</t>
  </si>
  <si>
    <t>32 57.26</t>
  </si>
  <si>
    <t>ICR-I Defered (WM)</t>
  </si>
  <si>
    <t>0302-5681539</t>
  </si>
  <si>
    <t>37203-9242573-5</t>
  </si>
  <si>
    <t>Muhammad Din</t>
  </si>
  <si>
    <t>32.6300'</t>
  </si>
  <si>
    <t>kot Gula</t>
  </si>
  <si>
    <t>Malik M Nasir Khan</t>
  </si>
  <si>
    <t>Mudassar Mehboob</t>
  </si>
  <si>
    <t>7.32m</t>
  </si>
  <si>
    <t xml:space="preserve">03.05.2024 </t>
  </si>
  <si>
    <t>Mera Saroot</t>
  </si>
  <si>
    <t>0348-9602953</t>
  </si>
  <si>
    <t>37402-8669054-7</t>
  </si>
  <si>
    <t>Kahuta-I</t>
  </si>
  <si>
    <t>8.23m</t>
  </si>
  <si>
    <t>0336-5427649</t>
  </si>
  <si>
    <t>37402-3282907-0</t>
  </si>
  <si>
    <t>Salma Jabeen</t>
  </si>
  <si>
    <t>Dhook Inyat</t>
  </si>
  <si>
    <t>0316-8778279</t>
  </si>
  <si>
    <t>37105-2736996-1</t>
  </si>
  <si>
    <t>Nadeem Ahmad</t>
  </si>
  <si>
    <t>Dhook Inayat</t>
  </si>
  <si>
    <t xml:space="preserve">ICR-II Verified </t>
  </si>
  <si>
    <t>0348-0597426</t>
  </si>
  <si>
    <t>37104-6405981-7</t>
  </si>
  <si>
    <t>Malik Muhammad Nawaz</t>
  </si>
  <si>
    <t>Hazro F/T (Jand)</t>
  </si>
  <si>
    <t>Mouza Choora Sharif</t>
  </si>
  <si>
    <t>0346-5935811</t>
  </si>
  <si>
    <t>37104-2204304-3</t>
  </si>
  <si>
    <t>Muhammad Sajid</t>
  </si>
  <si>
    <t>Chora Shrif</t>
  </si>
  <si>
    <t>37104-6267143-9</t>
  </si>
  <si>
    <t>Veriffied</t>
  </si>
  <si>
    <t>Mouza Kanyal</t>
  </si>
  <si>
    <t>Khaiq Dad</t>
  </si>
  <si>
    <t xml:space="preserve">PO Auranabad </t>
  </si>
  <si>
    <t>0311-0010459</t>
  </si>
  <si>
    <t>37104-1002164-9</t>
  </si>
  <si>
    <t>Muhammad Sadique</t>
  </si>
  <si>
    <t>4.88 M</t>
  </si>
  <si>
    <t>PO Jalwal Thehsil Jand</t>
  </si>
  <si>
    <t>3.66 M</t>
  </si>
  <si>
    <t>Dhok Mehra Dhak PO Langar</t>
  </si>
  <si>
    <t>0302-5209243</t>
  </si>
  <si>
    <t>PO Jand ,Bela</t>
  </si>
  <si>
    <t>16.5 m</t>
  </si>
  <si>
    <t>072 34.917</t>
  </si>
  <si>
    <t>32 55.876</t>
  </si>
  <si>
    <t>0300-2867962</t>
  </si>
  <si>
    <t>61101-4242865-5</t>
  </si>
  <si>
    <t>19-8-2024</t>
  </si>
  <si>
    <t>0341-8481260</t>
  </si>
  <si>
    <t>37203-1418633-7</t>
  </si>
  <si>
    <t>Ghulam Ahmad s/o Muhammad Khan</t>
  </si>
  <si>
    <t>0300-6512990</t>
  </si>
  <si>
    <t>37203-1422978-3</t>
  </si>
  <si>
    <t>Muhammad Ijaz s/o Muhammad Bakhsh</t>
  </si>
  <si>
    <t>Dhok Kund Mimnaal</t>
  </si>
  <si>
    <t>37203-1954286-9</t>
  </si>
  <si>
    <t xml:space="preserve">Muhammad Ehsan s/o Muhammad Khan </t>
  </si>
  <si>
    <t>0310-7954832</t>
  </si>
  <si>
    <t>37203-1512887-7</t>
  </si>
  <si>
    <t>Shoukat Ali s/o Maula Bakhsh</t>
  </si>
  <si>
    <t>Dhok Phatwala</t>
  </si>
  <si>
    <t>0300-4557949</t>
  </si>
  <si>
    <t>37203-1526601-1</t>
  </si>
  <si>
    <t>Zafran Akhtar s/o Ameer Afzal</t>
  </si>
  <si>
    <t>26/09/2023</t>
  </si>
  <si>
    <t>Nakka Noor</t>
  </si>
  <si>
    <t>0335-9986201</t>
  </si>
  <si>
    <t>37203-7643524-3</t>
  </si>
  <si>
    <t>Aftab Ahmad s/o Atta Muhammad</t>
  </si>
  <si>
    <t>0312-8708194</t>
  </si>
  <si>
    <t>37203-14477700-4</t>
  </si>
  <si>
    <t>Guftar Begum w/o Alim Geer</t>
  </si>
  <si>
    <t>Kot Damiak</t>
  </si>
  <si>
    <t>0313-3303332</t>
  </si>
  <si>
    <t>37303-7853825-2</t>
  </si>
  <si>
    <t>Nadia Sajid</t>
  </si>
  <si>
    <t>Liqat Hussain</t>
  </si>
  <si>
    <t>25-10-22</t>
  </si>
  <si>
    <t>72 57.827</t>
  </si>
  <si>
    <t>33 20.814</t>
  </si>
  <si>
    <t>Tapai</t>
  </si>
  <si>
    <t>0336-6551335</t>
  </si>
  <si>
    <t>13101-1136497-5</t>
  </si>
  <si>
    <t>Tanveer Ahmed</t>
  </si>
  <si>
    <t>Taraiya</t>
  </si>
  <si>
    <t>ICRI</t>
  </si>
  <si>
    <t>31-10-2023</t>
  </si>
  <si>
    <t>12-09-2023</t>
  </si>
  <si>
    <t>.0300-5038712</t>
  </si>
  <si>
    <t>20-10-2022</t>
  </si>
  <si>
    <t>72. 44050</t>
  </si>
  <si>
    <t xml:space="preserve">33. 10382 </t>
  </si>
  <si>
    <t>Bekhari Khurd</t>
  </si>
  <si>
    <t>0333-5789009</t>
  </si>
  <si>
    <t>M. Sajjad Aslam</t>
  </si>
  <si>
    <t xml:space="preserve"> 72. 38442</t>
  </si>
  <si>
    <t xml:space="preserve"> 32. 43136</t>
  </si>
  <si>
    <t>0333-5267704</t>
  </si>
  <si>
    <t>37201-1588764-3</t>
  </si>
  <si>
    <t>11.06.2022</t>
  </si>
  <si>
    <t>33°33′11″</t>
  </si>
  <si>
    <t>0310-6232369</t>
  </si>
  <si>
    <t>37405-627392-1</t>
  </si>
  <si>
    <t>Sardar Yaqoob Khan</t>
  </si>
  <si>
    <t>18.06.2022</t>
  </si>
  <si>
    <t>14301-536803-9</t>
  </si>
  <si>
    <t>Rab Nawaz Khan</t>
  </si>
  <si>
    <t>6.04.2022</t>
  </si>
  <si>
    <t>37102-128743-9</t>
  </si>
  <si>
    <t>Amanat Rasool</t>
  </si>
  <si>
    <t>Hasan Abdal</t>
  </si>
  <si>
    <t>37102-387652-7</t>
  </si>
  <si>
    <t>Abdullah Khan</t>
  </si>
  <si>
    <t>72°38′29″</t>
  </si>
  <si>
    <t>33°33′62″</t>
  </si>
  <si>
    <t>37104-762883-5</t>
  </si>
  <si>
    <t>3.06.2022</t>
  </si>
  <si>
    <t>72 16.208</t>
  </si>
  <si>
    <t>33 72.779</t>
  </si>
  <si>
    <t>0336-5444216</t>
  </si>
  <si>
    <t>37101-3846933-5</t>
  </si>
  <si>
    <t>Hassan Javed</t>
  </si>
  <si>
    <t>17.10.2022</t>
  </si>
  <si>
    <t>15.10.2022</t>
  </si>
  <si>
    <t>72 36 13.62</t>
  </si>
  <si>
    <t>33 55 58.1</t>
  </si>
  <si>
    <t>Daman</t>
  </si>
  <si>
    <t>0306-5047886</t>
  </si>
  <si>
    <t>37101-9552042-7</t>
  </si>
  <si>
    <t>Safdar Khan</t>
  </si>
  <si>
    <t>Wesa</t>
  </si>
  <si>
    <t>10.11.2022</t>
  </si>
  <si>
    <t>26.10.2022</t>
  </si>
  <si>
    <t>72 16.453</t>
  </si>
  <si>
    <t>33 46.609</t>
  </si>
  <si>
    <t>37101-3172393-3</t>
  </si>
  <si>
    <t>Ajmal Khan</t>
  </si>
  <si>
    <t xml:space="preserve"> 33 31.753
</t>
  </si>
  <si>
    <t>37405-5774585-1</t>
  </si>
  <si>
    <t>Ch. Taimoor</t>
  </si>
  <si>
    <t>12-10-2022</t>
  </si>
  <si>
    <t xml:space="preserve"> 33 35.625 </t>
  </si>
  <si>
    <t xml:space="preserve"> 33 35.625</t>
  </si>
  <si>
    <t>0333-5572771</t>
  </si>
  <si>
    <t>14301-4384905-9</t>
  </si>
  <si>
    <t>Arsala Khan</t>
  </si>
  <si>
    <t>Ghari Hasso Khan</t>
  </si>
  <si>
    <t>16.05.2022</t>
  </si>
  <si>
    <t>Ishfaq Ahmed Khan</t>
  </si>
  <si>
    <t>29.04.2022</t>
  </si>
  <si>
    <t>Chora Sharif</t>
  </si>
  <si>
    <t xml:space="preserve"> 72 16.915</t>
  </si>
  <si>
    <t xml:space="preserve"> 33 53.990
</t>
  </si>
  <si>
    <t>Thati Syedo Shah</t>
  </si>
  <si>
    <t>29-06-2022</t>
  </si>
  <si>
    <t>Sarvaya</t>
  </si>
  <si>
    <t>Muhammad Rizwan</t>
  </si>
  <si>
    <t>Shah Rai Asullah</t>
  </si>
  <si>
    <t>ECO Prime</t>
  </si>
  <si>
    <t>06-09-2024</t>
  </si>
  <si>
    <t>0312-5788334</t>
  </si>
  <si>
    <t>37203-7992416-7</t>
  </si>
  <si>
    <t>Shahzad Ahmed</t>
  </si>
  <si>
    <t>ICR II Verified</t>
  </si>
  <si>
    <t>RIS</t>
  </si>
  <si>
    <t>15-02-2024</t>
  </si>
  <si>
    <t>Gidriyam</t>
  </si>
  <si>
    <t>Bashrat Hussain</t>
  </si>
  <si>
    <t>Pial Banny Khan</t>
  </si>
  <si>
    <t>Muhammad Waleed Tariq</t>
  </si>
  <si>
    <t>Bhoan</t>
  </si>
  <si>
    <t>Pirzada Aziz Ahmad</t>
  </si>
  <si>
    <t>42401-6710416-5</t>
  </si>
  <si>
    <t>0300-2888855</t>
  </si>
  <si>
    <t>Bhoan, Kallar Kahar</t>
  </si>
  <si>
    <t>Jaffer Agro</t>
  </si>
  <si>
    <t>ICR-II Reverified</t>
  </si>
  <si>
    <t>Kharli</t>
  </si>
  <si>
    <t>Hammad Afzal</t>
  </si>
  <si>
    <t>31202-3864632-3</t>
  </si>
  <si>
    <t>Kharli, Kallar Kahar</t>
  </si>
  <si>
    <t>03-10-2021</t>
  </si>
  <si>
    <t xml:space="preserve"> ICRII Verified</t>
  </si>
  <si>
    <t xml:space="preserve"> ICRII ReVerified</t>
  </si>
  <si>
    <t>Pindi Sultani</t>
  </si>
  <si>
    <t>0300-8401484</t>
  </si>
  <si>
    <t>35202-2716445-1</t>
  </si>
  <si>
    <t>22/12/2024</t>
  </si>
  <si>
    <t>16/11/2022</t>
  </si>
  <si>
    <t>Thatti Syedoshah</t>
  </si>
  <si>
    <t>37105-6347031-8</t>
  </si>
  <si>
    <t>Fazal jan</t>
  </si>
  <si>
    <t>Bajal</t>
  </si>
  <si>
    <t>Majid Khan</t>
  </si>
  <si>
    <t>37102-2771168-9</t>
  </si>
  <si>
    <t>0311-4849292</t>
  </si>
  <si>
    <t>21/05/2022</t>
  </si>
  <si>
    <t>29/06/2022</t>
  </si>
  <si>
    <t>Sahar Fatima</t>
  </si>
  <si>
    <t>37101-2841600-4</t>
  </si>
  <si>
    <t>0325-5870155</t>
  </si>
  <si>
    <t>26/05/2022</t>
  </si>
  <si>
    <t xml:space="preserve">Thatta </t>
  </si>
  <si>
    <t>Saad Ali Khan</t>
  </si>
  <si>
    <t>61101-1482008-3</t>
  </si>
  <si>
    <t>0336-8557886</t>
  </si>
  <si>
    <t>13/10/2022</t>
  </si>
  <si>
    <t>Khaba Barala</t>
  </si>
  <si>
    <t>0300-9569250</t>
  </si>
  <si>
    <t>37405-87531189-5</t>
  </si>
  <si>
    <t>Zia Ur Rasool</t>
  </si>
  <si>
    <t>Khor Utran</t>
  </si>
  <si>
    <t>Utran</t>
  </si>
  <si>
    <t>29/10/2024</t>
  </si>
  <si>
    <t>72 38.560</t>
  </si>
  <si>
    <t>33 00.779</t>
  </si>
  <si>
    <t>Ghulam Akbar</t>
  </si>
  <si>
    <t>Marth</t>
  </si>
  <si>
    <t>08-12-2023</t>
  </si>
  <si>
    <t>27-11-2023</t>
  </si>
  <si>
    <t>Dulha Chakwal</t>
  </si>
  <si>
    <t>0345-6641321</t>
  </si>
  <si>
    <t>42301-6895147-2</t>
  </si>
  <si>
    <t>Farhan Waqar Ali</t>
  </si>
  <si>
    <t>Dulha</t>
  </si>
  <si>
    <t>12-12-2023</t>
  </si>
  <si>
    <t>0345-664132-1</t>
  </si>
  <si>
    <t>34102-3004758-5</t>
  </si>
  <si>
    <t>Muhammad Iftikhar</t>
  </si>
  <si>
    <t>11-12-23</t>
  </si>
  <si>
    <t>42201-5990183-7</t>
  </si>
  <si>
    <t>Waqar Ali</t>
  </si>
  <si>
    <t>Farm pond</t>
  </si>
  <si>
    <t>Lani Wali Fateh Jang</t>
  </si>
  <si>
    <t>37405-6461803-5</t>
  </si>
  <si>
    <t>Karam Khan</t>
  </si>
  <si>
    <t>Lani Wali</t>
  </si>
  <si>
    <t>17/05/2024</t>
  </si>
  <si>
    <t>Bandota,Jhelum</t>
  </si>
  <si>
    <t>0314-5412341</t>
  </si>
  <si>
    <t>37303-1123959-3</t>
  </si>
  <si>
    <t>Chaiei</t>
  </si>
  <si>
    <t>Bandota</t>
  </si>
  <si>
    <t>17-11-2023</t>
  </si>
  <si>
    <t>Mangola,Dina</t>
  </si>
  <si>
    <t>0300-9522990</t>
  </si>
  <si>
    <t>37301-2272394-3</t>
  </si>
  <si>
    <t>Ch. Zafar Hussain</t>
  </si>
  <si>
    <t>Mangola</t>
  </si>
  <si>
    <t>19/12/2023</t>
  </si>
  <si>
    <t>12-01-2023</t>
  </si>
  <si>
    <t>Gujar Katarian, Sohawa</t>
  </si>
  <si>
    <t>0345-5675486</t>
  </si>
  <si>
    <t>37303-8629079-1</t>
  </si>
  <si>
    <t xml:space="preserve">Tahir Afzal </t>
  </si>
  <si>
    <t>Gujar Katarian</t>
  </si>
  <si>
    <t>05-12-2023</t>
  </si>
  <si>
    <t>72 33.065</t>
  </si>
  <si>
    <t>33 28.400</t>
  </si>
  <si>
    <t>Gadda</t>
  </si>
  <si>
    <t>0345-6578905</t>
  </si>
  <si>
    <t>37405-2875023-5</t>
  </si>
  <si>
    <t>Nazak Hussain</t>
  </si>
  <si>
    <t>Fatch Jang</t>
  </si>
  <si>
    <t>01-08-2024</t>
  </si>
  <si>
    <t>0304-2142321</t>
  </si>
  <si>
    <t>37303-1715536-1</t>
  </si>
  <si>
    <t>03-01-2025</t>
  </si>
  <si>
    <t xml:space="preserve">Noor Israr Raouf </t>
  </si>
  <si>
    <t>Kamal</t>
  </si>
  <si>
    <t>Muneer Hussain Qazi</t>
  </si>
  <si>
    <t>Melam</t>
  </si>
  <si>
    <t>0300-5108040</t>
  </si>
  <si>
    <t>37405-6985230-9</t>
  </si>
  <si>
    <t>Banda Basali</t>
  </si>
  <si>
    <t>Gulyana</t>
  </si>
  <si>
    <t>0312-1542347</t>
  </si>
  <si>
    <t>91509-90110684-9</t>
  </si>
  <si>
    <t>Azhar Hussain</t>
  </si>
  <si>
    <t>Muslim</t>
  </si>
  <si>
    <t>0336-5779736</t>
  </si>
  <si>
    <t>37401-4198095-9</t>
  </si>
  <si>
    <t>Ch. Kabir Akhtar</t>
  </si>
  <si>
    <t xml:space="preserve">Rawalpindi </t>
  </si>
  <si>
    <t>34101-6381180-1</t>
  </si>
  <si>
    <t>Muhammad Yousaf Warraich</t>
  </si>
  <si>
    <t>Ghura</t>
  </si>
  <si>
    <t>20-02-2025</t>
  </si>
  <si>
    <t>0317-4910153</t>
  </si>
  <si>
    <t>61101-1402390-1</t>
  </si>
  <si>
    <t>Hassan Akthar</t>
  </si>
  <si>
    <t>Khursheed Ahmad</t>
  </si>
  <si>
    <t>37401-8004253-5</t>
  </si>
  <si>
    <t>0345-5599232</t>
  </si>
  <si>
    <t>13/03/2024</t>
  </si>
  <si>
    <t>25.02.2023</t>
  </si>
  <si>
    <t>STC-4191</t>
  </si>
  <si>
    <t>X114191</t>
  </si>
  <si>
    <t>09.02.2023</t>
  </si>
  <si>
    <t>Jajy Saiyan</t>
  </si>
  <si>
    <t>0322-7420337</t>
  </si>
  <si>
    <t>34603-1238691-7</t>
  </si>
  <si>
    <t>Atta Ullah</t>
  </si>
  <si>
    <t>Langriawali</t>
  </si>
  <si>
    <t>31.05.2023</t>
  </si>
  <si>
    <t>ABL-2551</t>
  </si>
  <si>
    <t>MOBS
13122551</t>
  </si>
  <si>
    <t>09.12.2022</t>
  </si>
  <si>
    <t>Ali Pur</t>
  </si>
  <si>
    <t>0300-7158642</t>
  </si>
  <si>
    <t>34602-9812834-5</t>
  </si>
  <si>
    <t>Ghulam Abbas Ch.</t>
  </si>
  <si>
    <t>Ali Pur Hangli</t>
  </si>
  <si>
    <t>07.06.2023</t>
  </si>
  <si>
    <t>ABL-2552</t>
  </si>
  <si>
    <t>MOBS
13122552</t>
  </si>
  <si>
    <t>Partanwali</t>
  </si>
  <si>
    <t>0324-6449118</t>
  </si>
  <si>
    <t>34603-4373078-7</t>
  </si>
  <si>
    <t>Akram Ali Ghuman</t>
  </si>
  <si>
    <t>13.02.2023</t>
  </si>
  <si>
    <t>STC-8205</t>
  </si>
  <si>
    <t>Alpjha Proshot
X108205</t>
  </si>
  <si>
    <t>0321-7986730</t>
  </si>
  <si>
    <t>34603-2140120-7</t>
  </si>
  <si>
    <t>Naseer Ahmad</t>
  </si>
  <si>
    <t>STC-1559</t>
  </si>
  <si>
    <t>Alpha Proshot
X111559</t>
  </si>
  <si>
    <t>Heel Bajwan</t>
  </si>
  <si>
    <t>0335-5373333</t>
  </si>
  <si>
    <t>34603-2324174-3</t>
  </si>
  <si>
    <t>Muhammad Javed</t>
  </si>
  <si>
    <t>ABL_2563</t>
  </si>
  <si>
    <t>MOBS
13122563</t>
  </si>
  <si>
    <t>16.01.2023</t>
  </si>
  <si>
    <t>Kothy Shah</t>
  </si>
  <si>
    <t>0308-6121621</t>
  </si>
  <si>
    <t>34603-3664505-5</t>
  </si>
  <si>
    <t>Naeem Ullah</t>
  </si>
  <si>
    <t>ABL-2539</t>
  </si>
  <si>
    <t>MIOBS
13122539</t>
  </si>
  <si>
    <t>Marwal</t>
  </si>
  <si>
    <t>0308-6263881</t>
  </si>
  <si>
    <t>34603-0637407-5</t>
  </si>
  <si>
    <t>21-01-2023</t>
  </si>
  <si>
    <t>MOBA-CLS-3000</t>
  </si>
  <si>
    <t>Kulowal</t>
  </si>
  <si>
    <t>34603-7617194-9</t>
  </si>
  <si>
    <t>Yasir Younas</t>
  </si>
  <si>
    <t>ABL-R555</t>
  </si>
  <si>
    <t>Moba-013122540</t>
  </si>
  <si>
    <t>Ghumna Wali</t>
  </si>
  <si>
    <t>0300-5513548</t>
  </si>
  <si>
    <t>34601-3026375-1</t>
  </si>
  <si>
    <t>Ehsan Ullah</t>
  </si>
  <si>
    <t>Begowal</t>
  </si>
  <si>
    <t>28-06-2023</t>
  </si>
  <si>
    <t xml:space="preserve">Brevini/Italy </t>
  </si>
  <si>
    <t xml:space="preserve">China </t>
  </si>
  <si>
    <t>ABL-R-555 &amp; 2562</t>
  </si>
  <si>
    <t>MAAS (MS540-810942)</t>
  </si>
  <si>
    <t>Ali Bhai Engineering</t>
  </si>
  <si>
    <t>0301-6307658</t>
  </si>
  <si>
    <t>34602-9129114-7</t>
  </si>
  <si>
    <t>Nouman Ahmed</t>
  </si>
  <si>
    <t>Brevi/Itly</t>
  </si>
  <si>
    <t>Fakuda/FRD100</t>
  </si>
  <si>
    <t>Falcon/RCF-447</t>
  </si>
  <si>
    <t>Eagle-1 USA</t>
  </si>
  <si>
    <t>Bagh purr</t>
  </si>
  <si>
    <t>0333-9141211</t>
  </si>
  <si>
    <t>37401-9716018-7</t>
  </si>
  <si>
    <t>Mirza Waqar Ahmad</t>
  </si>
  <si>
    <t>Bandana</t>
  </si>
  <si>
    <t>Mmoba Laser /R.LAS.RH</t>
  </si>
  <si>
    <t>ALI Bahi/ABL-R-555</t>
  </si>
  <si>
    <t>X117851</t>
  </si>
  <si>
    <t>Mohara.Rawalpindi</t>
  </si>
  <si>
    <t>0300-8501211</t>
  </si>
  <si>
    <t>37405-9266498-3</t>
  </si>
  <si>
    <t>Ch Amjad</t>
  </si>
  <si>
    <t>DANA-BREVINI</t>
  </si>
  <si>
    <t>DANA/DR210</t>
  </si>
  <si>
    <t>RUBA/RDL-200</t>
  </si>
  <si>
    <t>BW20864</t>
  </si>
  <si>
    <t xml:space="preserve"> Ruba Digital</t>
  </si>
  <si>
    <t>Darkali Mamoori</t>
  </si>
  <si>
    <t>61101-7635974-9</t>
  </si>
  <si>
    <t>Nadeem Iftikhar</t>
  </si>
  <si>
    <t>Moba Laser/R-LAS-RH</t>
  </si>
  <si>
    <t>MOBA
LSRH HPKI</t>
  </si>
  <si>
    <t>37405-2826349-3</t>
  </si>
  <si>
    <t>03005123407</t>
  </si>
  <si>
    <t>51101-2621510-3</t>
  </si>
  <si>
    <t>Khawar Aziz</t>
  </si>
  <si>
    <t>Falcon RCF-447    1631</t>
  </si>
  <si>
    <t>Eagle-1-USA-Sr.No.X118842</t>
  </si>
  <si>
    <t>Kotla Dewan</t>
  </si>
  <si>
    <t>0333-6452050</t>
  </si>
  <si>
    <t>42401-9196903-9</t>
  </si>
  <si>
    <t>Aqeel Ahmad S/o Abdul Qadir</t>
  </si>
  <si>
    <t>17-01-2023</t>
  </si>
  <si>
    <t>Falcon RCF-447</t>
  </si>
  <si>
    <t>Eagle-1-USA-Sr.No.X118846</t>
  </si>
  <si>
    <t>03.01.2023</t>
  </si>
  <si>
    <t>Kinn</t>
  </si>
  <si>
    <t>0333-6206326</t>
  </si>
  <si>
    <t>32404-6189968-5</t>
  </si>
  <si>
    <t>Riaz Ahmad S/o Laal Bakhsh</t>
  </si>
  <si>
    <t>10.02.2023</t>
  </si>
  <si>
    <t>Ali BHAI. ABL.555 Sr. No.938</t>
  </si>
  <si>
    <t xml:space="preserve"> LS.RH.HP.KI.Sr.No.13122923</t>
  </si>
  <si>
    <t>0314-3364350</t>
  </si>
  <si>
    <t>32404-2981009-1</t>
  </si>
  <si>
    <t>Abdul Rehman S/o Mohd Noor</t>
  </si>
  <si>
    <t>Ali BHAI. ABL.555 Sr. No.937</t>
  </si>
  <si>
    <t xml:space="preserve"> LS.RH.HP.KI.Sr.No.13122856</t>
  </si>
  <si>
    <t>0336-9367576</t>
  </si>
  <si>
    <t>32403-1639087-5</t>
  </si>
  <si>
    <t>Mohd Ashraf S/o Mohd Ali</t>
  </si>
  <si>
    <t>Ali BHAI. ABL.555 Sr. No.2564</t>
  </si>
  <si>
    <t>Maqbool LS.RH.HP.KI.Sr.No.13122564</t>
  </si>
  <si>
    <t>Noshehra Sharqi</t>
  </si>
  <si>
    <t>0333-6447397</t>
  </si>
  <si>
    <t>32403-1621403-7</t>
  </si>
  <si>
    <t>Rashid Hussain Shah S/o Chishti Hasan Shah</t>
  </si>
  <si>
    <t>17.01.2023</t>
  </si>
  <si>
    <t>Falcon RCF 447 Sr.No.1638</t>
  </si>
  <si>
    <t>Falcon RCF 447 Sr.No.X118849</t>
  </si>
  <si>
    <t>Thul Matam</t>
  </si>
  <si>
    <t>0333-4449974</t>
  </si>
  <si>
    <t>35202-6304252-3</t>
  </si>
  <si>
    <t>Wazeer Ahmad S/o Haji Ahmad</t>
  </si>
  <si>
    <t>18.01.2023</t>
  </si>
  <si>
    <t>Falcon RCF 447 Sr.No.1637</t>
  </si>
  <si>
    <t>Falcon RCF 447 Sr.No.X118848</t>
  </si>
  <si>
    <t>Uzman</t>
  </si>
  <si>
    <t>0343-1238891</t>
  </si>
  <si>
    <t>32403-6256904-9</t>
  </si>
  <si>
    <t>Itfaaq Ahmad S/o Daah Lakh</t>
  </si>
  <si>
    <t>17.03.2023</t>
  </si>
  <si>
    <t>Falcon RCF 447 Sr.No.1647</t>
  </si>
  <si>
    <t>Falcon RCF 447 Sr.No.X121523</t>
  </si>
  <si>
    <t>0333-4043442</t>
  </si>
  <si>
    <t>31205-0401505-3</t>
  </si>
  <si>
    <t>Shakeel Ahmad S/o Hamid Ali</t>
  </si>
  <si>
    <t>Falcon RCF 447 Sr.No.1649</t>
  </si>
  <si>
    <t>Falcon RCF 447 Sr.No.X121525</t>
  </si>
  <si>
    <t>Jhoke Makwal</t>
  </si>
  <si>
    <t>0332-3030694</t>
  </si>
  <si>
    <t>32403-1905930-3</t>
  </si>
  <si>
    <t>Amjad Hussain S/o Wahid Bakhsh</t>
  </si>
  <si>
    <t>Heero</t>
  </si>
  <si>
    <t>Falcon RCF 447 Sr.No.1632</t>
  </si>
  <si>
    <t>Falcon RCF 447 Sr.No.X118843</t>
  </si>
  <si>
    <t>M.Pur Gam Wala</t>
  </si>
  <si>
    <t>0331-6447575</t>
  </si>
  <si>
    <t>32403-5234533-3</t>
  </si>
  <si>
    <t>Ghulam Hasan S/o Ali Sher</t>
  </si>
  <si>
    <t>Chak Shikari</t>
  </si>
  <si>
    <t>Falcon RCF 447 Sr.No.1634</t>
  </si>
  <si>
    <t>Eagle-1 USA Sr. No.X118845</t>
  </si>
  <si>
    <t>Kotla Androon</t>
  </si>
  <si>
    <t>0333-6188787</t>
  </si>
  <si>
    <t>32403-7052377-3</t>
  </si>
  <si>
    <t>Abdul Aziz S/o Wahid Bakhsh</t>
  </si>
  <si>
    <t>8',Local/ 0939</t>
  </si>
  <si>
    <t>Moba/R.LAS.RH</t>
  </si>
  <si>
    <t>ABL-R-555/ 0939</t>
  </si>
  <si>
    <t>LS-RH-HP.K1/ 013122816</t>
  </si>
  <si>
    <t>0345-6967092</t>
  </si>
  <si>
    <t>32403-1633097-5</t>
  </si>
  <si>
    <t>khalil Ur Rehman S/o Abdul Rehman</t>
  </si>
  <si>
    <t>8' Local/1633</t>
  </si>
  <si>
    <t>FRD-100 /Fakuda</t>
  </si>
  <si>
    <t>RCF-447 /1633</t>
  </si>
  <si>
    <t>Eagle-1, USA /X118844</t>
  </si>
  <si>
    <t>Gulab Shah</t>
  </si>
  <si>
    <t>0333-6462195</t>
  </si>
  <si>
    <t>32402-2543722-1</t>
  </si>
  <si>
    <t>Muhammad Aslam S/o Sher Din</t>
  </si>
  <si>
    <t>8' Local/1636</t>
  </si>
  <si>
    <t>RCF-447 /1636</t>
  </si>
  <si>
    <t>Eagle-1 USA/X118847</t>
  </si>
  <si>
    <t>0323-7122600</t>
  </si>
  <si>
    <t>32403-8014267-9</t>
  </si>
  <si>
    <t>Abid Hussain S/o Aziz Muhammad</t>
  </si>
  <si>
    <t>8' Local/1646</t>
  </si>
  <si>
    <t>RCF-447 /1646</t>
  </si>
  <si>
    <t>Eagle-1 USA/X121522</t>
  </si>
  <si>
    <t>Jageer Gabool</t>
  </si>
  <si>
    <t>0333-6438614</t>
  </si>
  <si>
    <t>32403-4745889-3</t>
  </si>
  <si>
    <t xml:space="preserve"> Jalal Ahmad S/o Allah Dad</t>
  </si>
  <si>
    <t>AD3E02/ Brevini/Italy</t>
  </si>
  <si>
    <t>8' Local/1648</t>
  </si>
  <si>
    <t>RCF-447 /1648</t>
  </si>
  <si>
    <t>Eagle-1 USA/X121524</t>
  </si>
  <si>
    <t>laal Garh</t>
  </si>
  <si>
    <t>0333-8826264</t>
  </si>
  <si>
    <t>32403-1648611-9</t>
  </si>
  <si>
    <t>Hakim Ali S/o Buhadur</t>
  </si>
  <si>
    <t>Laal Garh</t>
  </si>
  <si>
    <t>8', Local, No.1628</t>
  </si>
  <si>
    <t>Falcon, RCF-447 Sr. No.1628</t>
  </si>
  <si>
    <t>Eagle-1 USA Sr. No. X118817</t>
  </si>
  <si>
    <t>28-12-2022</t>
  </si>
  <si>
    <t>Mallokay</t>
  </si>
  <si>
    <t>0300-7748771</t>
  </si>
  <si>
    <t>34501-1942356-7</t>
  </si>
  <si>
    <t>Muhammad Nadeem</t>
  </si>
  <si>
    <t>Sankhtra</t>
  </si>
  <si>
    <t>8', Local, No.1627</t>
  </si>
  <si>
    <t>Falcon, RCF-447 Sr. No.1627</t>
  </si>
  <si>
    <t>Eagle-1 USA Sr. No. X118816</t>
  </si>
  <si>
    <t>0346-4425419</t>
  </si>
  <si>
    <t>34501-1942283-7</t>
  </si>
  <si>
    <t>Muhammad Rasheed</t>
  </si>
  <si>
    <t>8', Local, No.6782</t>
  </si>
  <si>
    <t>Cross Field Agro.CFL-07, Sr. No.6782</t>
  </si>
  <si>
    <t>Cross Field Agro, CR-1, Sr. No. CR 22086</t>
  </si>
  <si>
    <t>Gharota</t>
  </si>
  <si>
    <t>0300-7763970</t>
  </si>
  <si>
    <t>34502-1554945-9</t>
  </si>
  <si>
    <t>8', Local, No.6779</t>
  </si>
  <si>
    <t>Cross Field Agro.CFL-07, Sr. No.6779</t>
  </si>
  <si>
    <t>Cross Field Agro, CR-1, Sr. No. CR 765575</t>
  </si>
  <si>
    <t>0300-8857968</t>
  </si>
  <si>
    <t>34502-1550691-7</t>
  </si>
  <si>
    <t>Akram Rashid</t>
  </si>
  <si>
    <t>Boua</t>
  </si>
  <si>
    <t>8', Local, No.6781</t>
  </si>
  <si>
    <t>Cross Field Agro.CFL-07, Sr. No.6781</t>
  </si>
  <si>
    <t>Cross Field Agro, CR-1, Sr. No. CR 22087</t>
  </si>
  <si>
    <t>Darrian</t>
  </si>
  <si>
    <t>0300-7772214</t>
  </si>
  <si>
    <t>34502-7336678-7</t>
  </si>
  <si>
    <t>8', Local, No.6780</t>
  </si>
  <si>
    <t>Cross Field Agro.CFL-07, Sr. No.6780</t>
  </si>
  <si>
    <t>Cross Field Agro, CR-1, Sr. No. CR 766197</t>
  </si>
  <si>
    <t>Fatto Chak</t>
  </si>
  <si>
    <t>0301-2224697</t>
  </si>
  <si>
    <t>35202-4080319-9</t>
  </si>
  <si>
    <t>Kashif Ghafoor</t>
  </si>
  <si>
    <t>Gorsial</t>
  </si>
  <si>
    <t>8', Local, No.1629</t>
  </si>
  <si>
    <t>Falcon, RCF-447 Sr. No.1629</t>
  </si>
  <si>
    <t>Eagle-1 USA Sr. No. X118818</t>
  </si>
  <si>
    <t>Thillay Khurd</t>
  </si>
  <si>
    <t>0343-6333484</t>
  </si>
  <si>
    <t>34501-4169914-1</t>
  </si>
  <si>
    <t>Waris Ali</t>
  </si>
  <si>
    <t>Maddo kahlwan</t>
  </si>
  <si>
    <t>.17-06-2023</t>
  </si>
  <si>
    <t>8', Local, No.1547</t>
  </si>
  <si>
    <t>CLS-3000, MOBA,Sr.No 3312</t>
  </si>
  <si>
    <t>Hilti, PR2-HS, Sr.No. 144220523</t>
  </si>
  <si>
    <t>Wazir pur</t>
  </si>
  <si>
    <t>0345-6665067</t>
  </si>
  <si>
    <t>34501-2033230-9</t>
  </si>
  <si>
    <t>Nisar Ahmad</t>
  </si>
  <si>
    <t>Maddokahlwan</t>
  </si>
  <si>
    <t>17-06-2023</t>
  </si>
  <si>
    <t>8', Local, No.5810</t>
  </si>
  <si>
    <t>CFL-07, Cross Field Sr.No 5810</t>
  </si>
  <si>
    <t>CR-1, Cross Field, Sr. No. CR 220016</t>
  </si>
  <si>
    <t>Narang China</t>
  </si>
  <si>
    <t>0306-6892361</t>
  </si>
  <si>
    <t>34501-1574079-5</t>
  </si>
  <si>
    <t>Mushtaq Ahmad</t>
  </si>
  <si>
    <t>Darinwala</t>
  </si>
  <si>
    <t>8', Local, No.5808</t>
  </si>
  <si>
    <t>Cross Field Sr.No. 5808</t>
  </si>
  <si>
    <t>PROSHOT Sr.No X.117887</t>
  </si>
  <si>
    <t>16-01-2023</t>
  </si>
  <si>
    <t>Rajian</t>
  </si>
  <si>
    <t>34501-0387541-9</t>
  </si>
  <si>
    <t>Rajjian</t>
  </si>
  <si>
    <t>14.07.2023</t>
  </si>
  <si>
    <t>6.50*14   (10 ply)</t>
  </si>
  <si>
    <t>dana brevini</t>
  </si>
  <si>
    <t>8' Local</t>
  </si>
  <si>
    <t>Symbel impex No.2313</t>
  </si>
  <si>
    <t>alpha proshat No.x-118184</t>
  </si>
  <si>
    <t xml:space="preserve"> 28-03-2023</t>
  </si>
  <si>
    <t>symbol impex</t>
  </si>
  <si>
    <t>Kalor</t>
  </si>
  <si>
    <t>38301-9959816-1</t>
  </si>
  <si>
    <t>Intesar Ahmad S/o Abdul Jabar</t>
  </si>
  <si>
    <t xml:space="preserve">Kalor </t>
  </si>
  <si>
    <t>Esakhel</t>
  </si>
  <si>
    <t>Symbel impex No.2314</t>
  </si>
  <si>
    <t>alpha proshat No.x-118192</t>
  </si>
  <si>
    <t>Swance</t>
  </si>
  <si>
    <t>0302-2995261</t>
  </si>
  <si>
    <t>38302-4001423-1</t>
  </si>
  <si>
    <t>Muhannad aslam han S/O Khan DAD</t>
  </si>
  <si>
    <t>Symbel impex No.2316</t>
  </si>
  <si>
    <t>alpha proshat No.x-118194</t>
  </si>
  <si>
    <t>Chidru</t>
  </si>
  <si>
    <t>0306-5581034</t>
  </si>
  <si>
    <t>38302-0227784-9</t>
  </si>
  <si>
    <t>Janghir Khan S/o Wazir Khan</t>
  </si>
  <si>
    <t>27-06-2023</t>
  </si>
  <si>
    <t>8' 900kg/Local</t>
  </si>
  <si>
    <t>Symbel impex No.2315</t>
  </si>
  <si>
    <t>alpha proshat No.x-118197</t>
  </si>
  <si>
    <t xml:space="preserve"> 16-05-23</t>
  </si>
  <si>
    <t>manda kheel</t>
  </si>
  <si>
    <t>umer khan s/o maher khan</t>
  </si>
  <si>
    <t xml:space="preserve">essa kheel </t>
  </si>
  <si>
    <t>Pioner Agro No.3320</t>
  </si>
  <si>
    <t>alpha proshat No.x-118202</t>
  </si>
  <si>
    <t>pioneer agro</t>
  </si>
  <si>
    <t>trag</t>
  </si>
  <si>
    <t>38302-7280904-1</t>
  </si>
  <si>
    <t>shafi ullah s/o muhammad hussain</t>
  </si>
  <si>
    <t>Pioner Agro No.3319</t>
  </si>
  <si>
    <t>alpha proshat No.x-118191</t>
  </si>
  <si>
    <t>kacha gujrat</t>
  </si>
  <si>
    <t>383030450005-7</t>
  </si>
  <si>
    <t xml:space="preserve"> muhammad basheer s/o mian muhammad</t>
  </si>
  <si>
    <t>piplaan</t>
  </si>
  <si>
    <t>Pioner Agro No.3318</t>
  </si>
  <si>
    <t>alpha proshat No.x-118186</t>
  </si>
  <si>
    <t xml:space="preserve">Ghundi </t>
  </si>
  <si>
    <t>Azmat ullah khan  s/o sher muhammad khan</t>
  </si>
  <si>
    <t>4055Rdl 200</t>
  </si>
  <si>
    <t>imex 777 rdl  no bx21616</t>
  </si>
  <si>
    <t>Ruba degital</t>
  </si>
  <si>
    <t>wan bhachran</t>
  </si>
  <si>
    <t>383021128392-3</t>
  </si>
  <si>
    <t>Muhammad Waris s/o  Said rasool</t>
  </si>
  <si>
    <t>4065Rdl 200</t>
  </si>
  <si>
    <t>imex 777 rdl  no bx21628</t>
  </si>
  <si>
    <t>28-03-23</t>
  </si>
  <si>
    <t>chakrala</t>
  </si>
  <si>
    <t>383028499238-3</t>
  </si>
  <si>
    <t>Muhammad Riaz s/o Khalel khan</t>
  </si>
  <si>
    <t>4030Rdl 200</t>
  </si>
  <si>
    <t>imex 777 rdl  no bx21627</t>
  </si>
  <si>
    <t xml:space="preserve"> 28-03-23</t>
  </si>
  <si>
    <t>38302651529-7</t>
  </si>
  <si>
    <t>Alam khan s/o Fathay khan</t>
  </si>
  <si>
    <t>4064Rdl 200</t>
  </si>
  <si>
    <t>imex 777 rdl  no bx21633</t>
  </si>
  <si>
    <t>shadia</t>
  </si>
  <si>
    <t>382015797907-9</t>
  </si>
  <si>
    <t>Fathe Khan s/o Khan Muhammad</t>
  </si>
  <si>
    <t>4057Rdl 200</t>
  </si>
  <si>
    <t>imex 777 rdl  no bx21615</t>
  </si>
  <si>
    <t>382016202412-3</t>
  </si>
  <si>
    <t>Muhammad Ameer s/o Muhammad Aziz</t>
  </si>
  <si>
    <t>4080Rdl 200</t>
  </si>
  <si>
    <t>imex 777 rdl  no bx21631</t>
  </si>
  <si>
    <t>16-05-23</t>
  </si>
  <si>
    <t>musa kheel</t>
  </si>
  <si>
    <t>38302107244-3</t>
  </si>
  <si>
    <t>Muhammad Aslam s/o Muhammad Gul khan</t>
  </si>
  <si>
    <t>4101Rdl 200</t>
  </si>
  <si>
    <t>imex 777 rdl  no bx21617</t>
  </si>
  <si>
    <t>383019051302-1</t>
  </si>
  <si>
    <t>Ghulam Muhammad s/o Ahmad khan</t>
  </si>
  <si>
    <t>4102 Rdl200</t>
  </si>
  <si>
    <t>imex 777 rdl  no bx21632</t>
  </si>
  <si>
    <t>wanbhachran</t>
  </si>
  <si>
    <t>383026929904-5</t>
  </si>
  <si>
    <t>Muhammad  Sulaman s/o Maseeta</t>
  </si>
  <si>
    <t>imex 777 rdl  no bx21634</t>
  </si>
  <si>
    <t>383024346239-5</t>
  </si>
  <si>
    <t>Hassnat Ahmad s/o bhai khan</t>
  </si>
  <si>
    <t>24-06-2023</t>
  </si>
  <si>
    <t>Brevini/ Itely</t>
  </si>
  <si>
    <t>8', Local/ 2312</t>
  </si>
  <si>
    <t>Symbol Impex, SR-67. No. 2312</t>
  </si>
  <si>
    <t>Alpha Parashot. Impex. Sr. No. 118188</t>
  </si>
  <si>
    <t>13-03-2023</t>
  </si>
  <si>
    <t>351/TDA</t>
  </si>
  <si>
    <t>0302-6831019</t>
  </si>
  <si>
    <t>31205-4478823-3</t>
  </si>
  <si>
    <t>27-04-2023</t>
  </si>
  <si>
    <t>Brevini/Italy. AD3E03</t>
  </si>
  <si>
    <t>Local, 8', No. 0929</t>
  </si>
  <si>
    <t>Ali Bhai. ABL.R.555 No.0929</t>
  </si>
  <si>
    <t>Moba Laser Rotec. LS.RH.HP.KI.Sr. No.013122932</t>
  </si>
  <si>
    <t>Sarishta Thal Jandi</t>
  </si>
  <si>
    <t>0306-8766908</t>
  </si>
  <si>
    <t>32203-7370912-9</t>
  </si>
  <si>
    <t>Zia Ullah</t>
  </si>
  <si>
    <t>03-02-2023</t>
  </si>
  <si>
    <t>Local, 8', No. 4095</t>
  </si>
  <si>
    <t>Ruba Digital RDL-200 No. 4095</t>
  </si>
  <si>
    <t>IMEX-I77R-No. JV19730</t>
  </si>
  <si>
    <t>Chah Ameer Abdullah</t>
  </si>
  <si>
    <t>0346-7592577</t>
  </si>
  <si>
    <t>32202-7593805-3</t>
  </si>
  <si>
    <t>Samtia</t>
  </si>
  <si>
    <t>06-02-2023</t>
  </si>
  <si>
    <t>Local, 8', No. 0934</t>
  </si>
  <si>
    <t>Ali Bhai. ABL.R.555 No.0934</t>
  </si>
  <si>
    <t>MOBA-LASER ROTEC.LS.RH.HP.KI No. 013122847</t>
  </si>
  <si>
    <t>Dinpur</t>
  </si>
  <si>
    <t>0332-7617823</t>
  </si>
  <si>
    <t>32202-3565561-9</t>
  </si>
  <si>
    <t>Ammanullah</t>
  </si>
  <si>
    <t>Local, 8', No. 0935</t>
  </si>
  <si>
    <t>Ali Bhai. ABL.R.555 No.0935</t>
  </si>
  <si>
    <t>MOBA-LASER ROTEC.LS.RH.HP.KI No. 013122939</t>
  </si>
  <si>
    <t>0342-3829669</t>
  </si>
  <si>
    <t>32202-2500922-5</t>
  </si>
  <si>
    <t>Local, 8', No. 4090</t>
  </si>
  <si>
    <t>Ruba Digital RDL-200 No. 4090</t>
  </si>
  <si>
    <t>IMEX-I77R-No. KV19753</t>
  </si>
  <si>
    <t>TDA Colony</t>
  </si>
  <si>
    <t>32203-4206400-5</t>
  </si>
  <si>
    <t>Syed Zahid Abbas Shah</t>
  </si>
  <si>
    <t>Local, 8', No. 4054</t>
  </si>
  <si>
    <t>Ruba Digital RDL-200 No. 4054</t>
  </si>
  <si>
    <t>IMEX-I77R-No. BW 20820</t>
  </si>
  <si>
    <t>Mouza Lail</t>
  </si>
  <si>
    <t>0302-6762021</t>
  </si>
  <si>
    <t>32201-4233021-1</t>
  </si>
  <si>
    <t>Muhammad Maqbool Hussain</t>
  </si>
  <si>
    <t>Local, 8', No. 4056</t>
  </si>
  <si>
    <t>Ruba Digital RDL-200 No. 4056</t>
  </si>
  <si>
    <t>IMEX-I77R-No. BW 20865</t>
  </si>
  <si>
    <t>Chah Kalu wala</t>
  </si>
  <si>
    <t>0300-7671468</t>
  </si>
  <si>
    <t>32201-9788761-9</t>
  </si>
  <si>
    <t>Mulazim Hussain</t>
  </si>
  <si>
    <t>Khairay wala</t>
  </si>
  <si>
    <t>Local, 8', No. 4097</t>
  </si>
  <si>
    <t>Ruba Digital RDL-200 No. 4097</t>
  </si>
  <si>
    <t>IMEX-I77R-No. KV19786</t>
  </si>
  <si>
    <t>0345-8953774</t>
  </si>
  <si>
    <t>32201-0495371-7</t>
  </si>
  <si>
    <t>Local, 8', No. 4063</t>
  </si>
  <si>
    <t>Ruba Digital RDL-200 No. 4063</t>
  </si>
  <si>
    <t>IMEX-I77R-No. BW 20836</t>
  </si>
  <si>
    <t>Chak No 132/TDA</t>
  </si>
  <si>
    <t>0303-4107887</t>
  </si>
  <si>
    <t>32203-4598961-3</t>
  </si>
  <si>
    <t>Chowk Azam</t>
  </si>
  <si>
    <t>132/TDA</t>
  </si>
  <si>
    <t>Local, 8', No. 0932</t>
  </si>
  <si>
    <t>Ali Bhai. ABL.R.555 No.0932</t>
  </si>
  <si>
    <t>MOBA-LASER ROTEC.LS.RH.HP.KI No. 013122938</t>
  </si>
  <si>
    <t>Chak No 149-c/TDA</t>
  </si>
  <si>
    <t>0301-7911069</t>
  </si>
  <si>
    <t>32203-2006817-5</t>
  </si>
  <si>
    <t>Mehar Faiz Muhammad</t>
  </si>
  <si>
    <t>Jamman Shah</t>
  </si>
  <si>
    <t>149-C/TDA</t>
  </si>
  <si>
    <t>Local, 8', No. 4088</t>
  </si>
  <si>
    <t>Ruba Digital RDL-200 No. 4088</t>
  </si>
  <si>
    <t>IMEX-I77R-No. BW 20844</t>
  </si>
  <si>
    <t>Noshara Nashaib</t>
  </si>
  <si>
    <t>0301-7459833</t>
  </si>
  <si>
    <t>32203-4495376-1</t>
  </si>
  <si>
    <t>Nazeer Hussain</t>
  </si>
  <si>
    <t>Basti Shadu Khan</t>
  </si>
  <si>
    <t>Local, 8', No. 4033</t>
  </si>
  <si>
    <t>Ruba Digital RDL-200 No. 4033</t>
  </si>
  <si>
    <t>ALPHA-PROSHOT. RDL.XD. No. X119293</t>
  </si>
  <si>
    <t>Chak No 302/TDA</t>
  </si>
  <si>
    <t>0346-7264849</t>
  </si>
  <si>
    <t>32201-4266290-5</t>
  </si>
  <si>
    <t>Ghulam Muhammad</t>
  </si>
  <si>
    <t>302/TDA</t>
  </si>
  <si>
    <t>Local, 8', No. 0931</t>
  </si>
  <si>
    <t>Ali Bhai. ABL.R.555 No.0931</t>
  </si>
  <si>
    <t>MCE.Laser Rotic.LS.RH.HP.K1.No. 013122936</t>
  </si>
  <si>
    <t>Ali Bhai engineer</t>
  </si>
  <si>
    <t>Chak No 268-A/TDA</t>
  </si>
  <si>
    <t>0343-0609268</t>
  </si>
  <si>
    <t>32203-8017870-3</t>
  </si>
  <si>
    <t>Muhammad Farooq</t>
  </si>
  <si>
    <t>306/TDA</t>
  </si>
  <si>
    <t>268-A/TDA</t>
  </si>
  <si>
    <t>Local, 8', No. 0930</t>
  </si>
  <si>
    <t>Ali Bhai. ABL.R.555 No.0930</t>
  </si>
  <si>
    <t>MCE.Laser Rotic.LS.RH.HP.K1.No. 013122882</t>
  </si>
  <si>
    <t>Chak No 268/TDA</t>
  </si>
  <si>
    <t>0347-8858095</t>
  </si>
  <si>
    <t>32203-8751793-5</t>
  </si>
  <si>
    <t>Muhammad Niaz</t>
  </si>
  <si>
    <t>268/TDA</t>
  </si>
  <si>
    <t>16-03-2023</t>
  </si>
  <si>
    <t>Local, 8', No. 1645</t>
  </si>
  <si>
    <t>Falcon RCF-447, No.1645</t>
  </si>
  <si>
    <t>Eagle-1 USA Sr. No. X118850</t>
  </si>
  <si>
    <t>Chak No 129/TDA</t>
  </si>
  <si>
    <t>0346-4787301</t>
  </si>
  <si>
    <t>32203-2868620-5</t>
  </si>
  <si>
    <t>Ghulam Yasin</t>
  </si>
  <si>
    <t>129/TDA</t>
  </si>
  <si>
    <t>Local, 8', No. 0933</t>
  </si>
  <si>
    <t>Ali Bhai. ABL.R.555 No.0933</t>
  </si>
  <si>
    <t>MCE.Laser Rotic.LS.RH.HP.K1.No. 013122851</t>
  </si>
  <si>
    <t>Wara Gashkoro Nashib</t>
  </si>
  <si>
    <t>0307-6541058</t>
  </si>
  <si>
    <t>32203-2048788-5</t>
  </si>
  <si>
    <t>Ahmad Baksh</t>
  </si>
  <si>
    <t>Kotla Haji shah</t>
  </si>
  <si>
    <t>Wara Gashkori</t>
  </si>
  <si>
    <t>Local, 8', No. 0936</t>
  </si>
  <si>
    <t>Ali Bhai. ABL.R.555 No.0936</t>
  </si>
  <si>
    <t>MCE.Laser Rotic.LS.RH.HP.K1.No. 013122811</t>
  </si>
  <si>
    <t>29-12-2022</t>
  </si>
  <si>
    <t>Chak No 347/TDA</t>
  </si>
  <si>
    <t>0345-7626276</t>
  </si>
  <si>
    <t>32201-3505391-5</t>
  </si>
  <si>
    <t>Shabeer Ahmad</t>
  </si>
  <si>
    <t>347/TDA</t>
  </si>
  <si>
    <t>23-10-2023</t>
  </si>
  <si>
    <t>8', Local, No.04101</t>
  </si>
  <si>
    <t>PROSHOT, Cross Field Agro. CFL. Sr.No.5834</t>
  </si>
  <si>
    <t>PROSHOT, Cross Field Agro. XD. Sr.No.X117856</t>
  </si>
  <si>
    <t>Kotli Thal Naushera</t>
  </si>
  <si>
    <t>0300-8046582</t>
  </si>
  <si>
    <t>38201-7761968-1</t>
  </si>
  <si>
    <t>Sahab Khan</t>
  </si>
  <si>
    <t>Anga</t>
  </si>
  <si>
    <t>04-01-2024</t>
  </si>
  <si>
    <t>8', Local, No.202407</t>
  </si>
  <si>
    <t>nil</t>
  </si>
  <si>
    <t>Hateen, RX-30, Sr.No: 202407</t>
  </si>
  <si>
    <t>PROSHOT-XD, Sr.No.X117190</t>
  </si>
  <si>
    <t>20-02-2023</t>
  </si>
  <si>
    <t>Al-Inyat</t>
  </si>
  <si>
    <t>Balwal</t>
  </si>
  <si>
    <t>0300-5388750</t>
  </si>
  <si>
    <t>38201-6831723-7</t>
  </si>
  <si>
    <t>Sajid Mahmood</t>
  </si>
  <si>
    <t>8', Local, No.202429</t>
  </si>
  <si>
    <t>Hateen, RX-30, Sr.No: 202429</t>
  </si>
  <si>
    <t>PROSHOT-XD, Sr.No.X117189</t>
  </si>
  <si>
    <t>Talukar</t>
  </si>
  <si>
    <t>0304-0600084</t>
  </si>
  <si>
    <t>38201-6368976-1</t>
  </si>
  <si>
    <t>8', Local, No.202408</t>
  </si>
  <si>
    <t>Hateen, RX-30, Sr.No: 202408</t>
  </si>
  <si>
    <t>PROSHOT-XD, Sr.No.X117191</t>
  </si>
  <si>
    <t>0300-8702315</t>
  </si>
  <si>
    <t>38201-1088790-9</t>
  </si>
  <si>
    <t>8', Local, No.202410</t>
  </si>
  <si>
    <t>Hateen, RX-30, Sr.No: 202410</t>
  </si>
  <si>
    <t>PROSHOT-XD, Sr.No.X117193</t>
  </si>
  <si>
    <t>Noor pur Thal</t>
  </si>
  <si>
    <t>0306-5390498</t>
  </si>
  <si>
    <t>38202-1260356-7</t>
  </si>
  <si>
    <t>Saleem Akhtar</t>
  </si>
  <si>
    <t>8', Local, No.202409</t>
  </si>
  <si>
    <t>Hateen, RX-30, Sr.No: 202409</t>
  </si>
  <si>
    <t>PROSHOT-XD, Sr.No.X117192</t>
  </si>
  <si>
    <t>Goway Wali</t>
  </si>
  <si>
    <t>0333-6812256</t>
  </si>
  <si>
    <t>38201-4023242-1</t>
  </si>
  <si>
    <t>Golay Wali</t>
  </si>
  <si>
    <t>Qaidabad</t>
  </si>
  <si>
    <t>8', Local, No.202406</t>
  </si>
  <si>
    <t>Hateen, RX-30, Sr.No: 202406</t>
  </si>
  <si>
    <t>PROSHOT-XD, Sr.No.X117194</t>
  </si>
  <si>
    <t>0306-5388750</t>
  </si>
  <si>
    <t xml:space="preserve">38201-1051521-9 </t>
  </si>
  <si>
    <t>Muhammad Imtiaz</t>
  </si>
  <si>
    <t xml:space="preserve">CLS-3000, MOBA,Sr.No </t>
  </si>
  <si>
    <t xml:space="preserve">Hilti, PR2-HS, Sr.No. </t>
  </si>
  <si>
    <t>38201-1102479-9</t>
  </si>
  <si>
    <t>Muhammad Narullah</t>
  </si>
  <si>
    <t>17-06-2022</t>
  </si>
  <si>
    <t>DANA-Brevini</t>
  </si>
  <si>
    <t>8', Local/ 202403</t>
  </si>
  <si>
    <t>Hateen-RX-30 Sr.No. 202403</t>
  </si>
  <si>
    <t xml:space="preserve">Pro Shot-XD Sr. No. X117146 </t>
  </si>
  <si>
    <t>20-03-2023</t>
  </si>
  <si>
    <t>AL- Inayat &amp; Sons</t>
  </si>
  <si>
    <t>0315-8615733</t>
  </si>
  <si>
    <t>38201-1280829-9</t>
  </si>
  <si>
    <t>Abdul Sattar S/o Muhammad Sher</t>
  </si>
  <si>
    <t>8', Local/ 202401</t>
  </si>
  <si>
    <t>Hateen-RX-30 Sr.No. 202401</t>
  </si>
  <si>
    <t xml:space="preserve">Pro Shot-XD Sr. No. X117144 </t>
  </si>
  <si>
    <t>0345-5847197</t>
  </si>
  <si>
    <t>38202-7581207-3</t>
  </si>
  <si>
    <t>Ghulam Muhammad S/o Baran</t>
  </si>
  <si>
    <t>8', Local/ 202404</t>
  </si>
  <si>
    <t>Hateen-RX-30 Sr.No. 202404</t>
  </si>
  <si>
    <t xml:space="preserve">Pro Shot-XD Sr. No. X117117 </t>
  </si>
  <si>
    <t>31-03-2023</t>
  </si>
  <si>
    <t>Peelo vanis</t>
  </si>
  <si>
    <t>0300-6025175</t>
  </si>
  <si>
    <t>38202-6920028-7</t>
  </si>
  <si>
    <t>Muhammad Baksh S/o Ahmad Khan</t>
  </si>
  <si>
    <t>8', Local/ 202402</t>
  </si>
  <si>
    <t>Hateen-RX-30 Sr.No. 202402</t>
  </si>
  <si>
    <t xml:space="preserve">Pro Shot-XD Sr. No. X117145 </t>
  </si>
  <si>
    <t>38/MB</t>
  </si>
  <si>
    <t>0300-6727492</t>
  </si>
  <si>
    <t>38201-5111817-1</t>
  </si>
  <si>
    <t>Muhammad Ramzan S/o Sona Khan</t>
  </si>
  <si>
    <t>8', Local/ 202405</t>
  </si>
  <si>
    <t>Hateen-RX-30 Sr.No. 202405</t>
  </si>
  <si>
    <t xml:space="preserve">Pro Shot-XD Sr. No. X117118 </t>
  </si>
  <si>
    <t>31-03-2-23</t>
  </si>
  <si>
    <t>0300-0516200</t>
  </si>
  <si>
    <t>38202-5335665-9</t>
  </si>
  <si>
    <t>Ikram ullah s/o Shah Nawaz</t>
  </si>
  <si>
    <t>16-06-2022</t>
  </si>
  <si>
    <t>8', Local/ 117082</t>
  </si>
  <si>
    <t>Local Kametech,  No.  X 119097</t>
  </si>
  <si>
    <t>Alpha Proshot,  No.X.119097</t>
  </si>
  <si>
    <t>03-03-2023</t>
  </si>
  <si>
    <t>Bahawal Engineering</t>
  </si>
  <si>
    <t>Tail Khatwan</t>
  </si>
  <si>
    <t>0300-7246901</t>
  </si>
  <si>
    <t>34302-2123004-9</t>
  </si>
  <si>
    <t>Haq Nawaz S/o Muhammad Riaz</t>
  </si>
  <si>
    <t>06-05-2023</t>
  </si>
  <si>
    <t>8', Local/ 2311</t>
  </si>
  <si>
    <t>Symbol Impex, SR-67. No. 2311</t>
  </si>
  <si>
    <t>Alpha Proshot, Impex No.X.118207</t>
  </si>
  <si>
    <t xml:space="preserve">Mouza Noorwana </t>
  </si>
  <si>
    <t>0300-6071792</t>
  </si>
  <si>
    <t>38201-7555430-9</t>
  </si>
  <si>
    <t>Rana Allah Ditta</t>
  </si>
  <si>
    <t>25-05-2023</t>
  </si>
  <si>
    <t>Cross field agro-5799</t>
  </si>
  <si>
    <t>x117854</t>
  </si>
  <si>
    <t>28.12.2022</t>
  </si>
  <si>
    <t>Cross field agro</t>
  </si>
  <si>
    <t>Jandala</t>
  </si>
  <si>
    <t>0300-9521907</t>
  </si>
  <si>
    <t>37301-5020677-7</t>
  </si>
  <si>
    <t>Wajid Ali S/o Rehmat Khan</t>
  </si>
  <si>
    <t>Cross field agro-5798</t>
  </si>
  <si>
    <t>x117853</t>
  </si>
  <si>
    <t>0346-5836607</t>
  </si>
  <si>
    <t>Naveed Anwar S/o Muhammad Anwar Ul Haq</t>
  </si>
  <si>
    <t>Kharala</t>
  </si>
  <si>
    <t>Cross field agro-5800</t>
  </si>
  <si>
    <t>CR1</t>
  </si>
  <si>
    <t>Baddu</t>
  </si>
  <si>
    <t>0318-5969879</t>
  </si>
  <si>
    <t>37301-777778-7</t>
  </si>
  <si>
    <t>Zeeshan Saghir S/o Saghir Ahmad</t>
  </si>
  <si>
    <t>Ruba, RDL-200</t>
  </si>
  <si>
    <t>imex i777 RDL</t>
  </si>
  <si>
    <t>Ruba Digital laser</t>
  </si>
  <si>
    <t>Pindi khokhran</t>
  </si>
  <si>
    <t>0300-6260762</t>
  </si>
  <si>
    <t>34202-1891942-3</t>
  </si>
  <si>
    <t>Muhammad Waheed</t>
  </si>
  <si>
    <t>Dhma Malka</t>
  </si>
  <si>
    <t>0313-8910000</t>
  </si>
  <si>
    <t>34201-0342186-9</t>
  </si>
  <si>
    <t>RCF-447</t>
  </si>
  <si>
    <t>x118819</t>
  </si>
  <si>
    <t>Dhenda Khurd</t>
  </si>
  <si>
    <t>0304-0600758</t>
  </si>
  <si>
    <t>34201-0402663-5</t>
  </si>
  <si>
    <t>Sheikh pur</t>
  </si>
  <si>
    <t>0342-4601084</t>
  </si>
  <si>
    <t>34201-2198374-7</t>
  </si>
  <si>
    <t>25-02-2023</t>
  </si>
  <si>
    <t>Green Land, GLR-40</t>
  </si>
  <si>
    <t>ProShot GLL-XD</t>
  </si>
  <si>
    <t>10-05-2023</t>
  </si>
  <si>
    <t xml:space="preserve">Green Land Laser </t>
  </si>
  <si>
    <t>0333-6510405</t>
  </si>
  <si>
    <t>34202-0655269-3</t>
  </si>
  <si>
    <t>Mian Muhammad Ghias</t>
  </si>
  <si>
    <t>11-04-2023</t>
  </si>
  <si>
    <t>imex (i77R)</t>
  </si>
  <si>
    <t>Marala</t>
  </si>
  <si>
    <t>0346-6810422</t>
  </si>
  <si>
    <t>34202-0344728-1</t>
  </si>
  <si>
    <t>Ehsan Ulllah</t>
  </si>
  <si>
    <t>16-05-2023</t>
  </si>
  <si>
    <t>Dullan wala</t>
  </si>
  <si>
    <t>0340-4052152</t>
  </si>
  <si>
    <t>34202-3400111-1</t>
  </si>
  <si>
    <t>M.Boota</t>
  </si>
  <si>
    <t>Aalam Garh</t>
  </si>
  <si>
    <t>0304-7411238</t>
  </si>
  <si>
    <t>34201-1477585-2</t>
  </si>
  <si>
    <t>Rubina Kousar</t>
  </si>
  <si>
    <t>Kaint</t>
  </si>
  <si>
    <t>Sadhiana</t>
  </si>
  <si>
    <t>0332-8324856</t>
  </si>
  <si>
    <t>34202-1842568-1</t>
  </si>
  <si>
    <t>Irfan Ahmed</t>
  </si>
  <si>
    <t>24-01-2023</t>
  </si>
  <si>
    <t>Dana/Brevini/Italy.AD3EO2CL.</t>
  </si>
  <si>
    <t>Local, 8', Sr.No.0926</t>
  </si>
  <si>
    <t>ABL-R-555. Ali Bhai. Sr.No.0926</t>
  </si>
  <si>
    <t>Moba. LS.ROTEC. Sr. No.013122819</t>
  </si>
  <si>
    <t xml:space="preserve"> Ali Bhai </t>
  </si>
  <si>
    <t xml:space="preserve">Chak Nou Abad </t>
  </si>
  <si>
    <t>0335-7900064  0307-5696178</t>
  </si>
  <si>
    <t>32102-0554513-5</t>
  </si>
  <si>
    <t>Bahadur Garh</t>
  </si>
  <si>
    <t>Local, 8', Sr.No.0924</t>
  </si>
  <si>
    <t>ABL-R-555. Ali Bhai. Sr.No.0924</t>
  </si>
  <si>
    <t>Moba. LS.ROTEC. Sr. No.013122885</t>
  </si>
  <si>
    <t>Nawan Jaunbi</t>
  </si>
  <si>
    <t>0345-7363219</t>
  </si>
  <si>
    <t>32102-9142685-3</t>
  </si>
  <si>
    <t>Nawan Janubi</t>
  </si>
  <si>
    <t>8', Local, Ali Bhai. Sr. No. 0928</t>
  </si>
  <si>
    <t>Moba Laser. R.LAS.RH.</t>
  </si>
  <si>
    <t>Ali Bhai. ABL-R-555 Sr. No. 0928</t>
  </si>
  <si>
    <t>Moba Laser. LS.RH.HP.K1 Sr No. 013122826</t>
  </si>
  <si>
    <t>Chah Koozi Wala</t>
  </si>
  <si>
    <t xml:space="preserve">0335-0076024   0345-4497925  </t>
  </si>
  <si>
    <t>32102-5872063-3</t>
  </si>
  <si>
    <t>Haq Nawaz</t>
  </si>
  <si>
    <t>Ghous  Abad</t>
  </si>
  <si>
    <t>Kot Chutta</t>
  </si>
  <si>
    <t>8', Local, Ali Bhai. Sr. No. 0927</t>
  </si>
  <si>
    <t>Ali Bhai. ABL-R-555 Sr. No. 0927</t>
  </si>
  <si>
    <t>Moba Laser. LS.RH.HP.K1 Sr No. 01312788</t>
  </si>
  <si>
    <t xml:space="preserve">Basti Sarwar Wali </t>
  </si>
  <si>
    <t>0333-6173389    0333-8595703</t>
  </si>
  <si>
    <t>32102-7012474-3</t>
  </si>
  <si>
    <t>Syed Muhammad Mueen-ud-Din</t>
  </si>
  <si>
    <t>Drahma</t>
  </si>
  <si>
    <t>8', Local, Ali Bhai. Sr. No. 0925</t>
  </si>
  <si>
    <t>Ali Bhai. ABL-R-555 Sr. No. 0925</t>
  </si>
  <si>
    <t>Moba Laser. LS.RH.HP.K1 Sr No. 01312778</t>
  </si>
  <si>
    <t>Basti Khuda Bakhsh Khosa,</t>
  </si>
  <si>
    <t>32102-6692111-7</t>
  </si>
  <si>
    <t>Chak Nou Abad</t>
  </si>
  <si>
    <t>8', Local, Ali Bhai. Sr. No. 0923</t>
  </si>
  <si>
    <t>Ali Bhai. ABL-R-555 Sr. No. 0923</t>
  </si>
  <si>
    <t>Moba Laser. LS.RH.HP.K1 Sr No. 013122930</t>
  </si>
  <si>
    <t xml:space="preserve">Qaim Wala </t>
  </si>
  <si>
    <t>32102-0951482-3</t>
  </si>
  <si>
    <t xml:space="preserve">Mujahid Hussain </t>
  </si>
  <si>
    <t>8', Local, Ali Bhai. Sr. No. 0921</t>
  </si>
  <si>
    <t>Ali Bhai. ABL-R-555 Sr. No. 0921</t>
  </si>
  <si>
    <t>Moba Laser. LS.RH.HP.K1 Sr No. 013122777</t>
  </si>
  <si>
    <t xml:space="preserve">Dalana </t>
  </si>
  <si>
    <t xml:space="preserve">0347-7077777  </t>
  </si>
  <si>
    <t>32102-7875262-1</t>
  </si>
  <si>
    <t>Aman Ullah Khan</t>
  </si>
  <si>
    <t>Dalana</t>
  </si>
  <si>
    <t>6.50-14 10 ply</t>
  </si>
  <si>
    <t>8',  Ruba No.4104</t>
  </si>
  <si>
    <t>Ruba Digital, RDL200 No. 4104</t>
  </si>
  <si>
    <t>IMEX-i77R No. BX21612</t>
  </si>
  <si>
    <t>09-06-2023</t>
  </si>
  <si>
    <t>Kala</t>
  </si>
  <si>
    <t>0343-6263567</t>
  </si>
  <si>
    <t>32102-0279752-1</t>
  </si>
  <si>
    <t>Abdul Kareem S/o Allah Ditta</t>
  </si>
  <si>
    <t>8',  Ruba No.4105</t>
  </si>
  <si>
    <t>Ruba Digital, RDL200 No. 4105</t>
  </si>
  <si>
    <t>IMEX-i77R No. BX21613</t>
  </si>
  <si>
    <t>Jhoke Haider Laghari</t>
  </si>
  <si>
    <t>0347-4956021</t>
  </si>
  <si>
    <t>32103-3600614-7</t>
  </si>
  <si>
    <t>Abdul Majeed S/o Ameer Mohd</t>
  </si>
  <si>
    <t>ABL R-555 /0925</t>
  </si>
  <si>
    <t>M/S Ali Bhai Engineers</t>
  </si>
  <si>
    <t xml:space="preserve">Chak Danda Shadan Lund </t>
  </si>
  <si>
    <t>0333-6007543   0348-6002843</t>
  </si>
  <si>
    <t>32102-9041036-5</t>
  </si>
  <si>
    <t xml:space="preserve">Ghulam Muhammad </t>
  </si>
  <si>
    <t>26/01/2023</t>
  </si>
  <si>
    <t>DANA- BREVINI</t>
  </si>
  <si>
    <t>RUBA DIGHITAL &amp;4086</t>
  </si>
  <si>
    <t>LOCAL</t>
  </si>
  <si>
    <t>IMAX &amp; BW20845</t>
  </si>
  <si>
    <t>16/01/2023</t>
  </si>
  <si>
    <t>Siral</t>
  </si>
  <si>
    <t>0345-0948524</t>
  </si>
  <si>
    <t>37201-1790367-5</t>
  </si>
  <si>
    <t>Liaqat Ali Khan</t>
  </si>
  <si>
    <t>26-01-2023</t>
  </si>
  <si>
    <t>RUBA 4100</t>
  </si>
  <si>
    <t>1MAX BW20868</t>
  </si>
  <si>
    <t>Dulmial</t>
  </si>
  <si>
    <t>0344-5757517</t>
  </si>
  <si>
    <t>37202-4994692-2</t>
  </si>
  <si>
    <t xml:space="preserve">Malik Atif Abbas </t>
  </si>
  <si>
    <t>Cho Saiden Shah</t>
  </si>
  <si>
    <t>RUBA 4072</t>
  </si>
  <si>
    <t>Proshot x119679</t>
  </si>
  <si>
    <t>pera fatehal</t>
  </si>
  <si>
    <t>0312-5137778</t>
  </si>
  <si>
    <t>37405-0353650-3</t>
  </si>
  <si>
    <t>Malik Mansab Khan</t>
  </si>
  <si>
    <t>Pera fatehal</t>
  </si>
  <si>
    <t>18-04-2023</t>
  </si>
  <si>
    <t>Local, 8' Falcon. No. 4060</t>
  </si>
  <si>
    <t>Ruba Digital RDL-200 Sr.No.4060</t>
  </si>
  <si>
    <t>IMEX.I77R. Sr.No.DW 21025</t>
  </si>
  <si>
    <t>17-02-2023</t>
  </si>
  <si>
    <t>Khichi kalan</t>
  </si>
  <si>
    <t>0333-3376969</t>
  </si>
  <si>
    <t>38101-0571398-4</t>
  </si>
  <si>
    <t>Marriam</t>
  </si>
  <si>
    <t>Local, 8' Falcon. No. 4093</t>
  </si>
  <si>
    <t>Ruba Digital RDL-200 Sr.No.4093</t>
  </si>
  <si>
    <t>IMEX.I77R. Sr.No.DW 21024</t>
  </si>
  <si>
    <t>Basti Dhap wali</t>
  </si>
  <si>
    <t>0346-1717830</t>
  </si>
  <si>
    <t>38102-0909818-1</t>
  </si>
  <si>
    <t>Khuhawar Kallan</t>
  </si>
  <si>
    <t>15-04-2023</t>
  </si>
  <si>
    <t>Local, 8' Falcon. No. 2305</t>
  </si>
  <si>
    <t>Symbol Impex. SR-67 Sr.No.2305</t>
  </si>
  <si>
    <t>Alpha Proshot. Impex Proshot. Sr.No. X118190</t>
  </si>
  <si>
    <t>21-02-2023</t>
  </si>
  <si>
    <t>Jewan wala</t>
  </si>
  <si>
    <t>0344-7681314</t>
  </si>
  <si>
    <t>38101-0690255-1</t>
  </si>
  <si>
    <t>Allah Daad</t>
  </si>
  <si>
    <t>Local, 8' Falcon. No. 2307</t>
  </si>
  <si>
    <t>Symbol Impex. SR-67 Sr.No.2307</t>
  </si>
  <si>
    <t>Alpha Proshot. Impex Proshot. Sr.No. X118195</t>
  </si>
  <si>
    <t>Surani Nasheeb</t>
  </si>
  <si>
    <t>0303-9721364</t>
  </si>
  <si>
    <t>38101-0616769-5</t>
  </si>
  <si>
    <t>Kuhawar Kallan</t>
  </si>
  <si>
    <t>Local, 8' Falcon. No. 4098</t>
  </si>
  <si>
    <t>Ruba Digital RDL-200 Sr.No.4098</t>
  </si>
  <si>
    <t>IMEX.I77R. Sr.No.DW 21035</t>
  </si>
  <si>
    <t>Mamdani</t>
  </si>
  <si>
    <t>0343-7860014</t>
  </si>
  <si>
    <t>38102-0894226-3</t>
  </si>
  <si>
    <t>Local, 8' Falcon. No. 02301</t>
  </si>
  <si>
    <t>Symbol Impex. SR-67 Sr.No.2301</t>
  </si>
  <si>
    <t>Alpha Proshot. Impex Proshot. Sr.No. X118205</t>
  </si>
  <si>
    <t>Siyal</t>
  </si>
  <si>
    <t>0344-6890849</t>
  </si>
  <si>
    <t>38101-3722240-7</t>
  </si>
  <si>
    <t>Local, 8' Falcon. No. 4070</t>
  </si>
  <si>
    <t>Ruba Digital RDL-200 Sr.No.4070</t>
  </si>
  <si>
    <t>IMEX.I77R. Sr.No.DW 21034</t>
  </si>
  <si>
    <t>Jhamet Nashaib</t>
  </si>
  <si>
    <t>0314-7866112</t>
  </si>
  <si>
    <t>38101-3506939-5</t>
  </si>
  <si>
    <t>Ashiq Hussain</t>
  </si>
  <si>
    <t>Local, 8' Falcon. No. 02309</t>
  </si>
  <si>
    <t>Symbol Impex. SR-67 Sr.No.2309</t>
  </si>
  <si>
    <t>Alpha Proshot. Impex Proshot. Sr.No. X118203</t>
  </si>
  <si>
    <t>Basti Dhol</t>
  </si>
  <si>
    <t>0341-0773645</t>
  </si>
  <si>
    <t>38101-0675048-5</t>
  </si>
  <si>
    <t>Local, 8' Falcon. No. 4099</t>
  </si>
  <si>
    <t>Ruba Digital RDL-200 Sr.No.4099</t>
  </si>
  <si>
    <t>IMEX.I77R. Sr.No.DW 21037</t>
  </si>
  <si>
    <t>Jhoke Qalander Baksh</t>
  </si>
  <si>
    <t>0306-7980396</t>
  </si>
  <si>
    <t>38102-1215469-7</t>
  </si>
  <si>
    <t>Panjgraaen</t>
  </si>
  <si>
    <t>Local, 8' Falcon. No. 02306</t>
  </si>
  <si>
    <t>Symbol Impex. SR-67 Sr.No.2306</t>
  </si>
  <si>
    <t>Alpha Proshot. Impex Proshot. Sr.No. X118193</t>
  </si>
  <si>
    <t>Diani</t>
  </si>
  <si>
    <t>0345-1064046</t>
  </si>
  <si>
    <t>38101-0667391-7</t>
  </si>
  <si>
    <t>Muneer Ahmad</t>
  </si>
  <si>
    <t>Local, 8' Falcon. No. 02310</t>
  </si>
  <si>
    <t>Symbol Impex. SR-67 Sr.No.2310</t>
  </si>
  <si>
    <t>Alpha Proshot. Impex Proshot. Sr.No. X118204</t>
  </si>
  <si>
    <t>27-02-2023</t>
  </si>
  <si>
    <t>0333-6849905</t>
  </si>
  <si>
    <t>38101-0581577-3</t>
  </si>
  <si>
    <t>Local, 8' Falcon. No. 02308</t>
  </si>
  <si>
    <t>Symbol Impex. SR-67.Sr. No.2308</t>
  </si>
  <si>
    <t>Alph Proshot.Impex. Sr. No X118199</t>
  </si>
  <si>
    <t>Rehman Wali</t>
  </si>
  <si>
    <t>0343-1801112</t>
  </si>
  <si>
    <t>38101-1959440-1</t>
  </si>
  <si>
    <t>Jahangheer Ahmad</t>
  </si>
  <si>
    <t>Local, 8' Falcon. No. 02303</t>
  </si>
  <si>
    <t>Symbol Impex. SR-67.Sr. No.2303</t>
  </si>
  <si>
    <t>Alph Proshot.Impex. Sr. No X118187</t>
  </si>
  <si>
    <t>Mullan Wali</t>
  </si>
  <si>
    <t>0333-8936650</t>
  </si>
  <si>
    <t>38101-2994173-9</t>
  </si>
  <si>
    <t>Mullan wali</t>
  </si>
  <si>
    <t>Local, 8' Falcon. No. 02304</t>
  </si>
  <si>
    <t>Symbol Impex. SR-67.Sr. No.2304</t>
  </si>
  <si>
    <t>Alph Proshot.Impex. Sr. No X118189</t>
  </si>
  <si>
    <t>0346-2979578</t>
  </si>
  <si>
    <t>38101-5417005-9</t>
  </si>
  <si>
    <t>Malik  Alah Wassya</t>
  </si>
  <si>
    <t>Local, 8' Falcon. No. 4091</t>
  </si>
  <si>
    <t>Ruba Digital RDL-200 Sr.No.4091</t>
  </si>
  <si>
    <t>IMEX.I77R. Sr.No.         DW 21036</t>
  </si>
  <si>
    <t>Jhoke Hafiz Wali</t>
  </si>
  <si>
    <t>0345-4564134</t>
  </si>
  <si>
    <t>38101-0619717-5</t>
  </si>
  <si>
    <t>Hammu wali</t>
  </si>
  <si>
    <t>27-03-2023</t>
  </si>
  <si>
    <t>Local, 8' Falcon. No. 1652</t>
  </si>
  <si>
    <t>Falcon.RCF-447.Sr.No.1652</t>
  </si>
  <si>
    <t>Laser Reference. Eagle-1. USA. Sr.No.X121527</t>
  </si>
  <si>
    <t>Rajghar</t>
  </si>
  <si>
    <t>0345-4117429</t>
  </si>
  <si>
    <t>35202-3004255-5</t>
  </si>
  <si>
    <t>Rashid Mahmood</t>
  </si>
  <si>
    <t>Hyderabad</t>
  </si>
  <si>
    <t>Local, 8' Falcon. No. 4058</t>
  </si>
  <si>
    <t>Ruba Digital RDL-200 Sr.No.4058</t>
  </si>
  <si>
    <t>IMEX.I77R. Sr.No.         DW 21022</t>
  </si>
  <si>
    <t>7/Rakh, Hyderabad</t>
  </si>
  <si>
    <t>0309-4309801</t>
  </si>
  <si>
    <t>38104-0827720-2</t>
  </si>
  <si>
    <t>Zulikhan Bibi</t>
  </si>
  <si>
    <t>Local, 8' Falcon. No. 02302</t>
  </si>
  <si>
    <t>Symbol Impex. SR-67.Sr. No.2302</t>
  </si>
  <si>
    <t>Alph Proshot.Impex. Sr. No X118185</t>
  </si>
  <si>
    <t>18/Rakh, Ha-yderabad</t>
  </si>
  <si>
    <t>0333-8042566</t>
  </si>
  <si>
    <t>38104-0838256-9</t>
  </si>
  <si>
    <t>Nazar Hussain</t>
  </si>
  <si>
    <t xml:space="preserve"> 18/Rakh Hyderabad</t>
  </si>
  <si>
    <t>LS-27</t>
  </si>
  <si>
    <t>Futurar:LT-800</t>
  </si>
  <si>
    <t>0300-9752713</t>
  </si>
  <si>
    <t>37101-9305199-3</t>
  </si>
  <si>
    <t>Amir Ahsan</t>
  </si>
  <si>
    <t>RDL-4071</t>
  </si>
  <si>
    <t>IMEX-KV-19763</t>
  </si>
  <si>
    <t>03.02.2023</t>
  </si>
  <si>
    <t>0312-5609598</t>
  </si>
  <si>
    <t>37101-6205283-7</t>
  </si>
  <si>
    <t>Babo Irshad</t>
  </si>
  <si>
    <t>CFA-5781</t>
  </si>
  <si>
    <t>Proshot -X117880</t>
  </si>
  <si>
    <t xml:space="preserve">N33.458666 </t>
  </si>
  <si>
    <t>0300-5679320</t>
  </si>
  <si>
    <t>37104-7362985-9</t>
  </si>
  <si>
    <t>Sardar Atta Muhammad</t>
  </si>
  <si>
    <t>37102-4052766-3</t>
  </si>
  <si>
    <t>Haji Sons Int.</t>
  </si>
  <si>
    <t>3006 Proshot, Royal Proshot</t>
  </si>
  <si>
    <t>HSR-300-5783</t>
  </si>
  <si>
    <t>HS-55P-57833006</t>
  </si>
  <si>
    <t>15-07-2022</t>
  </si>
  <si>
    <t>Noshera Gharbi</t>
  </si>
  <si>
    <t>Allah Bachaya S/O Kreem Bakhsh</t>
  </si>
  <si>
    <t>0332-1753723</t>
  </si>
  <si>
    <t xml:space="preserve">PROSHOT/ </t>
  </si>
  <si>
    <t>0342-6433511</t>
  </si>
  <si>
    <t>PROSHOT/ Sr.No.X112065 Next Levei XD</t>
  </si>
  <si>
    <t>NL-200, Next Level Sr.No. 2515</t>
  </si>
  <si>
    <t>8' Local Sr.No. 202515</t>
  </si>
  <si>
    <t>Qadirabad</t>
  </si>
  <si>
    <t>Okhli Mohla</t>
  </si>
  <si>
    <t>Ghulam Sarwar S/o Falik Sher</t>
  </si>
  <si>
    <t>38201-1043794-6</t>
  </si>
  <si>
    <t>0300-0687556</t>
  </si>
  <si>
    <t>USA, Alpha Pro Shot XD STC Sr.No. X123094</t>
  </si>
  <si>
    <t>STC-03 Sr.No.3094</t>
  </si>
  <si>
    <t>8', Local, No.3094</t>
  </si>
  <si>
    <t>.07-08-2024</t>
  </si>
  <si>
    <t>Katha Sagral</t>
  </si>
  <si>
    <t>Qaisar ur Rehman</t>
  </si>
  <si>
    <t>38201-3337761-9</t>
  </si>
  <si>
    <t>0317-8363917</t>
  </si>
  <si>
    <t>USA, Alpha Pro Shot XD STC Sr.No. X123093</t>
  </si>
  <si>
    <t>STC-03 Sr.No.3093</t>
  </si>
  <si>
    <t>8', Local, No.3093</t>
  </si>
  <si>
    <t>145501                              06-06-2023</t>
  </si>
  <si>
    <t>01.03.2023</t>
  </si>
  <si>
    <t>Citrus Plant</t>
  </si>
  <si>
    <t>PSC &amp; Rd Department</t>
  </si>
  <si>
    <t>Sub Marsibal Pump</t>
  </si>
  <si>
    <t>Khajola</t>
  </si>
  <si>
    <t>0333-5136952</t>
  </si>
  <si>
    <t>61101-2000296-1</t>
  </si>
  <si>
    <t>Javid Iqbal Raja S/O Muhammad Hanif</t>
  </si>
  <si>
    <t>440856 ,06.06.2023</t>
  </si>
  <si>
    <t>0300-9196433</t>
  </si>
  <si>
    <t>37101-7732807-3</t>
  </si>
  <si>
    <t>Muhammad Saleem S/O Manzoor Hussain</t>
  </si>
  <si>
    <t>440855 ,06.06.2023</t>
  </si>
  <si>
    <t>solar System</t>
  </si>
  <si>
    <t>0300-5789629</t>
  </si>
  <si>
    <t>37203-8092974-5</t>
  </si>
  <si>
    <t>Muhammad Khuram Hayat S/O Khizar Hayyat</t>
  </si>
  <si>
    <t>145512                                               (05-09-2023)</t>
  </si>
  <si>
    <t>18-02-2023</t>
  </si>
  <si>
    <t>0300-7016902</t>
  </si>
  <si>
    <t>37405-0642488-5</t>
  </si>
  <si>
    <t>Bilal Ahmed s/o Nizam ud din</t>
  </si>
  <si>
    <t>Dhok budhal</t>
  </si>
  <si>
    <t>145510                                             (05-09-2023)</t>
  </si>
  <si>
    <t>15-02-2023</t>
  </si>
  <si>
    <t>0333-5192143</t>
  </si>
  <si>
    <t>37405-0101690-9</t>
  </si>
  <si>
    <t>Asif Nawaz s/o Muhammad Nawaz</t>
  </si>
  <si>
    <t>145513                                          05-09-2023</t>
  </si>
  <si>
    <t>8.2.2023</t>
  </si>
  <si>
    <t>thakra mohra</t>
  </si>
  <si>
    <t>0302-1423259</t>
  </si>
  <si>
    <t>37401-5664682-3</t>
  </si>
  <si>
    <t>umer imtiaz s/o imtiaz ahmed</t>
  </si>
  <si>
    <t>narali</t>
  </si>
  <si>
    <t>145509                                            05-09-2023</t>
  </si>
  <si>
    <t>27.2.2023</t>
  </si>
  <si>
    <t>Dhok Murad Baksh</t>
  </si>
  <si>
    <t>0336-5331391</t>
  </si>
  <si>
    <t>37401-1445866-1</t>
  </si>
  <si>
    <t>Imtiaz Ahmed s/o Adalat Hussain</t>
  </si>
  <si>
    <t>145511                               05-09-2023</t>
  </si>
  <si>
    <t>Thatta khalil</t>
  </si>
  <si>
    <t>0313-8741218</t>
  </si>
  <si>
    <t>37406-2241401-9</t>
  </si>
  <si>
    <t>Waqas khan s/o Amjid khan</t>
  </si>
  <si>
    <t>Dhoke jandu</t>
  </si>
  <si>
    <t>440900/06-06-2023</t>
  </si>
  <si>
    <t>27/11/2022</t>
  </si>
  <si>
    <t>Alu wali</t>
  </si>
  <si>
    <t>0301-4973372</t>
  </si>
  <si>
    <t>38303-8897415-9</t>
  </si>
  <si>
    <t>Muhmmad Abid s/o Ghulam Shabeer</t>
  </si>
  <si>
    <t>Naseer wala</t>
  </si>
  <si>
    <t>145402/06-06-2023</t>
  </si>
  <si>
    <t>Kaloonwala</t>
  </si>
  <si>
    <t>0344-2394227</t>
  </si>
  <si>
    <t>38301-0434023-9</t>
  </si>
  <si>
    <t>Muhammad Afzal khan s/o Ghuncha Gul</t>
  </si>
  <si>
    <t>Kot Chandana</t>
  </si>
  <si>
    <t>145401/06-06-2023</t>
  </si>
  <si>
    <t>22/10/2022</t>
  </si>
  <si>
    <t>0301-2221735</t>
  </si>
  <si>
    <t>38301-6599956-9</t>
  </si>
  <si>
    <t>Muhammad Asif s/o Haji Ali Mehar</t>
  </si>
  <si>
    <t>440899/06-06-2023</t>
  </si>
  <si>
    <t>Rustam wala</t>
  </si>
  <si>
    <t>0308-7876436</t>
  </si>
  <si>
    <t>38302-9793222-5</t>
  </si>
  <si>
    <t>Faisal Siddique Khan s/o Mushtaq Ahmad Khan</t>
  </si>
  <si>
    <t>440898/06-06-2023</t>
  </si>
  <si>
    <t>0337-1627106</t>
  </si>
  <si>
    <t>38302-6813290-1</t>
  </si>
  <si>
    <t>Malik Saleem Javid s/o Malik Muhammad Mumtaz</t>
  </si>
  <si>
    <t>No.145544 Dt 07.09.2023</t>
  </si>
  <si>
    <t>71.968238</t>
  </si>
  <si>
    <t>32.165450</t>
  </si>
  <si>
    <t>10 MB</t>
  </si>
  <si>
    <t>0300-3580021</t>
  </si>
  <si>
    <t>38201-2348426-3</t>
  </si>
  <si>
    <t>Nazar Hussain S/O Ghulam Abbas</t>
  </si>
  <si>
    <t>14/ MB</t>
  </si>
  <si>
    <t>10 /MB</t>
  </si>
  <si>
    <t>No.145543 Dt 07.09.2023</t>
  </si>
  <si>
    <t>71.958596</t>
  </si>
  <si>
    <t>32.109663</t>
  </si>
  <si>
    <t>0300-1244645</t>
  </si>
  <si>
    <t>38202-1280173-7</t>
  </si>
  <si>
    <t>Ijaz Hussain S/O Muhammad Khan</t>
  </si>
  <si>
    <t>14 /MB</t>
  </si>
  <si>
    <t>No.145542 Dt 07.09.2023</t>
  </si>
  <si>
    <t>0301-8100057</t>
  </si>
  <si>
    <t>38203-0351613-5</t>
  </si>
  <si>
    <t>Sabir Hayat Muhammad Hayyat</t>
  </si>
  <si>
    <t>Gunjial shumali</t>
  </si>
  <si>
    <t>No.145541 Dt 07.09.2023</t>
  </si>
  <si>
    <t>71.740151</t>
  </si>
  <si>
    <t>32.226150</t>
  </si>
  <si>
    <t>38 DB</t>
  </si>
  <si>
    <t>0349-6070348</t>
  </si>
  <si>
    <t>38201-9732534-9</t>
  </si>
  <si>
    <t xml:space="preserve">Usman Ghani S/O Muhammad Yasin </t>
  </si>
  <si>
    <t>Bandial Janubi</t>
  </si>
  <si>
    <t>38/DB</t>
  </si>
  <si>
    <t>No.145540 Dt 07.09.2023</t>
  </si>
  <si>
    <t>16-10-2022</t>
  </si>
  <si>
    <t xml:space="preserve">(Olive) </t>
  </si>
  <si>
    <t>0334-5903125</t>
  </si>
  <si>
    <t>38201-1045817-1</t>
  </si>
  <si>
    <t xml:space="preserve">Muhammad Ehsan S/o Chanan Din </t>
  </si>
  <si>
    <t>No.145539 Dt 07.09.2023</t>
  </si>
  <si>
    <t>71.993741</t>
  </si>
  <si>
    <t>32.228071</t>
  </si>
  <si>
    <t>Sheikhoo</t>
  </si>
  <si>
    <t>0308-7040377</t>
  </si>
  <si>
    <t>38201-7722953-3</t>
  </si>
  <si>
    <t>Muhammad Ijaz  S/o Hakim Khan</t>
  </si>
  <si>
    <t>Bijar</t>
  </si>
  <si>
    <t>No.145538 Dt 07.09.2023</t>
  </si>
  <si>
    <t>25-10-2022</t>
  </si>
  <si>
    <t>Mitha</t>
  </si>
  <si>
    <t>72.286173</t>
  </si>
  <si>
    <t>32.182437</t>
  </si>
  <si>
    <t>Hamoka</t>
  </si>
  <si>
    <t>0301-5794165</t>
  </si>
  <si>
    <t>38201-7182377-1</t>
  </si>
  <si>
    <t>Qalab Abbas S/o Ghulam Haider</t>
  </si>
  <si>
    <t>No.145537 Dt 07.09.2023</t>
  </si>
  <si>
    <t>17-10-2022</t>
  </si>
  <si>
    <t>Lokat</t>
  </si>
  <si>
    <t>72.283125</t>
  </si>
  <si>
    <t>32.182425</t>
  </si>
  <si>
    <t>0301-8605165</t>
  </si>
  <si>
    <t>38402-9884990-3</t>
  </si>
  <si>
    <t>Syed Hasnain shah S/o Syed  Nasir Ali Shah</t>
  </si>
  <si>
    <t>No.145536 Dt 07.09.2023</t>
  </si>
  <si>
    <t>09.10.2022</t>
  </si>
  <si>
    <t>Ainu</t>
  </si>
  <si>
    <t>0300-9600046</t>
  </si>
  <si>
    <t>38403-2214064-9</t>
  </si>
  <si>
    <t>Fakher Ahmad S/o Basheer Ahmad</t>
  </si>
  <si>
    <t>No.145535 Dt 07.09.2023</t>
  </si>
  <si>
    <t>0300-8665875</t>
  </si>
  <si>
    <t>38202-1292001-5</t>
  </si>
  <si>
    <t>Touqeer Ahmad S/o Noor Muhammad</t>
  </si>
  <si>
    <t>145514
05.09.2023</t>
  </si>
  <si>
    <t>Ranja</t>
  </si>
  <si>
    <t>0334-1540970</t>
  </si>
  <si>
    <t>37301-7668823</t>
  </si>
  <si>
    <t>Muhammad Taaj S/O Boota khan</t>
  </si>
  <si>
    <t xml:space="preserve">Dhanyala </t>
  </si>
  <si>
    <t>145436
06.06.2023</t>
  </si>
  <si>
    <t>Tube Well
Drip</t>
  </si>
  <si>
    <t>Syed Shahid Zaheer S/O Syed Khursheed Anwar</t>
  </si>
  <si>
    <t xml:space="preserve">Badlot </t>
  </si>
  <si>
    <t>440828,                     05-06-2023</t>
  </si>
  <si>
    <t>Papaya</t>
  </si>
  <si>
    <t>Pahirwal</t>
  </si>
  <si>
    <t>0333-3320786</t>
  </si>
  <si>
    <t>34203-1335764-1</t>
  </si>
  <si>
    <t>Kamran Hafeez S/O Muhammad Hafeez</t>
  </si>
  <si>
    <t>440825,                               05-06-2023</t>
  </si>
  <si>
    <t xml:space="preserve">lemon </t>
  </si>
  <si>
    <t>0301-6204951</t>
  </si>
  <si>
    <t>34201-6786804-3</t>
  </si>
  <si>
    <t>Muhammad bashir s/o Muhammad Sadiq</t>
  </si>
  <si>
    <t>440824,                05-06-2023</t>
  </si>
  <si>
    <t>Jeendar Khurd</t>
  </si>
  <si>
    <t>0305-6244500</t>
  </si>
  <si>
    <t>34201-6856175-9</t>
  </si>
  <si>
    <t>Muhammad pervaiz s/o Walyat Khan</t>
  </si>
  <si>
    <t>440829,                               05-06-2023</t>
  </si>
  <si>
    <t>Sandoa</t>
  </si>
  <si>
    <t>0346-5871658</t>
  </si>
  <si>
    <t>34202-0759994-3</t>
  </si>
  <si>
    <t>Basharat Ali S/O Rehmat Khan</t>
  </si>
  <si>
    <t>440827,                           05-06-2023</t>
  </si>
  <si>
    <t>Guava + Lemon</t>
  </si>
  <si>
    <t>Mirza Tahir</t>
  </si>
  <si>
    <t>0301-3092262</t>
  </si>
  <si>
    <t>34202-1162199-7</t>
  </si>
  <si>
    <t>Muhammad Nawaz S/O Rehmat khan</t>
  </si>
  <si>
    <t>440826,               05-06-2023</t>
  </si>
  <si>
    <t>0300-5550911</t>
  </si>
  <si>
    <t>91400-6222141-1</t>
  </si>
  <si>
    <t>Riaz Ahmed  S/O Mian Khan</t>
  </si>
  <si>
    <t>145452 dated 12-06-23</t>
  </si>
  <si>
    <t>0320-0606806</t>
  </si>
  <si>
    <t>37101-1718196-4</t>
  </si>
  <si>
    <t>Mehmooda Qadir w/o Habib ur Rehman</t>
  </si>
  <si>
    <t>Not Reverified, Orchard area is 3 acres only at site.</t>
  </si>
  <si>
    <t>Qazi Noor ul Hassan s/o Qazi Zafar ul Hassan</t>
  </si>
  <si>
    <t>68000/-</t>
  </si>
  <si>
    <t xml:space="preserve"> Haji Shah</t>
  </si>
  <si>
    <t>0312-5624469</t>
  </si>
  <si>
    <t>37101-4347839-1</t>
  </si>
  <si>
    <t>Umer Hayat S/o Itibar Khan</t>
  </si>
  <si>
    <t>haji Shah</t>
  </si>
  <si>
    <t>6.10.24</t>
  </si>
  <si>
    <t>Turbine</t>
  </si>
  <si>
    <t>0326-3516578</t>
  </si>
  <si>
    <t>37202-5539662-7</t>
  </si>
  <si>
    <t>Shabbir Ahmad S/o Shondha Khan</t>
  </si>
  <si>
    <t>0346-5783938</t>
  </si>
  <si>
    <t>37202-2049233-5</t>
  </si>
  <si>
    <t>Muhammad Azam S/o Abdul Rehman Malik</t>
  </si>
  <si>
    <t>5.10.24</t>
  </si>
  <si>
    <t>Sub Marcibal Pum</t>
  </si>
  <si>
    <t>Badshah Pur</t>
  </si>
  <si>
    <t>0336-5530166</t>
  </si>
  <si>
    <t>37202-3860208-3</t>
  </si>
  <si>
    <t>Fakhar Rehman S/o Abdul Khaliq</t>
  </si>
  <si>
    <t>Dalwal</t>
  </si>
  <si>
    <t xml:space="preserve"> -</t>
  </si>
  <si>
    <t>Solar Pump</t>
  </si>
  <si>
    <t xml:space="preserve"> Jabbi Koter </t>
  </si>
  <si>
    <t>0331-5654645</t>
  </si>
  <si>
    <t>37203-9475660-3</t>
  </si>
  <si>
    <t xml:space="preserve">Muhammad Hassan S/O Noor Muhammad </t>
  </si>
  <si>
    <t>Jabbi Shah Dilawar</t>
  </si>
  <si>
    <t xml:space="preserve"> Jabbi Kotera</t>
  </si>
  <si>
    <t xml:space="preserve"> Dodial </t>
  </si>
  <si>
    <t>0300-9129401</t>
  </si>
  <si>
    <t>37203-0844274-7</t>
  </si>
  <si>
    <t xml:space="preserve">Imdad Hussain S/O Ghulam Hussain </t>
  </si>
  <si>
    <t>Tehi</t>
  </si>
  <si>
    <t xml:space="preserve"> Bilal Abad </t>
  </si>
  <si>
    <t>0335-8094894</t>
  </si>
  <si>
    <t>37203-1507414-9</t>
  </si>
  <si>
    <t>Mian Mureed S/O Ghulam Rasool</t>
  </si>
  <si>
    <t>Solar  Pump</t>
  </si>
  <si>
    <t>0303-5621228</t>
  </si>
  <si>
    <t>37203-9783811-7</t>
  </si>
  <si>
    <t xml:space="preserve">Mubashir Ahmad S/OMaqbool Ellahi </t>
  </si>
  <si>
    <t>61101-0563153-1</t>
  </si>
  <si>
    <t>Arshad mehboob Khan S/OMehboon Khan</t>
  </si>
  <si>
    <t>0302-5370485</t>
  </si>
  <si>
    <t>37203-7585088-1</t>
  </si>
  <si>
    <t>Sabir Hussain ShahS/OAhmad Shah</t>
  </si>
  <si>
    <t>0302-6726045</t>
  </si>
  <si>
    <t>37203-7834875-4</t>
  </si>
  <si>
    <t>Amna bibi S/OMalik Muhammad Khan</t>
  </si>
  <si>
    <t>0307-0504970</t>
  </si>
  <si>
    <t>37203-1414150-1</t>
  </si>
  <si>
    <t>Safdar Hussain S/O Nazar Hussain Shah</t>
  </si>
  <si>
    <t>Eletric Moter</t>
  </si>
  <si>
    <t>Dholar</t>
  </si>
  <si>
    <t>0301-5895314</t>
  </si>
  <si>
    <t>37203-1501571-1</t>
  </si>
  <si>
    <t>Syed Mohsin Ali RazaS/OSyed Safdar Hussain Shah</t>
  </si>
  <si>
    <t>Mial</t>
  </si>
  <si>
    <t>0300-5789611</t>
  </si>
  <si>
    <t>37203-4123712-3</t>
  </si>
  <si>
    <t xml:space="preserve">Ghulam Hassan S/OMawaz Khan </t>
  </si>
  <si>
    <t>Bidhar</t>
  </si>
  <si>
    <t>Jabbi Kotera</t>
  </si>
  <si>
    <t>0331-5437725</t>
  </si>
  <si>
    <t>37203-5546611-7</t>
  </si>
  <si>
    <t xml:space="preserve">Ghulam Hassan S/ONoor Muhammad </t>
  </si>
  <si>
    <t>07.10.24</t>
  </si>
  <si>
    <t>0348-0557020</t>
  </si>
  <si>
    <t>37201-1716648-3</t>
  </si>
  <si>
    <t>Habib Sultan S/OAmeer Mushtaq Hussain</t>
  </si>
  <si>
    <t>0313-5504656</t>
  </si>
  <si>
    <t>37201-1787335-7</t>
  </si>
  <si>
    <t>Muhammad Ashraf s/o Ghala Khan</t>
  </si>
  <si>
    <t>Udhwal</t>
  </si>
  <si>
    <t>0334-8731589</t>
  </si>
  <si>
    <t>37201-6657664-1</t>
  </si>
  <si>
    <t>Khalid Mehmood s/o Muhammad Khan</t>
  </si>
  <si>
    <t>Fim Kassar</t>
  </si>
  <si>
    <t>0331-8849107</t>
  </si>
  <si>
    <t>37201-1416648-3</t>
  </si>
  <si>
    <t>Choudhry Tanveer s/o Ameer Mushtaq Hussain</t>
  </si>
  <si>
    <t>06.10.24</t>
  </si>
  <si>
    <t>0335-3533808</t>
  </si>
  <si>
    <t>37201-1348552-7</t>
  </si>
  <si>
    <t>Aqeel Abbas s/o Muhammad Naseem</t>
  </si>
  <si>
    <t>8.10.24</t>
  </si>
  <si>
    <t>Haraj</t>
  </si>
  <si>
    <t>0322-0544797</t>
  </si>
  <si>
    <t>37201-1629133-2</t>
  </si>
  <si>
    <t>Nabeela Hussain w/o Zafar Abbas</t>
  </si>
  <si>
    <t>Amir Abbas  s/o Muhammad Naseem</t>
  </si>
  <si>
    <t>0334-8715117</t>
  </si>
  <si>
    <t>37201-8102242-5</t>
  </si>
  <si>
    <t>Sultan Ameer s/o Muhammad Yar</t>
  </si>
  <si>
    <t>0334-7672280</t>
  </si>
  <si>
    <t>37201-8182149-7</t>
  </si>
  <si>
    <t>Zafar  Iqbal s/o Muhammad Khan</t>
  </si>
  <si>
    <t>0321-9102867</t>
  </si>
  <si>
    <t>37201-0379268-5</t>
  </si>
  <si>
    <t>Ghulam Ali S/O Ahmed Khan</t>
  </si>
  <si>
    <t>30.09.24</t>
  </si>
  <si>
    <t>0317-1598519</t>
  </si>
  <si>
    <t>37201-9045971-9</t>
  </si>
  <si>
    <t>Arshad Mehmood S/O Ghulam Ali</t>
  </si>
  <si>
    <t>4.10.24</t>
  </si>
  <si>
    <t>Saba Joor</t>
  </si>
  <si>
    <t>0333-5291435</t>
  </si>
  <si>
    <t>37201-5576052-7</t>
  </si>
  <si>
    <t>Raja Muhammad Bilal  Azhar s/o Raja Azhar Mehmood</t>
  </si>
  <si>
    <t>Mulhal Mughlan</t>
  </si>
  <si>
    <t>28.9.24</t>
  </si>
  <si>
    <t>0302-5701130</t>
  </si>
  <si>
    <t>37201-6038632-1</t>
  </si>
  <si>
    <t>Asad Bilal s/o Muhammad Nawaz Awan</t>
  </si>
  <si>
    <t>37201-8096193-5</t>
  </si>
  <si>
    <t>Ghulam Muhammad s/o Muhammad Nawaz</t>
  </si>
  <si>
    <t>04.10.24</t>
  </si>
  <si>
    <t>37201-1667519-6</t>
  </si>
  <si>
    <t>Suriya Yasmeen  W/o Aqeel Abbas</t>
  </si>
  <si>
    <t>15.10.24</t>
  </si>
  <si>
    <t>Narang Saidan</t>
  </si>
  <si>
    <t>0300-5001421</t>
  </si>
  <si>
    <t>37201-5564690-3</t>
  </si>
  <si>
    <t>Saleem Khan s/o Hussain Khan</t>
  </si>
  <si>
    <t>11.10.24</t>
  </si>
  <si>
    <t>0331-8168380</t>
  </si>
  <si>
    <t>37201-3646998-3</t>
  </si>
  <si>
    <t>Abid Ali s/o Ghulam Ali</t>
  </si>
  <si>
    <t>22.10.24</t>
  </si>
  <si>
    <t>Walana</t>
  </si>
  <si>
    <t>0300-9765804</t>
  </si>
  <si>
    <t>37201-1590690-1</t>
  </si>
  <si>
    <t>Muhammad Nawaz s/o Allah Dad</t>
  </si>
  <si>
    <t>Beharpur</t>
  </si>
  <si>
    <t>Ghanwal</t>
  </si>
  <si>
    <t>0335-0557436</t>
  </si>
  <si>
    <t>37201-2709766-7</t>
  </si>
  <si>
    <t>Muhammad Basheer s/o Muhammad Khan</t>
  </si>
  <si>
    <t>Sehgalabad</t>
  </si>
  <si>
    <t>0346-5912208</t>
  </si>
  <si>
    <t>37201-6024439-1</t>
  </si>
  <si>
    <t>Irfan Iqbal s/o Muhammad Khan</t>
  </si>
  <si>
    <t>37201-1670091-7</t>
  </si>
  <si>
    <t>Muhammad Asad Hayat s/o Umar Hayat</t>
  </si>
  <si>
    <t>Dhoke Rasala (Bheen)</t>
  </si>
  <si>
    <t>0315-5684295</t>
  </si>
  <si>
    <t>37201-1744474-5</t>
  </si>
  <si>
    <t>Ghulam Shabbir s/o Muhammad Shareef</t>
  </si>
  <si>
    <t>3.10.24</t>
  </si>
  <si>
    <t>0343-1592526</t>
  </si>
  <si>
    <t>37201-1616949-3</t>
  </si>
  <si>
    <t>Muhammad Khan s/o Rab Nawaz</t>
  </si>
  <si>
    <t>02.10.24</t>
  </si>
  <si>
    <t>Sang Kalan</t>
  </si>
  <si>
    <t>0342-3104441</t>
  </si>
  <si>
    <t>37201-0638755-1</t>
  </si>
  <si>
    <t>Muhammad Naeem Baig s/o Muhammad Aslam</t>
  </si>
  <si>
    <t>Dhudial</t>
  </si>
  <si>
    <t>Tubewall</t>
  </si>
  <si>
    <t>0302-8755582</t>
  </si>
  <si>
    <t>37105-0240267-3</t>
  </si>
  <si>
    <t>Muhammad Akram Khan s/o Mirza Khan</t>
  </si>
  <si>
    <t xml:space="preserve">Nakka Ghulam Shah </t>
  </si>
  <si>
    <t>0336-6442171</t>
  </si>
  <si>
    <t>37105-0242465-5</t>
  </si>
  <si>
    <t>Ali Muhammad s/o Ghulam Muhammad</t>
  </si>
  <si>
    <t>Kharpa</t>
  </si>
  <si>
    <t>Nakka Ghulam Shah</t>
  </si>
  <si>
    <t>Perani</t>
  </si>
  <si>
    <t>0327-0557610</t>
  </si>
  <si>
    <t>37105-0243650-7</t>
  </si>
  <si>
    <t>Aulia Khan s/o Muhammad Sharif</t>
  </si>
  <si>
    <t>Mera Sharef</t>
  </si>
  <si>
    <t>15-10-2024</t>
  </si>
  <si>
    <t>Laniwala</t>
  </si>
  <si>
    <t>0306-1671974</t>
  </si>
  <si>
    <t>37102-1251733-9</t>
  </si>
  <si>
    <t>Taswawur Iqbal s/o Tarsal Khan</t>
  </si>
  <si>
    <t>Galijageer</t>
  </si>
  <si>
    <t>Fatehjang</t>
  </si>
  <si>
    <t>Dam/Lift irrigation</t>
  </si>
  <si>
    <t>Phamrra Khalsa</t>
  </si>
  <si>
    <t>0320-0557098</t>
  </si>
  <si>
    <t>37102-9910288-1</t>
  </si>
  <si>
    <t>Fazal Khan S/O Oliya Khan</t>
  </si>
  <si>
    <t>10-12-2024</t>
  </si>
  <si>
    <t>25-12</t>
  </si>
  <si>
    <t>0300-5597439</t>
  </si>
  <si>
    <t>Yasir Mehmood s/o Fazal Khan</t>
  </si>
  <si>
    <t>24-9</t>
  </si>
  <si>
    <t>0313-5105700</t>
  </si>
  <si>
    <t>Zafar Khan S/O Fazal Khan</t>
  </si>
  <si>
    <t>23-17</t>
  </si>
  <si>
    <t>Terbathi</t>
  </si>
  <si>
    <t>0333-5388217</t>
  </si>
  <si>
    <t>37102-4086378-9</t>
  </si>
  <si>
    <t>Khizar Hayat Khan S/O Sher Khan</t>
  </si>
  <si>
    <t>terbathi</t>
  </si>
  <si>
    <t>0315-8009585</t>
  </si>
  <si>
    <t>37101-8496720-9</t>
  </si>
  <si>
    <t>Ameer Muhammad Khan s/o Rab Nawaz</t>
  </si>
  <si>
    <t>Dahknir</t>
  </si>
  <si>
    <t>29-09-2024</t>
  </si>
  <si>
    <t>0300-8569606</t>
  </si>
  <si>
    <t>37405-0296292-4</t>
  </si>
  <si>
    <t>Rabia Amjad w/o Parviz Ahmed</t>
  </si>
  <si>
    <t>72'460728</t>
  </si>
  <si>
    <t>0312-5278556</t>
  </si>
  <si>
    <t>37101-6014187-7</t>
  </si>
  <si>
    <t>Malik Muhammad Khan S/o Muhammad Nawaz</t>
  </si>
  <si>
    <t>0346-5920717</t>
  </si>
  <si>
    <t>37101-58075417</t>
  </si>
  <si>
    <t xml:space="preserve">Saeed Ahmed S/o Malik Hasim Khan </t>
  </si>
  <si>
    <t>25-10-2024</t>
  </si>
  <si>
    <t>0317-5053225</t>
  </si>
  <si>
    <t>37101-5350222-5</t>
  </si>
  <si>
    <t>Muhammad Farman S/o Gulam Khan</t>
  </si>
  <si>
    <t>10.10.2024</t>
  </si>
  <si>
    <t>Babraki</t>
  </si>
  <si>
    <t>0300-5563821</t>
  </si>
  <si>
    <t>37103-6787187-3</t>
  </si>
  <si>
    <t>Chan Nawaz S/o Muhammad Hussain</t>
  </si>
  <si>
    <t>Kot sundki</t>
  </si>
  <si>
    <t>Pather garh</t>
  </si>
  <si>
    <t>0315-5407064</t>
  </si>
  <si>
    <t>37103-2064571-1</t>
  </si>
  <si>
    <t>Muhammad Azam S/o Muhammad Sarwar</t>
  </si>
  <si>
    <t>Pind Mehri</t>
  </si>
  <si>
    <t>09.10.2024</t>
  </si>
  <si>
    <t>Khudda</t>
  </si>
  <si>
    <t>0313-5688280</t>
  </si>
  <si>
    <t>37406-2734057-5</t>
  </si>
  <si>
    <t>Amjad Khan S/o Abdur Rashhed</t>
  </si>
  <si>
    <t>Burhan</t>
  </si>
  <si>
    <t>Khuddha</t>
  </si>
  <si>
    <t>10-09-2024</t>
  </si>
  <si>
    <t>Chajji Mar</t>
  </si>
  <si>
    <t>0312-9577777</t>
  </si>
  <si>
    <t>37104-1011173-5</t>
  </si>
  <si>
    <t>Malik Ghulam Hussain s/o Malik Muhammad Amin</t>
  </si>
  <si>
    <t>0300-9779797</t>
  </si>
  <si>
    <t>37104-7910482-5</t>
  </si>
  <si>
    <t>Malik Rizwan Ameen s/o Malik Muhammad Amin</t>
  </si>
  <si>
    <t>0333-5977605</t>
  </si>
  <si>
    <t>Malik Ashraf Khan s/o Malik Adil Khan</t>
  </si>
  <si>
    <t>19/10/2024</t>
  </si>
  <si>
    <t>0302-8543548</t>
  </si>
  <si>
    <t>Khalid Mehmood s/o Noor Muhammad</t>
  </si>
  <si>
    <t>37104-7520640-3</t>
  </si>
  <si>
    <t>Malik Muhammad Haider Abbas s/o Malik Ghulam Hussain</t>
  </si>
  <si>
    <t>20-10-2024</t>
  </si>
  <si>
    <t>Bahadar Khan</t>
  </si>
  <si>
    <t>0301-5269215</t>
  </si>
  <si>
    <t>37101-1714918-5</t>
  </si>
  <si>
    <t>Abid Hussain S/o Ameer Afsar</t>
  </si>
  <si>
    <t>0313-5801116</t>
  </si>
  <si>
    <t>37101-0116645-1</t>
  </si>
  <si>
    <t>Muhammad Islam S/o Ameer Afsar</t>
  </si>
  <si>
    <t>Qutab Bandi</t>
  </si>
  <si>
    <t>0300-5204714</t>
  </si>
  <si>
    <t>37101-1683576-5</t>
  </si>
  <si>
    <t>Asghar Khan S/o Muzafar Khan</t>
  </si>
  <si>
    <t xml:space="preserve"> Qutab Bandi</t>
  </si>
  <si>
    <t>0300-5069755</t>
  </si>
  <si>
    <t>61101-2024547-3</t>
  </si>
  <si>
    <t>Muhammad Afzal S/o Muzafar Khan</t>
  </si>
  <si>
    <t>Jondra</t>
  </si>
  <si>
    <t>Dhoke Saidu</t>
  </si>
  <si>
    <t>0308-5197162</t>
  </si>
  <si>
    <t>37406-4099715-1</t>
  </si>
  <si>
    <t>M.Anwar S/o Fazal Khan</t>
  </si>
  <si>
    <t>0312-5236417</t>
  </si>
  <si>
    <t>37406-8692080-1</t>
  </si>
  <si>
    <t>Zafar Iqbal S/o Peer Khan</t>
  </si>
  <si>
    <t>Perennial nala</t>
  </si>
  <si>
    <t>Koliyan</t>
  </si>
  <si>
    <t>0315-5512294</t>
  </si>
  <si>
    <t>37406-8193588-9</t>
  </si>
  <si>
    <t>Obaid Ullah s/o Abdul Roaf</t>
  </si>
  <si>
    <t>Garhi Afghana</t>
  </si>
  <si>
    <t>Ghazi Kohli</t>
  </si>
  <si>
    <t>0311-5461621</t>
  </si>
  <si>
    <t>37406-8721256-5</t>
  </si>
  <si>
    <t>Kamran Mehmood S/o Nusrat Mehmood</t>
  </si>
  <si>
    <t>Canola</t>
  </si>
  <si>
    <t>Chowker</t>
  </si>
  <si>
    <t>0305-5089940</t>
  </si>
  <si>
    <t>37406-3803755-5</t>
  </si>
  <si>
    <t>Jahangir Khan S/o Abdul Rasheed</t>
  </si>
  <si>
    <t>Canola      (HC-021-)</t>
  </si>
  <si>
    <t>Khurram paracha</t>
  </si>
  <si>
    <t>0300-5522455</t>
  </si>
  <si>
    <t>37406-1566051-1</t>
  </si>
  <si>
    <t>Ehsan ul Haq S/o M.Masood</t>
  </si>
  <si>
    <t>Bajar pur</t>
  </si>
  <si>
    <t>0300-5492193</t>
  </si>
  <si>
    <t>37406-1650491-9</t>
  </si>
  <si>
    <t>M.Ibrahim S/o Allah Din</t>
  </si>
  <si>
    <t>Bajar</t>
  </si>
  <si>
    <t>0318-0501074</t>
  </si>
  <si>
    <t>37406-2310631-5</t>
  </si>
  <si>
    <t>Qadeer Ahmed S/o Ghouse</t>
  </si>
  <si>
    <t>Lab Thatoo</t>
  </si>
  <si>
    <t>0313-3699678</t>
  </si>
  <si>
    <t>37406-7802197-5</t>
  </si>
  <si>
    <t>Muhammad Ulfat S/o M.Anwar</t>
  </si>
  <si>
    <t>Mustard (Sarsoon)</t>
  </si>
  <si>
    <t>0324-5401155</t>
  </si>
  <si>
    <t>37406-6747472-1</t>
  </si>
  <si>
    <t>M.Imran s/o Ghulam mustufa</t>
  </si>
  <si>
    <t>18-10-204</t>
  </si>
  <si>
    <t>Samo</t>
  </si>
  <si>
    <t>0315-5149281</t>
  </si>
  <si>
    <t>37406-3969069-3</t>
  </si>
  <si>
    <t>Pervaiz Khan S/o M.Ashraf</t>
  </si>
  <si>
    <t>0312-5338918</t>
  </si>
  <si>
    <t>37406-5437122-9</t>
  </si>
  <si>
    <t>Mushtaq Ahmed S/o Azad</t>
  </si>
  <si>
    <t>Sarsoon</t>
  </si>
  <si>
    <t>Usman khatter</t>
  </si>
  <si>
    <t>0312-5589251</t>
  </si>
  <si>
    <t>37406-1595345-1</t>
  </si>
  <si>
    <t>Malik Owais Mehmood S/o Malik Zafar Mehmood</t>
  </si>
  <si>
    <t>0313-5170422</t>
  </si>
  <si>
    <t>37406-8711756-5</t>
  </si>
  <si>
    <t>Imran Mehmood S/o Nusrat Mehmood</t>
  </si>
  <si>
    <t>Oat</t>
  </si>
  <si>
    <t xml:space="preserve">Thalian </t>
  </si>
  <si>
    <t>0312-5825068</t>
  </si>
  <si>
    <t>37405-1740474-1</t>
  </si>
  <si>
    <t>M. Dawood s/o Mir dad</t>
  </si>
  <si>
    <t>Bajnial</t>
  </si>
  <si>
    <t>Fodder (jondra)</t>
  </si>
  <si>
    <t xml:space="preserve">Dhalla </t>
  </si>
  <si>
    <t>37405-6854898-3</t>
  </si>
  <si>
    <t>Amjad Mehmood s/o Aziz ullah khan</t>
  </si>
  <si>
    <t xml:space="preserve">Morhi Khatran </t>
  </si>
  <si>
    <t>0301-5566929</t>
  </si>
  <si>
    <t>37405-2954068-5</t>
  </si>
  <si>
    <t>Khalid Mehmood Khan s/o Akram Khan</t>
  </si>
  <si>
    <t>bhaal</t>
  </si>
  <si>
    <t>0310-1010133</t>
  </si>
  <si>
    <t>37405-0467170-7</t>
  </si>
  <si>
    <t>Sajid Mehmood s/o Haji Muhammad Yousaf</t>
  </si>
  <si>
    <t>Sangral</t>
  </si>
  <si>
    <t>0315-5125484</t>
  </si>
  <si>
    <t>37405-0651305-5</t>
  </si>
  <si>
    <t>Chaudhary Fazal ur Rehman s/o Chaudhary Shahbaz Khan</t>
  </si>
  <si>
    <t>Chahan</t>
  </si>
  <si>
    <t>Banian</t>
  </si>
  <si>
    <t>0321-5659290</t>
  </si>
  <si>
    <t>37405-7144438-3</t>
  </si>
  <si>
    <t>Khurram Shahzad s/o Taj Muhammad Khan</t>
  </si>
  <si>
    <t>Ruper Kalan</t>
  </si>
  <si>
    <t>Canola &amp; Sarsoon</t>
  </si>
  <si>
    <t>0331-5742836</t>
  </si>
  <si>
    <t>37405-6155984-3</t>
  </si>
  <si>
    <t>Chaudhary Farukh Nawaz s/o Chaudhary Muhammad Nawaz</t>
  </si>
  <si>
    <t>Oilseed/Pulses</t>
  </si>
  <si>
    <t>Kala Bangial</t>
  </si>
  <si>
    <t>0300-9724042</t>
  </si>
  <si>
    <t>37405-8907859-9</t>
  </si>
  <si>
    <t>Ahad Mahmood Qureshi s/o Muhammad Ashraf Qureshi</t>
  </si>
  <si>
    <t>Saggri</t>
  </si>
  <si>
    <t>Katarian</t>
  </si>
  <si>
    <t>0331-5075459</t>
  </si>
  <si>
    <t>37405-8537408-5</t>
  </si>
  <si>
    <t>Ibad Ali s/o Fazal Elahi</t>
  </si>
  <si>
    <t>Jhatta Hathyal</t>
  </si>
  <si>
    <t>0333-5168282</t>
  </si>
  <si>
    <t>37405-5816050-3</t>
  </si>
  <si>
    <t>Junaid Kiyani s/o Raja Sultan Khan</t>
  </si>
  <si>
    <t>25.10.2024</t>
  </si>
  <si>
    <t>Jantar (Fodder)</t>
  </si>
  <si>
    <t>Well, Motor Pump</t>
  </si>
  <si>
    <t>Miana Mohra</t>
  </si>
  <si>
    <t>0332-5449543</t>
  </si>
  <si>
    <t>37405-3198758-1</t>
  </si>
  <si>
    <t>Muhammad Tariq S/o Muhammad Siddique</t>
  </si>
  <si>
    <t>Ghazanabad</t>
  </si>
  <si>
    <t>Faiz Bakhsh</t>
  </si>
  <si>
    <t>0300-5058262</t>
  </si>
  <si>
    <t>61101-2595102-5</t>
  </si>
  <si>
    <t>Ch Ghulam Farooq S/o Ghulam Fareed</t>
  </si>
  <si>
    <t>Samote</t>
  </si>
  <si>
    <t>Khananda</t>
  </si>
  <si>
    <t>0300-5354662</t>
  </si>
  <si>
    <t>37402-2730507-6</t>
  </si>
  <si>
    <t>Shaehreen Akhtar W/o Ch. Muhammad Jaleel</t>
  </si>
  <si>
    <t>Doberan Kalan</t>
  </si>
  <si>
    <t>26.10.2024</t>
  </si>
  <si>
    <t>0300-5231973</t>
  </si>
  <si>
    <t>37405-0519828-9</t>
  </si>
  <si>
    <t>Raja Muhammad Ishtiaq S/o Fazal Hussain</t>
  </si>
  <si>
    <t>Pond</t>
  </si>
  <si>
    <t>Saroha</t>
  </si>
  <si>
    <t>0312-5252973</t>
  </si>
  <si>
    <t>37402-6851777-1</t>
  </si>
  <si>
    <t>Muhammad Imran S/o Muhammad Yaqoob</t>
  </si>
  <si>
    <t>Tareel</t>
  </si>
  <si>
    <t>0346-5061101</t>
  </si>
  <si>
    <t>37402-1490428-3</t>
  </si>
  <si>
    <t>Najaf Ali Shahid S/o Muhammad Ahmed</t>
  </si>
  <si>
    <t xml:space="preserve">Mustard, Canola </t>
  </si>
  <si>
    <t>0300-9543076</t>
  </si>
  <si>
    <t>61101-3678244-7</t>
  </si>
  <si>
    <t>Ayaz Ahmed S/o Raj Muhammad</t>
  </si>
  <si>
    <t xml:space="preserve">Mustard </t>
  </si>
  <si>
    <t>0301-5024971</t>
  </si>
  <si>
    <t>37402-9395872-3</t>
  </si>
  <si>
    <t>Muhammad Nadeem S/o Raj Eid Muhammad</t>
  </si>
  <si>
    <t>Chak Mirza</t>
  </si>
  <si>
    <t>0300-5170386</t>
  </si>
  <si>
    <t>37402-9210084-9</t>
  </si>
  <si>
    <t>Muhammad Azad S/o Ali Akbar</t>
  </si>
  <si>
    <t>Kanoha</t>
  </si>
  <si>
    <t xml:space="preserve">Taramira </t>
  </si>
  <si>
    <t>0300-5164225</t>
  </si>
  <si>
    <t>37402-1561493-9</t>
  </si>
  <si>
    <t>Asif Mehmood S/o Muhammad Sadiq</t>
  </si>
  <si>
    <t>Jondra Barseem</t>
  </si>
  <si>
    <t>Bore &amp; Well</t>
  </si>
  <si>
    <t>0331-5929102</t>
  </si>
  <si>
    <t>37401-1282249-3</t>
  </si>
  <si>
    <t>Adnan Ali S/O Mamtaz Hussain</t>
  </si>
  <si>
    <t xml:space="preserve">Bore </t>
  </si>
  <si>
    <t>0301-5514928</t>
  </si>
  <si>
    <t>37401-1422594-5</t>
  </si>
  <si>
    <t>Tobasam Tassen S/O Muhmmad Yasin</t>
  </si>
  <si>
    <t>Husang</t>
  </si>
  <si>
    <t>0313-7488501</t>
  </si>
  <si>
    <t>37401-9656414-7</t>
  </si>
  <si>
    <t>Sulman Hussain S/O Ali Shan</t>
  </si>
  <si>
    <t>Morha Noori</t>
  </si>
  <si>
    <t>Dulami Damyal</t>
  </si>
  <si>
    <t>0300-5217113</t>
  </si>
  <si>
    <t>37401-2877770-1</t>
  </si>
  <si>
    <t>Raja Tariq Bhasir S/O Muhammad Bashir</t>
  </si>
  <si>
    <t>Bhadana</t>
  </si>
  <si>
    <t>0328-5567351</t>
  </si>
  <si>
    <t>37401-1484301-5</t>
  </si>
  <si>
    <t>Ch Muhammad Munir S/O Muhammad Jee</t>
  </si>
  <si>
    <t>Partali Kalan</t>
  </si>
  <si>
    <t>0349-5039010</t>
  </si>
  <si>
    <t>37401-3594120-9</t>
  </si>
  <si>
    <t>Muhammad Usman S/O Masood ur Raman</t>
  </si>
  <si>
    <t>Kuram Ilyas</t>
  </si>
  <si>
    <t>5.12.2024</t>
  </si>
  <si>
    <t>Hamid Jhangi</t>
  </si>
  <si>
    <t>0300-5245505</t>
  </si>
  <si>
    <t>37401-1450714-7</t>
  </si>
  <si>
    <t>Dolat Ali Raja S/O Muhammad Mehrban</t>
  </si>
  <si>
    <t>Jhangi Jajal</t>
  </si>
  <si>
    <t>Chakrali Badhal</t>
  </si>
  <si>
    <t>0333-5166722</t>
  </si>
  <si>
    <t>37405-1812183-7</t>
  </si>
  <si>
    <t>Muhammad Yousaf S/O Naseeb Khan</t>
  </si>
  <si>
    <t>Sui Chman</t>
  </si>
  <si>
    <t>0300-7757391</t>
  </si>
  <si>
    <t>37302-2060919-3</t>
  </si>
  <si>
    <t>Raja Fawad Ahmad S/O Raja Nawab Khan</t>
  </si>
  <si>
    <t>0301-1492515</t>
  </si>
  <si>
    <t>37302-1159115-9</t>
  </si>
  <si>
    <t>Nazar Muhammad S/O Langar Khan</t>
  </si>
  <si>
    <t>0344-7499438</t>
  </si>
  <si>
    <t>37302-1111440-1</t>
  </si>
  <si>
    <t xml:space="preserve">Zafar Iqbal S/O Muhammad Nawaz </t>
  </si>
  <si>
    <t>0321-5661930</t>
  </si>
  <si>
    <t>37302-4581802-7</t>
  </si>
  <si>
    <t>Muhammad Shafi S/O Khuda Baksh</t>
  </si>
  <si>
    <t>0343-5557241</t>
  </si>
  <si>
    <t>37302-3410428-3</t>
  </si>
  <si>
    <t>Muhammad Kanat S/O Muhammad Zaman</t>
  </si>
  <si>
    <t>0327-0220094</t>
  </si>
  <si>
    <t>37302-7059092-5</t>
  </si>
  <si>
    <t>Muhammad Hayat Malik S/O Muhammad Nawaz Malik</t>
  </si>
  <si>
    <t xml:space="preserve">Bagga </t>
  </si>
  <si>
    <t>42000-9842280-7</t>
  </si>
  <si>
    <t xml:space="preserve">Sher Baz Khan  S/O Abdul Salam Kayani </t>
  </si>
  <si>
    <t xml:space="preserve">Lota </t>
  </si>
  <si>
    <t>0333-5827976</t>
  </si>
  <si>
    <t>37301-1606175-9</t>
  </si>
  <si>
    <t>Javed Mehmood  S/O Mohabat Ali</t>
  </si>
  <si>
    <t xml:space="preserve">Gharmala </t>
  </si>
  <si>
    <t>Aima Pathana</t>
  </si>
  <si>
    <t>0301-5818545</t>
  </si>
  <si>
    <t>37301-2195769-3</t>
  </si>
  <si>
    <t xml:space="preserve">Azad Khan  S/O Gukzar Khan </t>
  </si>
  <si>
    <t xml:space="preserve">Bokan </t>
  </si>
  <si>
    <t xml:space="preserve">Nougaran </t>
  </si>
  <si>
    <t>0322-5079583</t>
  </si>
  <si>
    <t>37301-2328745-9</t>
  </si>
  <si>
    <t xml:space="preserve">Muahmmad Saqib Kayani  S/O Raja Muhammad Ashiq </t>
  </si>
  <si>
    <t>0321-5409756</t>
  </si>
  <si>
    <t>37301-8985832-7</t>
  </si>
  <si>
    <t xml:space="preserve">Khadim Hussain  S/O Muhammad Anayat </t>
  </si>
  <si>
    <t>0321-5401842</t>
  </si>
  <si>
    <t>37301-9097237-1</t>
  </si>
  <si>
    <t xml:space="preserve">Rafaqat Ali  S/O Muhammad  Malik </t>
  </si>
  <si>
    <t>0323-5319453</t>
  </si>
  <si>
    <t>37301-3577848-1</t>
  </si>
  <si>
    <t xml:space="preserve">Allah Ditta  S/O Ghualm Muhammad </t>
  </si>
  <si>
    <t>0321-5812620</t>
  </si>
  <si>
    <t>37301-9998586-3</t>
  </si>
  <si>
    <t>Raja Ansar Nawaz  S/O Raja Haq Nawaz</t>
  </si>
  <si>
    <t>0323-5942488</t>
  </si>
  <si>
    <t>37301-9219501-9</t>
  </si>
  <si>
    <t xml:space="preserve">Raja Ghulam Ghous  S/O Raja Mohabat Ali </t>
  </si>
  <si>
    <t>37301-5737489-5</t>
  </si>
  <si>
    <t xml:space="preserve">Fida Hussain  S/O Raja Mohabat Ali </t>
  </si>
  <si>
    <t>0333-5304223</t>
  </si>
  <si>
    <t>37301-2158822-6</t>
  </si>
  <si>
    <t xml:space="preserve">Farkhanda Akhtar  S/O Muhammad Afzal </t>
  </si>
  <si>
    <t>0332-5824858</t>
  </si>
  <si>
    <t>37301-9795433-7</t>
  </si>
  <si>
    <t xml:space="preserve">Muhammad Shareef  S/O Muhammad Khan </t>
  </si>
  <si>
    <t>0332-5816299</t>
  </si>
  <si>
    <t>37301-4630787-7</t>
  </si>
  <si>
    <t xml:space="preserve">Asim Mumtaz  S/O Mumtaz Hussain </t>
  </si>
  <si>
    <t>06.10.2024</t>
  </si>
  <si>
    <t xml:space="preserve">Chak Khasa </t>
  </si>
  <si>
    <t>37301-2615373-9</t>
  </si>
  <si>
    <t xml:space="preserve">Muhammad Qasir Rafeeq  S/O CH.Muhammad Rafeeq </t>
  </si>
  <si>
    <t>07.10.2024</t>
  </si>
  <si>
    <t xml:space="preserve">Aima Alyas </t>
  </si>
  <si>
    <t>0300-5442831</t>
  </si>
  <si>
    <t>37301-2202220-1</t>
  </si>
  <si>
    <t xml:space="preserve">Kamran Mehmood  S/O Bashir Ahmed </t>
  </si>
  <si>
    <t xml:space="preserve">Kala Gujran </t>
  </si>
  <si>
    <t>15.10.2024</t>
  </si>
  <si>
    <t xml:space="preserve">Bado </t>
  </si>
  <si>
    <t>37301-9050865-3</t>
  </si>
  <si>
    <t>Sagheer Ahmed  S/O Ahmed Din</t>
  </si>
  <si>
    <t xml:space="preserve">Shah Kameer </t>
  </si>
  <si>
    <t>0347-5346021</t>
  </si>
  <si>
    <t>37302-8841595-1</t>
  </si>
  <si>
    <t xml:space="preserve">Zahid Mehmood  S/O Muhammad Saddique </t>
  </si>
  <si>
    <t xml:space="preserve">Dara Pur </t>
  </si>
  <si>
    <t xml:space="preserve">Chakoha </t>
  </si>
  <si>
    <t>0333-5106116</t>
  </si>
  <si>
    <t>37405-9611350-3</t>
  </si>
  <si>
    <t xml:space="preserve">Ulfat Arif  S/O Muhammad Haneef </t>
  </si>
  <si>
    <t xml:space="preserve">Sohan </t>
  </si>
  <si>
    <t xml:space="preserve">Mona Pind </t>
  </si>
  <si>
    <t>0302-5874940</t>
  </si>
  <si>
    <t>37301-2270172-5</t>
  </si>
  <si>
    <t xml:space="preserve">Syed Iftkhar Hussain Shah S/O Riaz Hussain Shah </t>
  </si>
  <si>
    <t xml:space="preserve">Jangeel </t>
  </si>
  <si>
    <t>0333-2239925</t>
  </si>
  <si>
    <t>42000-0556003-9</t>
  </si>
  <si>
    <t>Muhammad Ayoub Choudhry  S/O Ch.Abdul Razaq</t>
  </si>
  <si>
    <t>16-10-24</t>
  </si>
  <si>
    <t>Sehotra</t>
  </si>
  <si>
    <t>0341-5964198</t>
  </si>
  <si>
    <t>37302-1200494-7</t>
  </si>
  <si>
    <t>Malik Muhammad Ayub S/O Mehdi Khan</t>
  </si>
  <si>
    <t>15-10-24</t>
  </si>
  <si>
    <t>0323-9963496</t>
  </si>
  <si>
    <t>37302-1128585-5</t>
  </si>
  <si>
    <t>Muhammad Khan S/O Ameer Khan</t>
  </si>
  <si>
    <t>30-10-25</t>
  </si>
  <si>
    <t>0300-7245344</t>
  </si>
  <si>
    <t>38404-0982369-5</t>
  </si>
  <si>
    <t>Rahmat Ullah S/O Bahi Khan</t>
  </si>
  <si>
    <t>30-10-24</t>
  </si>
  <si>
    <t>Chak Hameed</t>
  </si>
  <si>
    <t>0347-5472826</t>
  </si>
  <si>
    <t>37302-9837426-5</t>
  </si>
  <si>
    <t>Shafqat Iqbal S/O Muhammad Azam Khan</t>
  </si>
  <si>
    <t>Haran pur</t>
  </si>
  <si>
    <t>31-10-24</t>
  </si>
  <si>
    <t>0347-5888785</t>
  </si>
  <si>
    <t>37302-6796369-7</t>
  </si>
  <si>
    <t>Sikandar Hayat S/O Muhammad Azam Khan</t>
  </si>
  <si>
    <t>Dehra</t>
  </si>
  <si>
    <t>0300-5046266</t>
  </si>
  <si>
    <t>Muhammad Aslam S/O Fazal Hussain</t>
  </si>
  <si>
    <t>12.11.2024</t>
  </si>
  <si>
    <t xml:space="preserve">Aima Bari </t>
  </si>
  <si>
    <t>0316-5720950</t>
  </si>
  <si>
    <t>37301-3819057-5</t>
  </si>
  <si>
    <t xml:space="preserve">Syed Hasnat Hussain Shah  S/O Gul Hussain Shah </t>
  </si>
  <si>
    <t>16.10.2024</t>
  </si>
  <si>
    <t xml:space="preserve">Kotal Kund </t>
  </si>
  <si>
    <t>0336-9932056</t>
  </si>
  <si>
    <t xml:space="preserve">Malik Muhammad Ahmed Khan  S/O Rehmat Khan </t>
  </si>
  <si>
    <t xml:space="preserve">Naka Khurd </t>
  </si>
  <si>
    <t>Pind Sweeka</t>
  </si>
  <si>
    <t>0335-3599007</t>
  </si>
  <si>
    <t>37301-2294044-3</t>
  </si>
  <si>
    <t xml:space="preserve">Waqas Sabir  S/O Lal Khan </t>
  </si>
  <si>
    <t>0300-8336026</t>
  </si>
  <si>
    <t>37301-2013057-3</t>
  </si>
  <si>
    <t xml:space="preserve">Raja Ghazan Mehmood  S/O Raja Mumtaz Khan </t>
  </si>
  <si>
    <t xml:space="preserve">Muhammad Mushtaq  S/O Pahalwan Khan </t>
  </si>
  <si>
    <t xml:space="preserve">Chak Mamda </t>
  </si>
  <si>
    <t>0302-8801296</t>
  </si>
  <si>
    <t>37301-2293736-1</t>
  </si>
  <si>
    <t xml:space="preserve">Allah Dita  S/O Gevan Khan </t>
  </si>
  <si>
    <t xml:space="preserve">Hoon </t>
  </si>
  <si>
    <t xml:space="preserve">Muahmmad Anwar  S/O Kala Khan </t>
  </si>
  <si>
    <t>0301-8187662</t>
  </si>
  <si>
    <t xml:space="preserve">Muhammad Khaliq  S/O Adalat Khan </t>
  </si>
  <si>
    <t>14.10.2024</t>
  </si>
  <si>
    <t>Saddam Hussain  S/O Muhammad Razaq</t>
  </si>
  <si>
    <t>04.10.2024</t>
  </si>
  <si>
    <t xml:space="preserve">Pind Ratwal </t>
  </si>
  <si>
    <t>0300-9512990</t>
  </si>
  <si>
    <t>37301-2329507-3</t>
  </si>
  <si>
    <t xml:space="preserve">Raja Muhammad Zia Ashraf  S/O Raja Muhammad Ashraf </t>
  </si>
  <si>
    <t>28-03-2023</t>
  </si>
  <si>
    <t>02-11-22</t>
  </si>
  <si>
    <t>3106301000004299</t>
  </si>
  <si>
    <t>Wan Bachran Shumali</t>
  </si>
  <si>
    <t>0300-9743201</t>
  </si>
  <si>
    <t>38302-1088971-5</t>
  </si>
  <si>
    <t>246/ Ghulam Abbas Miana</t>
  </si>
  <si>
    <t>Muzaffar pur Shumali</t>
  </si>
  <si>
    <t>088002024825007</t>
  </si>
  <si>
    <t>0306 -5467430</t>
  </si>
  <si>
    <t>38302-2484714-7</t>
  </si>
  <si>
    <t>164/2 Muhammad Bahadar</t>
  </si>
  <si>
    <t>01.02.2023</t>
  </si>
  <si>
    <t>07.04.2023</t>
  </si>
  <si>
    <t>31.03.2023</t>
  </si>
  <si>
    <t>Beni Barhamna</t>
  </si>
  <si>
    <t>0331-5252987</t>
  </si>
  <si>
    <t>34602-0664829-1</t>
  </si>
  <si>
    <t>Raja Javed Iqbal</t>
  </si>
  <si>
    <t>Habibabad</t>
  </si>
  <si>
    <t>19.06.2023</t>
  </si>
  <si>
    <t>17.02.2023</t>
  </si>
  <si>
    <t>07.02.2023</t>
  </si>
  <si>
    <t>Ghumna wali</t>
  </si>
  <si>
    <t>0301-3964938</t>
  </si>
  <si>
    <t>34601-9977368-3</t>
  </si>
  <si>
    <t>Syed  Rauf Hussain</t>
  </si>
  <si>
    <t>Balan Wala</t>
  </si>
  <si>
    <t>29/12/2022</t>
  </si>
  <si>
    <t>0301-7276420</t>
  </si>
  <si>
    <t>34601-4194755-9</t>
  </si>
  <si>
    <t>Yasir Liaqat</t>
  </si>
  <si>
    <t>Kishan Pur Bhag</t>
  </si>
  <si>
    <t>01-02-2023</t>
  </si>
  <si>
    <t>27/09/2022</t>
  </si>
  <si>
    <t>24/09/2022</t>
  </si>
  <si>
    <t>0331-4841966</t>
  </si>
  <si>
    <t>34603-2130990-9</t>
  </si>
  <si>
    <t>M.Irshad</t>
  </si>
  <si>
    <t>Mangu Behram</t>
  </si>
  <si>
    <t>28/09/2022</t>
  </si>
  <si>
    <t>26/09/2022</t>
  </si>
  <si>
    <t>0300-6102468</t>
  </si>
  <si>
    <t>34603-2351617-5</t>
  </si>
  <si>
    <t>Ch.Tanveer-ul-hassan</t>
  </si>
  <si>
    <t>0343-9302701</t>
  </si>
  <si>
    <t>34601-0860574-1</t>
  </si>
  <si>
    <t>Syed M.Iqbal Shaha</t>
  </si>
  <si>
    <t>sarake</t>
  </si>
  <si>
    <t>DAUGRI Hariya</t>
  </si>
  <si>
    <t>0347-8864835</t>
  </si>
  <si>
    <t>34602-7123289-5</t>
  </si>
  <si>
    <t>M.afzal</t>
  </si>
  <si>
    <t>Masiyal</t>
  </si>
  <si>
    <t>Sanyal</t>
  </si>
  <si>
    <t>19-09-2022</t>
  </si>
  <si>
    <t>Ahal Sulehriya</t>
  </si>
  <si>
    <t>0307-6423366</t>
  </si>
  <si>
    <t>34602-7154637-7</t>
  </si>
  <si>
    <t>Arshad ALI</t>
  </si>
  <si>
    <t>Kingra</t>
  </si>
  <si>
    <t>Kasesharif</t>
  </si>
  <si>
    <t>0300-6139666</t>
  </si>
  <si>
    <t>34603-8821512-7</t>
  </si>
  <si>
    <t>M.Afzal</t>
  </si>
  <si>
    <t>Rasulpur</t>
  </si>
  <si>
    <t>Joiya</t>
  </si>
  <si>
    <t>Baghowal</t>
  </si>
  <si>
    <t>0302-9149614</t>
  </si>
  <si>
    <t>34603-1094041-5</t>
  </si>
  <si>
    <t>M.Naeem</t>
  </si>
  <si>
    <t>15-09-2022</t>
  </si>
  <si>
    <t>Gogha</t>
  </si>
  <si>
    <t>0345-6811346</t>
  </si>
  <si>
    <t>34603-5670167-5</t>
  </si>
  <si>
    <t>21261010201275</t>
  </si>
  <si>
    <t>Dhunda</t>
  </si>
  <si>
    <t>0346-6669054</t>
  </si>
  <si>
    <t>34603-5854504-7</t>
  </si>
  <si>
    <t>M.MALIK</t>
  </si>
  <si>
    <t xml:space="preserve">Kotli Rajcore </t>
  </si>
  <si>
    <t>0300-7119294</t>
  </si>
  <si>
    <t>34603-0131196-5</t>
  </si>
  <si>
    <t>M. Yousaf</t>
  </si>
  <si>
    <t>Parag Pur</t>
  </si>
  <si>
    <t>Kotli Rajcore</t>
  </si>
  <si>
    <t>15-12-2022</t>
  </si>
  <si>
    <t>CHAHOOR</t>
  </si>
  <si>
    <t>0333-4695501</t>
  </si>
  <si>
    <t>34602-0369643-7</t>
  </si>
  <si>
    <t>MUHTASIN</t>
  </si>
  <si>
    <t>THROW MANDI</t>
  </si>
  <si>
    <t>25-09-2022</t>
  </si>
  <si>
    <t>Dugri Hariya</t>
  </si>
  <si>
    <t>0331-4050221</t>
  </si>
  <si>
    <t>34602-6198195-5</t>
  </si>
  <si>
    <t>Ghulam Hazoor</t>
  </si>
  <si>
    <t>DUGRI HARIAN</t>
  </si>
  <si>
    <t>DUGRI</t>
  </si>
  <si>
    <t>0332-4139840</t>
  </si>
  <si>
    <t>34602-4903529-5</t>
  </si>
  <si>
    <t>M AZEEM</t>
  </si>
  <si>
    <t>CHAWINDA</t>
  </si>
  <si>
    <t>MEHMAND WALI</t>
  </si>
  <si>
    <t>0341-3816100</t>
  </si>
  <si>
    <t>34602-3117489-9</t>
  </si>
  <si>
    <t>Ghulam Murtaza</t>
  </si>
  <si>
    <t>13-12-2022</t>
  </si>
  <si>
    <t>Matta Hariya</t>
  </si>
  <si>
    <t>0340-7250839</t>
  </si>
  <si>
    <t>34602-0761265-7</t>
  </si>
  <si>
    <t>Matta Hariaya</t>
  </si>
  <si>
    <t>Chowinda</t>
  </si>
  <si>
    <t>0334-8015411</t>
  </si>
  <si>
    <t>34602-1245405-9</t>
  </si>
  <si>
    <t>M.Tahir</t>
  </si>
  <si>
    <t>26/04/2023</t>
  </si>
  <si>
    <t>24/02/2023</t>
  </si>
  <si>
    <t>21/02/2023</t>
  </si>
  <si>
    <t>Narali Jabar</t>
  </si>
  <si>
    <t>03445702395</t>
  </si>
  <si>
    <t>37401-1463212-5</t>
  </si>
  <si>
    <t>G.Khan</t>
  </si>
  <si>
    <t>15/03/2023</t>
  </si>
  <si>
    <t>Faqeeran</t>
  </si>
  <si>
    <t>03005301042</t>
  </si>
  <si>
    <t>37401-5561523-5</t>
  </si>
  <si>
    <t>Bagh Faqeeran</t>
  </si>
  <si>
    <t>20/09/2022</t>
  </si>
  <si>
    <t>03115090779</t>
  </si>
  <si>
    <t>37401-2051335-7</t>
  </si>
  <si>
    <t>M.Farooq</t>
  </si>
  <si>
    <t>24-02-2023</t>
  </si>
  <si>
    <t>27/9/2022</t>
  </si>
  <si>
    <t>0302-8115590</t>
  </si>
  <si>
    <t>24-12-2022</t>
  </si>
  <si>
    <t xml:space="preserve">Ghazi kohli, Taxila </t>
  </si>
  <si>
    <t>0300-9549924</t>
  </si>
  <si>
    <t>37406-1520025-8</t>
  </si>
  <si>
    <t>Perveen Bibi</t>
  </si>
  <si>
    <t>22/5/2023</t>
  </si>
  <si>
    <t>Gorakh Pur</t>
  </si>
  <si>
    <t>0345-2654123</t>
  </si>
  <si>
    <t>37405-3495621-7</t>
  </si>
  <si>
    <t>Azhar Jameel</t>
  </si>
  <si>
    <t>29/9/2022</t>
  </si>
  <si>
    <t>15/2/2023</t>
  </si>
  <si>
    <t>0300-9554021</t>
  </si>
  <si>
    <t>37405-2222475-7</t>
  </si>
  <si>
    <t>Muhammad Ikhlaq</t>
  </si>
  <si>
    <t>0315-5656834</t>
  </si>
  <si>
    <t>37405-7517108-3</t>
  </si>
  <si>
    <t>Imran Bashir</t>
  </si>
  <si>
    <t>20-11-2022</t>
  </si>
  <si>
    <t>0314-6610795</t>
  </si>
  <si>
    <t>37406-7457432-9</t>
  </si>
  <si>
    <t>Sohail Akthar</t>
  </si>
  <si>
    <t>11-02-2023</t>
  </si>
  <si>
    <t>Khuram Paracha, Taxila</t>
  </si>
  <si>
    <t>Ehsan ul Haq</t>
  </si>
  <si>
    <t>0700010003071</t>
  </si>
  <si>
    <t>Mouza ChontraTeh.&amp;district Rawalpindi</t>
  </si>
  <si>
    <t>0313-5204323</t>
  </si>
  <si>
    <t>374055505187-3</t>
  </si>
  <si>
    <t>Shoaib Zafer</t>
  </si>
  <si>
    <t>05.01.2023</t>
  </si>
  <si>
    <t xml:space="preserve">Post office Adyala </t>
  </si>
  <si>
    <t>0315-5310950</t>
  </si>
  <si>
    <t>37405-6889760-7</t>
  </si>
  <si>
    <t>Malik Siraj ul Haq</t>
  </si>
  <si>
    <t>20.12.2022</t>
  </si>
  <si>
    <t>0</t>
  </si>
  <si>
    <t>28.09.2022</t>
  </si>
  <si>
    <t>Chak Mat No 1</t>
  </si>
  <si>
    <t>0333-6691991</t>
  </si>
  <si>
    <t>32404-4513283-5</t>
  </si>
  <si>
    <t>Abdul Wahid</t>
  </si>
  <si>
    <t>Kin</t>
  </si>
  <si>
    <t>19.10.2022</t>
  </si>
  <si>
    <t>19.09.2022</t>
  </si>
  <si>
    <t>3</t>
  </si>
  <si>
    <t>Chak Dilber</t>
  </si>
  <si>
    <t>0334-7389564</t>
  </si>
  <si>
    <t>32403-2859005-1</t>
  </si>
  <si>
    <t>22.09.2022</t>
  </si>
  <si>
    <t>0334-6177356</t>
  </si>
  <si>
    <t>32404-5847988-5</t>
  </si>
  <si>
    <t>Ibrahim</t>
  </si>
  <si>
    <t>21.12.2022</t>
  </si>
  <si>
    <t>14.11.2022</t>
  </si>
  <si>
    <t>2</t>
  </si>
  <si>
    <t>Geehar</t>
  </si>
  <si>
    <t>0312-3124344</t>
  </si>
  <si>
    <t>32402-5265357-7</t>
  </si>
  <si>
    <t>Amir Adnan</t>
  </si>
  <si>
    <t>Darkhast Jamal</t>
  </si>
  <si>
    <t>19.09.2023</t>
  </si>
  <si>
    <t>17.09.2022</t>
  </si>
  <si>
    <t>Kotla Jindo</t>
  </si>
  <si>
    <t>0333--6579909</t>
  </si>
  <si>
    <t>32402-1445844-9</t>
  </si>
  <si>
    <t>Chitar Faqeer</t>
  </si>
  <si>
    <t>0333-3866604</t>
  </si>
  <si>
    <t>56302-1444157-5</t>
  </si>
  <si>
    <t>02.11.2022</t>
  </si>
  <si>
    <t>Kotla Hasan</t>
  </si>
  <si>
    <t>0333-6443323</t>
  </si>
  <si>
    <t>32403-4233932-1</t>
  </si>
  <si>
    <t>M.Fakhar Iqbal</t>
  </si>
  <si>
    <t>Murghai</t>
  </si>
  <si>
    <t>25.11.2022</t>
  </si>
  <si>
    <t>09.09.2022</t>
  </si>
  <si>
    <t>0333-7667414</t>
  </si>
  <si>
    <t>32402-3682443-5</t>
  </si>
  <si>
    <t>Thul Ali Muhammad</t>
  </si>
  <si>
    <t>Shah Ali</t>
  </si>
  <si>
    <t>0334-8539191</t>
  </si>
  <si>
    <t>32402-1388951-9</t>
  </si>
  <si>
    <t>Javeed Iqbal</t>
  </si>
  <si>
    <t>10</t>
  </si>
  <si>
    <t>Kotla Sher Muhammad</t>
  </si>
  <si>
    <t>0333-6579909</t>
  </si>
  <si>
    <t>32403-5582419-7</t>
  </si>
  <si>
    <t>Farhat Abbas</t>
  </si>
  <si>
    <t>Fazal Pur</t>
  </si>
  <si>
    <t>0333-6198950</t>
  </si>
  <si>
    <t>32404-7080030-9</t>
  </si>
  <si>
    <t>Ali Gull</t>
  </si>
  <si>
    <t>32404-5764537-9</t>
  </si>
  <si>
    <t>0334-6442093</t>
  </si>
  <si>
    <t>32404-1383339-7</t>
  </si>
  <si>
    <t>Ali Baagh</t>
  </si>
  <si>
    <t>22.09.2021</t>
  </si>
  <si>
    <t>o.88</t>
  </si>
  <si>
    <t>0333-6485291</t>
  </si>
  <si>
    <t>32404-1385034-5</t>
  </si>
  <si>
    <t>Ahmad Jan</t>
  </si>
  <si>
    <t>18.11.2022</t>
  </si>
  <si>
    <t>Shahnawaz Pura</t>
  </si>
  <si>
    <t>0333-6456454</t>
  </si>
  <si>
    <t>32402-2005894-7</t>
  </si>
  <si>
    <t>Shahjahan</t>
  </si>
  <si>
    <t>Makool Wala</t>
  </si>
  <si>
    <t>0331-6041901</t>
  </si>
  <si>
    <t>32402-1383206-6</t>
  </si>
  <si>
    <t>Um e Kalsoom</t>
  </si>
  <si>
    <t>22.11.2022</t>
  </si>
  <si>
    <t>Dhoora Rindaan</t>
  </si>
  <si>
    <t>0333-6459966</t>
  </si>
  <si>
    <t>32402-1459324-9</t>
  </si>
  <si>
    <t>Qazi Jawad Hussain</t>
  </si>
  <si>
    <t>Boole Wala</t>
  </si>
  <si>
    <t>27-12-2022</t>
  </si>
  <si>
    <t>12-10-2023</t>
  </si>
  <si>
    <t>0300-3687157</t>
  </si>
  <si>
    <t>34501-7623068-7</t>
  </si>
  <si>
    <t>1864/TW Ghafoor Ahmad</t>
  </si>
  <si>
    <t>30-10-2022</t>
  </si>
  <si>
    <t>29-10-2022</t>
  </si>
  <si>
    <t>0300-6171046</t>
  </si>
  <si>
    <t>34501-0550000-1</t>
  </si>
  <si>
    <t>770/TW Malik Zaheer Ahmad</t>
  </si>
  <si>
    <t>Mohar Sharif</t>
  </si>
  <si>
    <t>06-10-2022</t>
  </si>
  <si>
    <t>05-10-2022</t>
  </si>
  <si>
    <t>Lodhay wala</t>
  </si>
  <si>
    <t>0345-4755623</t>
  </si>
  <si>
    <t>34501-4132355-1</t>
  </si>
  <si>
    <t>1081/TW Muhammad Talha</t>
  </si>
  <si>
    <t>Maddoh Kahlwan</t>
  </si>
  <si>
    <t>16-12-2022</t>
  </si>
  <si>
    <t xml:space="preserve"> Sunyari klan</t>
  </si>
  <si>
    <t>0300-4939948</t>
  </si>
  <si>
    <t>34502-1497397--3</t>
  </si>
  <si>
    <t>290/Mushtaq Ahmad</t>
  </si>
  <si>
    <t>Sanyani</t>
  </si>
  <si>
    <t>0312-7880860</t>
  </si>
  <si>
    <t>34502-15780933-5</t>
  </si>
  <si>
    <t>343/Sadaqat Ali</t>
  </si>
  <si>
    <t>18-03-2023</t>
  </si>
  <si>
    <t>05-102022</t>
  </si>
  <si>
    <t>Maddoo ke</t>
  </si>
  <si>
    <t>0300-7774380</t>
  </si>
  <si>
    <t>34502-5843839-7</t>
  </si>
  <si>
    <t>48/Arslan Khan</t>
  </si>
  <si>
    <t>Mundu Khail</t>
  </si>
  <si>
    <t>Mehad pur</t>
  </si>
  <si>
    <t>0303-4200042</t>
  </si>
  <si>
    <t>34502-1532166-5</t>
  </si>
  <si>
    <t>186/Qaisar Majeed</t>
  </si>
  <si>
    <t>Sajjowal</t>
  </si>
  <si>
    <t>14-10-2022</t>
  </si>
  <si>
    <t>74'9830840</t>
  </si>
  <si>
    <t>Bilal Nagar</t>
  </si>
  <si>
    <t>0301-6892768</t>
  </si>
  <si>
    <t>34502-1547805-9</t>
  </si>
  <si>
    <t>11/Mohd Nasrullah</t>
  </si>
  <si>
    <t>Danga Narian pur</t>
  </si>
  <si>
    <t>Malokay Jattan</t>
  </si>
  <si>
    <t>0333-7777148</t>
  </si>
  <si>
    <t>34501-8885744-9</t>
  </si>
  <si>
    <t>1090/Atteq ullah</t>
  </si>
  <si>
    <t>0302-6339264</t>
  </si>
  <si>
    <t>34501-1963209-3</t>
  </si>
  <si>
    <t>958/Asghar ALI</t>
  </si>
  <si>
    <t xml:space="preserve"> 2022-23</t>
  </si>
  <si>
    <t>Boobak Marali</t>
  </si>
  <si>
    <t>0345-6887215</t>
  </si>
  <si>
    <t>34501-8593811--1</t>
  </si>
  <si>
    <t>37/ Nawaz Ali</t>
  </si>
  <si>
    <t>Sadoo wala</t>
  </si>
  <si>
    <t xml:space="preserve">2022-23 </t>
  </si>
  <si>
    <t>Pcps</t>
  </si>
  <si>
    <t>Jallo Nangle</t>
  </si>
  <si>
    <t>0300-8546150</t>
  </si>
  <si>
    <t>37405-0364939-9</t>
  </si>
  <si>
    <t>83/ Yousaf Gul</t>
  </si>
  <si>
    <t>Kotli Baray khan</t>
  </si>
  <si>
    <t>03-01-2023</t>
  </si>
  <si>
    <t>ChAK Kalay khan</t>
  </si>
  <si>
    <t>0300-7770135</t>
  </si>
  <si>
    <t>34502-3340331-5</t>
  </si>
  <si>
    <t>317/ Zahid Iqbal</t>
  </si>
  <si>
    <t>Bhaghwari</t>
  </si>
  <si>
    <t>Chak Kalay Khan</t>
  </si>
  <si>
    <t>02-12-2022</t>
  </si>
  <si>
    <t>Chakra</t>
  </si>
  <si>
    <t>34502- 6768724-7</t>
  </si>
  <si>
    <t>163/ Muhammad Arshad</t>
  </si>
  <si>
    <t>Kalla</t>
  </si>
  <si>
    <t>14-12-2022</t>
  </si>
  <si>
    <t>07-10-2022</t>
  </si>
  <si>
    <t xml:space="preserve"> '06-10-2022</t>
  </si>
  <si>
    <t>Mirza wali</t>
  </si>
  <si>
    <t>0300-8035019</t>
  </si>
  <si>
    <t>76/Aamir Saeed</t>
  </si>
  <si>
    <t>Gurala</t>
  </si>
  <si>
    <t>Dillay ka</t>
  </si>
  <si>
    <t>0341-6803166</t>
  </si>
  <si>
    <t>34502-5594256-4</t>
  </si>
  <si>
    <t>15/ Muhammad Nazeer</t>
  </si>
  <si>
    <t>Bolar</t>
  </si>
  <si>
    <t>Saghal</t>
  </si>
  <si>
    <t>0300-4575383</t>
  </si>
  <si>
    <t>34501-4885845-1</t>
  </si>
  <si>
    <t>368/ Muhammad Tayyab  Meer</t>
  </si>
  <si>
    <t>Bhola Bajwa</t>
  </si>
  <si>
    <t>Sagal</t>
  </si>
  <si>
    <t>3106301000004227</t>
  </si>
  <si>
    <t>0300-6098873</t>
  </si>
  <si>
    <t>38302-8499238-3</t>
  </si>
  <si>
    <t>4130/ Muhammad Riaz Malik</t>
  </si>
  <si>
    <t>21-11-22</t>
  </si>
  <si>
    <t>3106301000004258</t>
  </si>
  <si>
    <t>Bhambiran wali</t>
  </si>
  <si>
    <t>0300-9881072</t>
  </si>
  <si>
    <t>38302-1789442-1</t>
  </si>
  <si>
    <t>537/Malik Muhammad Irshad</t>
  </si>
  <si>
    <t>07-04-2023</t>
  </si>
  <si>
    <t>3106301000004209</t>
  </si>
  <si>
    <t>Hussain Wala</t>
  </si>
  <si>
    <t>0306-3958501</t>
  </si>
  <si>
    <t>38302-1094353-7</t>
  </si>
  <si>
    <t>1214/Sarfraz Khan</t>
  </si>
  <si>
    <t>Yaru khail pacca</t>
  </si>
  <si>
    <t>28-10-22</t>
  </si>
  <si>
    <t>23360013832373</t>
  </si>
  <si>
    <t>Manda Khel</t>
  </si>
  <si>
    <t>0303-8910786</t>
  </si>
  <si>
    <t>38302-1203581-1</t>
  </si>
  <si>
    <t>1395/Attaullah Khan</t>
  </si>
  <si>
    <t>Musa Khail</t>
  </si>
  <si>
    <t>Musa Khail Janubi</t>
  </si>
  <si>
    <t>05-01-2023</t>
  </si>
  <si>
    <t>29-09-2022</t>
  </si>
  <si>
    <t>Melay Wali</t>
  </si>
  <si>
    <t>0343-6641535</t>
  </si>
  <si>
    <t>38303-0969064-7</t>
  </si>
  <si>
    <t>1005/ Nasir Ali</t>
  </si>
  <si>
    <t>Meley Wali</t>
  </si>
  <si>
    <t>Defered</t>
  </si>
  <si>
    <t>0301-6359184</t>
  </si>
  <si>
    <t>38303-7195579-5</t>
  </si>
  <si>
    <t>1008/ Muhammad Mobeen</t>
  </si>
  <si>
    <t>0312-3205912</t>
  </si>
  <si>
    <t>38303-9263732-3</t>
  </si>
  <si>
    <t>124/ Syed Saddam Hussain</t>
  </si>
  <si>
    <t>0315-3205912</t>
  </si>
  <si>
    <t>38303-0944977-1</t>
  </si>
  <si>
    <t>113/ Taswar Hussain</t>
  </si>
  <si>
    <t>;29-09-2022</t>
  </si>
  <si>
    <t>Shah Nawaz Wala</t>
  </si>
  <si>
    <t>0342-5021472</t>
  </si>
  <si>
    <t>38303-0906196-7</t>
  </si>
  <si>
    <t>105/ Mehar Ali Shah</t>
  </si>
  <si>
    <t>Shah Nawaz wala</t>
  </si>
  <si>
    <t>0342-4999452</t>
  </si>
  <si>
    <t>38303-6487109-1</t>
  </si>
  <si>
    <t>30/ Muhammad Saleem Malik</t>
  </si>
  <si>
    <t xml:space="preserve">  Kacha Shah Nawaz wala</t>
  </si>
  <si>
    <t>0347-0869512</t>
  </si>
  <si>
    <t>38303-4450927-1</t>
  </si>
  <si>
    <t xml:space="preserve"> 16/ Syed Aamir Raza Bukhari</t>
  </si>
  <si>
    <t>0333-6833476</t>
  </si>
  <si>
    <t>38303-1000687-1</t>
  </si>
  <si>
    <t>413/ Muhammad Tanveer</t>
  </si>
  <si>
    <t>25-03-2023</t>
  </si>
  <si>
    <t>0301-7807369</t>
  </si>
  <si>
    <t>38301-8896077-1</t>
  </si>
  <si>
    <t>1007/ Umar Khan</t>
  </si>
  <si>
    <t>25-10-2023</t>
  </si>
  <si>
    <t>Dalla Meer wala</t>
  </si>
  <si>
    <t>0303-7072628</t>
  </si>
  <si>
    <t>38301-8291427-9</t>
  </si>
  <si>
    <t>2261/ Javid Khan</t>
  </si>
  <si>
    <t>Pacca Kamar Mushani</t>
  </si>
  <si>
    <t>Drazwala Khurd</t>
  </si>
  <si>
    <t>0301-5432886</t>
  </si>
  <si>
    <t>38301-1892612-9</t>
  </si>
  <si>
    <t>128/ Mohd Akram khan</t>
  </si>
  <si>
    <t>07-03-2023</t>
  </si>
  <si>
    <t>21-11-2022</t>
  </si>
  <si>
    <t>0306-7802758</t>
  </si>
  <si>
    <t>38302-1143251-3</t>
  </si>
  <si>
    <t>233/ Abdul Qayyum</t>
  </si>
  <si>
    <t>Yaru Khel Pacca</t>
  </si>
  <si>
    <t>03-11-2023</t>
  </si>
  <si>
    <t>38302-3063697-9</t>
  </si>
  <si>
    <t>798/ Ghulam Abbas</t>
  </si>
  <si>
    <t>10-12-2022</t>
  </si>
  <si>
    <t>0320-7872112</t>
  </si>
  <si>
    <t>35302-5113646-9</t>
  </si>
  <si>
    <t>07-11-2022</t>
  </si>
  <si>
    <t>05-11-2022</t>
  </si>
  <si>
    <t xml:space="preserve"> 0334-9997214</t>
  </si>
  <si>
    <t>32202-9957883-9</t>
  </si>
  <si>
    <t>Asim Hussain</t>
  </si>
  <si>
    <t>22-10-2022</t>
  </si>
  <si>
    <t>0300-8947784</t>
  </si>
  <si>
    <t>32201-6374043-1</t>
  </si>
  <si>
    <t>Imam Baksh</t>
  </si>
  <si>
    <t xml:space="preserve">Reverified  </t>
  </si>
  <si>
    <t>407600140778/NRSP</t>
  </si>
  <si>
    <t>Karoor Nashaib</t>
  </si>
  <si>
    <t>0306-8760253</t>
  </si>
  <si>
    <t>32202-2558373-1</t>
  </si>
  <si>
    <t>Jameel Akhtar</t>
  </si>
  <si>
    <t>Thal Jhandi</t>
  </si>
  <si>
    <t>Karror Nashib</t>
  </si>
  <si>
    <t>9120010001796/NRSP</t>
  </si>
  <si>
    <t>0306-0147245</t>
  </si>
  <si>
    <t>32202-7000412-1</t>
  </si>
  <si>
    <t>Ghayyar Abbas</t>
  </si>
  <si>
    <t>0760010000805/NRSP</t>
  </si>
  <si>
    <t>Sahoo wala</t>
  </si>
  <si>
    <t>0301-6089082</t>
  </si>
  <si>
    <t>32202-2562548-7</t>
  </si>
  <si>
    <t>Shoukat Munir</t>
  </si>
  <si>
    <t>910010001650/NRSP</t>
  </si>
  <si>
    <t>Noshera Nashib</t>
  </si>
  <si>
    <t>0300-8331414</t>
  </si>
  <si>
    <t>32202-2526343-5</t>
  </si>
  <si>
    <t>Sajjad Hussain</t>
  </si>
  <si>
    <t>Shadu kha</t>
  </si>
  <si>
    <t>Noshara Nashib</t>
  </si>
  <si>
    <t>26-09-2022</t>
  </si>
  <si>
    <t>9120010001628/NRSP</t>
  </si>
  <si>
    <t>0308-6537701</t>
  </si>
  <si>
    <t>32203-2630836-3</t>
  </si>
  <si>
    <t>Naeem Akhtar khan</t>
  </si>
  <si>
    <t>9120010001661/NRSP</t>
  </si>
  <si>
    <t>Jaisal Nashaib</t>
  </si>
  <si>
    <t>0324-0099267</t>
  </si>
  <si>
    <t>32203-5619604-1</t>
  </si>
  <si>
    <t>Ghullam Shabbir</t>
  </si>
  <si>
    <t>Sharista Thal</t>
  </si>
  <si>
    <t>Jaisal Nashib</t>
  </si>
  <si>
    <t>9120010001617/NRSP</t>
  </si>
  <si>
    <t>1,05</t>
  </si>
  <si>
    <t>32203-7533587-5</t>
  </si>
  <si>
    <t>9120010001606/NRSP</t>
  </si>
  <si>
    <t>Pannah khiral gharbi</t>
  </si>
  <si>
    <t>0306-1680171</t>
  </si>
  <si>
    <t>32203-6458405-5</t>
  </si>
  <si>
    <t>Kareem Baksh</t>
  </si>
  <si>
    <t>172/TDA</t>
  </si>
  <si>
    <t>Pannah Khiral Gharbi</t>
  </si>
  <si>
    <t>9120010001648/NRSP</t>
  </si>
  <si>
    <t>Ameer Kalasara</t>
  </si>
  <si>
    <t>0300-6768802</t>
  </si>
  <si>
    <t>32203-204750-9</t>
  </si>
  <si>
    <t>Muhammad Ishfaq</t>
  </si>
  <si>
    <t>9120010001854/NRSP</t>
  </si>
  <si>
    <t>0303-8543246</t>
  </si>
  <si>
    <t>32203-2458545-5</t>
  </si>
  <si>
    <t>Akbar Mahmood</t>
  </si>
  <si>
    <t>9120010001639/NRSP</t>
  </si>
  <si>
    <t>0300-6769841</t>
  </si>
  <si>
    <t>32203-9239578-1</t>
  </si>
  <si>
    <t>Safdar Mahmood</t>
  </si>
  <si>
    <t>20293010001887/ZTBL</t>
  </si>
  <si>
    <t>0300-6635441</t>
  </si>
  <si>
    <t>33100-1074202-2</t>
  </si>
  <si>
    <t>Shumaila Iftikhar</t>
  </si>
  <si>
    <t>15-11-2022</t>
  </si>
  <si>
    <t>9120010001774/NRSP</t>
  </si>
  <si>
    <t>0342-6422786</t>
  </si>
  <si>
    <t>32201-4675186-7</t>
  </si>
  <si>
    <t>26-12-2024</t>
  </si>
  <si>
    <t>27-10-2022</t>
  </si>
  <si>
    <t>0347-7044786</t>
  </si>
  <si>
    <t>32201-4645806-5</t>
  </si>
  <si>
    <t>Sultan Lal Khan</t>
  </si>
  <si>
    <t>30-12-22</t>
  </si>
  <si>
    <t>29-08-022</t>
  </si>
  <si>
    <t>29-08-22</t>
  </si>
  <si>
    <t>Mehmood Shaheed</t>
  </si>
  <si>
    <t>0300-7104307</t>
  </si>
  <si>
    <t>38201-8990935-9</t>
  </si>
  <si>
    <t>577/3
Manzoor Hussain</t>
  </si>
  <si>
    <t>30-03-23</t>
  </si>
  <si>
    <t>16-12-22</t>
  </si>
  <si>
    <t>Gunjail Shumali</t>
  </si>
  <si>
    <t>0300-0062221</t>
  </si>
  <si>
    <t>38201-3449744-7</t>
  </si>
  <si>
    <t>890
Atta Ullah</t>
  </si>
  <si>
    <t>Gunjial Shumali</t>
  </si>
  <si>
    <t>04-01-23</t>
  </si>
  <si>
    <t>07-09-22</t>
  </si>
  <si>
    <t>0300-8081313</t>
  </si>
  <si>
    <t>38201-1139417-5</t>
  </si>
  <si>
    <t>262/3
Muhammad Ramzan</t>
  </si>
  <si>
    <t>03-0102023</t>
  </si>
  <si>
    <t>1ooooo</t>
  </si>
  <si>
    <t>Mardwal</t>
  </si>
  <si>
    <t>0345-5020100</t>
  </si>
  <si>
    <t>38201-3645103-9</t>
  </si>
  <si>
    <t>1815
Mian Muhammad Afzal</t>
  </si>
  <si>
    <t>30-01-2023</t>
  </si>
  <si>
    <t>0305-1916592</t>
  </si>
  <si>
    <t>38201-3096486-7</t>
  </si>
  <si>
    <t>1268
Muhammad Haider</t>
  </si>
  <si>
    <t>03078987270</t>
  </si>
  <si>
    <t>790
Muhammad Hayat</t>
  </si>
  <si>
    <t>08-06-2022</t>
  </si>
  <si>
    <t>pcpl</t>
  </si>
  <si>
    <t>Nikro Shaheed</t>
  </si>
  <si>
    <t>0343-6665339</t>
  </si>
  <si>
    <t>38201-3530028-3</t>
  </si>
  <si>
    <t>467/4
Muhammad Ramzan</t>
  </si>
  <si>
    <t>Watto</t>
  </si>
  <si>
    <t>0302-5855260</t>
  </si>
  <si>
    <t>38201-5583408-3</t>
  </si>
  <si>
    <t>84/3
Sajjad Ahmed</t>
  </si>
  <si>
    <t>Girot</t>
  </si>
  <si>
    <t>0300-6078077</t>
  </si>
  <si>
    <t>38202-1285246-5</t>
  </si>
  <si>
    <t>171/2
Sikandar Hayat</t>
  </si>
  <si>
    <t>07-02-2023</t>
  </si>
  <si>
    <t>0300-6072271</t>
  </si>
  <si>
    <t>61101-4434426-9</t>
  </si>
  <si>
    <t>418
Shaukat Hayat</t>
  </si>
  <si>
    <t>21-09-2022</t>
  </si>
  <si>
    <t>0304-3258673</t>
  </si>
  <si>
    <t>38201-1105558-5</t>
  </si>
  <si>
    <t>518
Muhammad Aamir</t>
  </si>
  <si>
    <t>Angha</t>
  </si>
  <si>
    <t>0304-5698285</t>
  </si>
  <si>
    <t>38201-1201838-5</t>
  </si>
  <si>
    <t>390
Muhammad Arif</t>
  </si>
  <si>
    <t>Adliyal</t>
  </si>
  <si>
    <t>0306-4607476</t>
  </si>
  <si>
    <t>38201-9266382-5</t>
  </si>
  <si>
    <t>312/155
Zahid Saleem</t>
  </si>
  <si>
    <t>13-10-2022</t>
  </si>
  <si>
    <t>Mohd Pur</t>
  </si>
  <si>
    <t>0300-4555412</t>
  </si>
  <si>
    <t>11201-0384010-9</t>
  </si>
  <si>
    <t>145/3
Ameer Nawaz</t>
  </si>
  <si>
    <t>Roda</t>
  </si>
  <si>
    <t>0300-6074327</t>
  </si>
  <si>
    <t>38201-1200920-7</t>
  </si>
  <si>
    <t>333/4
Kamran Ejaz</t>
  </si>
  <si>
    <t>30-12-2022</t>
  </si>
  <si>
    <t>07-09-2022</t>
  </si>
  <si>
    <t>Biland</t>
  </si>
  <si>
    <t>0301-5799190</t>
  </si>
  <si>
    <t>38202-1265106-9</t>
  </si>
  <si>
    <t>535/3
Muhammad Farooq</t>
  </si>
  <si>
    <t>Aino</t>
  </si>
  <si>
    <t>0322-7516573</t>
  </si>
  <si>
    <t>38202-9473654-5</t>
  </si>
  <si>
    <t>365/9
Muhammad Raheel</t>
  </si>
  <si>
    <t>Mitha Tiwana Janobi</t>
  </si>
  <si>
    <t>0333-5152202</t>
  </si>
  <si>
    <t>61101-1932772-3</t>
  </si>
  <si>
    <t>3166
Ikram Ullah</t>
  </si>
  <si>
    <t>Mitha Tiwana</t>
  </si>
  <si>
    <t>Rakh Noorpur</t>
  </si>
  <si>
    <t>0301-5098139</t>
  </si>
  <si>
    <t>38201-8346726-4</t>
  </si>
  <si>
    <t>356/9
Muhammad Ramzan</t>
  </si>
  <si>
    <t>03-04-2023</t>
  </si>
  <si>
    <t>0303-0060832</t>
  </si>
  <si>
    <t>38201-1264945-1</t>
  </si>
  <si>
    <t>605/1
Abdur Rauf</t>
  </si>
  <si>
    <t>12/13/2022</t>
  </si>
  <si>
    <t>11/17/2022</t>
  </si>
  <si>
    <t>Chak Baliyan</t>
  </si>
  <si>
    <t>0345-5749065</t>
  </si>
  <si>
    <t>37301-2290197-1</t>
  </si>
  <si>
    <t>Shabbir Ahmed S/O Muhammad Ibraheem</t>
  </si>
  <si>
    <t>10/18/2022</t>
  </si>
  <si>
    <t>0310-8533726</t>
  </si>
  <si>
    <t>37301-2211678-3</t>
  </si>
  <si>
    <t xml:space="preserve">Ameer Haider S/O Ghulam Haider </t>
  </si>
  <si>
    <t>1/17/2023</t>
  </si>
  <si>
    <t>12/7/2022</t>
  </si>
  <si>
    <t xml:space="preserve">Wajid Ali S/O Rehmat Khan </t>
  </si>
  <si>
    <t>BOP-6050011008600018</t>
  </si>
  <si>
    <t>Humwala</t>
  </si>
  <si>
    <t>37301-08232377</t>
  </si>
  <si>
    <t>UBL-0817287626995</t>
  </si>
  <si>
    <t>37301-21926819-3</t>
  </si>
  <si>
    <t>Malik M. Farooq S/o Liaqat Ali</t>
  </si>
  <si>
    <t>FB-3470301501101</t>
  </si>
  <si>
    <t>Chak Mehmada</t>
  </si>
  <si>
    <t>Muhammad Sarwar S/o Mawaz Khan</t>
  </si>
  <si>
    <t>Mehmada</t>
  </si>
  <si>
    <t>UBL-0718281551826</t>
  </si>
  <si>
    <t>Kala Gujaran</t>
  </si>
  <si>
    <t>Tauqeer Sadiq S/o Ch.Muhammad Sadiq</t>
  </si>
  <si>
    <t>UBL-1631282827991</t>
  </si>
  <si>
    <t>Chitten</t>
  </si>
  <si>
    <t>Sukha</t>
  </si>
  <si>
    <t>0331-8853230</t>
  </si>
  <si>
    <t>37301-2725417-0</t>
  </si>
  <si>
    <t>Attia Yasir W/O Yasir Zameer</t>
  </si>
  <si>
    <t xml:space="preserve"> 73.639922E</t>
  </si>
  <si>
    <t>Chamala</t>
  </si>
  <si>
    <t>0335-5672850</t>
  </si>
  <si>
    <t>37301-9543156-9</t>
  </si>
  <si>
    <t>Zohaib Ghazanfer S/O Ch. Ghzanfar Ali</t>
  </si>
  <si>
    <t xml:space="preserve"> 73.541821E</t>
  </si>
  <si>
    <t>Gaggar Kalan</t>
  </si>
  <si>
    <t>0333-5806101</t>
  </si>
  <si>
    <t>37301-2266248-1</t>
  </si>
  <si>
    <t xml:space="preserve">Sajjad Hussain S/O Fazal Elahi </t>
  </si>
  <si>
    <t>Khukha</t>
  </si>
  <si>
    <t xml:space="preserve"> 73.733051E</t>
  </si>
  <si>
    <t>Bhosrali</t>
  </si>
  <si>
    <t>0332-8755537</t>
  </si>
  <si>
    <t>37301-5286108-5</t>
  </si>
  <si>
    <t>Abdul Wahid S/O Muhammad Khan</t>
  </si>
  <si>
    <t>Bokin</t>
  </si>
  <si>
    <t xml:space="preserve"> 73.751096E</t>
  </si>
  <si>
    <t>Mouza Chak Dolat</t>
  </si>
  <si>
    <t>0334-8625516</t>
  </si>
  <si>
    <t>81302-6945497-5</t>
  </si>
  <si>
    <t>Muhammad Ishaq S/O Muhammad Razaq</t>
  </si>
  <si>
    <t>Chal Dolat</t>
  </si>
  <si>
    <t>09100-10000801</t>
  </si>
  <si>
    <t xml:space="preserve">jalal pur </t>
  </si>
  <si>
    <t>0307-6200515</t>
  </si>
  <si>
    <t>34204-5783368-1</t>
  </si>
  <si>
    <t xml:space="preserve">Muhammad amjad </t>
  </si>
  <si>
    <t>jalal pur sobtain</t>
  </si>
  <si>
    <t>02-11-2023</t>
  </si>
  <si>
    <t>Khatana Sharif</t>
  </si>
  <si>
    <t>0306-6202849</t>
  </si>
  <si>
    <t>34201-5819762-5</t>
  </si>
  <si>
    <t>05-07-2023</t>
  </si>
  <si>
    <t>26-04-2023</t>
  </si>
  <si>
    <t>09100-10001429</t>
  </si>
  <si>
    <t>Ramkay Bahal Pur</t>
  </si>
  <si>
    <t>0300-6201334</t>
  </si>
  <si>
    <t>34201-0595197-5</t>
  </si>
  <si>
    <t>Ch.Muhammad Sarfraz</t>
  </si>
  <si>
    <t>05-09-2022</t>
  </si>
  <si>
    <t>091001000878</t>
  </si>
  <si>
    <t>Battor</t>
  </si>
  <si>
    <t>0324-8679432</t>
  </si>
  <si>
    <t>34202-2813293-3</t>
  </si>
  <si>
    <t>Pohla</t>
  </si>
  <si>
    <t>0346-6867825</t>
  </si>
  <si>
    <t>34202-8493418-3</t>
  </si>
  <si>
    <t>Muhammad Azam</t>
  </si>
  <si>
    <t>22-12-2022</t>
  </si>
  <si>
    <t>091001000969</t>
  </si>
  <si>
    <t>0341-6288786</t>
  </si>
  <si>
    <t>34202-0715507-1</t>
  </si>
  <si>
    <t>Saqib Hussain</t>
  </si>
  <si>
    <t>0910010000978</t>
  </si>
  <si>
    <t>Gakhari</t>
  </si>
  <si>
    <t>Noor Sultan</t>
  </si>
  <si>
    <t>Chakori</t>
  </si>
  <si>
    <t>0910010000867</t>
  </si>
  <si>
    <t>0343-8554996</t>
  </si>
  <si>
    <t>34202-7414019-7</t>
  </si>
  <si>
    <t>Imran Bahadur</t>
  </si>
  <si>
    <t>0910010000958</t>
  </si>
  <si>
    <t>Kotli Shahjahani</t>
  </si>
  <si>
    <t>0321-6603698</t>
  </si>
  <si>
    <t>34202-9454091-1</t>
  </si>
  <si>
    <t>Yasir Nadeem</t>
  </si>
  <si>
    <t>0910010000991</t>
  </si>
  <si>
    <t>0344-6187857</t>
  </si>
  <si>
    <t>34202-8890418-1</t>
  </si>
  <si>
    <t>Saad Munawar</t>
  </si>
  <si>
    <t>0910010000925</t>
  </si>
  <si>
    <t>Noon</t>
  </si>
  <si>
    <t>0344-6271786</t>
  </si>
  <si>
    <t>34202-6685416-5</t>
  </si>
  <si>
    <t>Fata Bhand</t>
  </si>
  <si>
    <t>09110010000898</t>
  </si>
  <si>
    <t xml:space="preserve">Sulema </t>
  </si>
  <si>
    <t>0315-7804743</t>
  </si>
  <si>
    <t>34202-2211539-5</t>
  </si>
  <si>
    <t>Muhammad Shafqat</t>
  </si>
  <si>
    <t>Khaspur</t>
  </si>
  <si>
    <t>0910010001008</t>
  </si>
  <si>
    <t>60</t>
  </si>
  <si>
    <t xml:space="preserve">Kotli </t>
  </si>
  <si>
    <t>34202-0688185-7</t>
  </si>
  <si>
    <t>910010001214</t>
  </si>
  <si>
    <t>40</t>
  </si>
  <si>
    <t>Chano Boja</t>
  </si>
  <si>
    <t>0346-575339</t>
  </si>
  <si>
    <t>34202-0673145-5</t>
  </si>
  <si>
    <t>910010001076</t>
  </si>
  <si>
    <t>96</t>
  </si>
  <si>
    <t xml:space="preserve">Marala </t>
  </si>
  <si>
    <t>0300-5419066</t>
  </si>
  <si>
    <t>34202-6137237-5</t>
  </si>
  <si>
    <t>Muhammad Husnain</t>
  </si>
  <si>
    <t>31293010000002300</t>
  </si>
  <si>
    <t>80</t>
  </si>
  <si>
    <t>Chak Mero</t>
  </si>
  <si>
    <t>0300-8626359</t>
  </si>
  <si>
    <t>34201-6756854-9</t>
  </si>
  <si>
    <t xml:space="preserve">Rizwan Pervaiz </t>
  </si>
  <si>
    <t>Ali pur</t>
  </si>
  <si>
    <t>Adhowal Kalan</t>
  </si>
  <si>
    <t>0314-4547300</t>
  </si>
  <si>
    <t>34201-0466791-9</t>
  </si>
  <si>
    <t xml:space="preserve">Shahzad Ahmed </t>
  </si>
  <si>
    <t>Sabowal</t>
  </si>
  <si>
    <t>31293010000002200</t>
  </si>
  <si>
    <t>88</t>
  </si>
  <si>
    <t>Chopala</t>
  </si>
  <si>
    <t>0310-7273101</t>
  </si>
  <si>
    <t>34201-1704868-3</t>
  </si>
  <si>
    <t xml:space="preserve">Ahmed Raza Waraich </t>
  </si>
  <si>
    <t xml:space="preserve">Chopala </t>
  </si>
  <si>
    <t xml:space="preserve">Lakhnwal </t>
  </si>
  <si>
    <t>34201-3632436-9</t>
  </si>
  <si>
    <t xml:space="preserve">Abdul Basit Ch </t>
  </si>
  <si>
    <t>21</t>
  </si>
  <si>
    <t>212</t>
  </si>
  <si>
    <t>224</t>
  </si>
  <si>
    <t>448</t>
  </si>
  <si>
    <t>Haji Ghazi Sharqi</t>
  </si>
  <si>
    <t>0333-7400425</t>
  </si>
  <si>
    <t>32102-9058977-5</t>
  </si>
  <si>
    <t>Kareem Bakhsh</t>
  </si>
  <si>
    <t>29-11-2022</t>
  </si>
  <si>
    <t>Surthokh</t>
  </si>
  <si>
    <t>0324-6399199</t>
  </si>
  <si>
    <t>32101-4569988-7</t>
  </si>
  <si>
    <t>Khuda Dad</t>
  </si>
  <si>
    <t>12-11-2022</t>
  </si>
  <si>
    <t>7</t>
  </si>
  <si>
    <t>197</t>
  </si>
  <si>
    <t>170</t>
  </si>
  <si>
    <t>380</t>
  </si>
  <si>
    <t>0345-7361775</t>
  </si>
  <si>
    <t>32102-1440968-1</t>
  </si>
  <si>
    <t>Shafiq Ahmad</t>
  </si>
  <si>
    <t>5</t>
  </si>
  <si>
    <t>165</t>
  </si>
  <si>
    <t>296</t>
  </si>
  <si>
    <t>0334-6730756</t>
  </si>
  <si>
    <t>32102-4959627-1</t>
  </si>
  <si>
    <t>26-10-2022</t>
  </si>
  <si>
    <t>0331-8617353</t>
  </si>
  <si>
    <t>32102-5325245-3</t>
  </si>
  <si>
    <t>Karam Elahi</t>
  </si>
  <si>
    <t>0331-7144315</t>
  </si>
  <si>
    <t>32102-1013492-5</t>
  </si>
  <si>
    <t>0330-2792010</t>
  </si>
  <si>
    <t>32102-8956909-1</t>
  </si>
  <si>
    <t>Muhammad Essa</t>
  </si>
  <si>
    <t>0344-8499341</t>
  </si>
  <si>
    <t>32102-3923657-7</t>
  </si>
  <si>
    <t>Javed Ahmad</t>
  </si>
  <si>
    <t>467.68</t>
  </si>
  <si>
    <t>Zabra</t>
  </si>
  <si>
    <t>0320-2747119</t>
  </si>
  <si>
    <t>32101-8050101-3</t>
  </si>
  <si>
    <t>Ghulam Hayder</t>
  </si>
  <si>
    <t>Berot Mundwani</t>
  </si>
  <si>
    <t>;12-11-2022</t>
  </si>
  <si>
    <t>487.5</t>
  </si>
  <si>
    <t>487.50</t>
  </si>
  <si>
    <t>Kachi Wangah</t>
  </si>
  <si>
    <t>0334-5032787</t>
  </si>
  <si>
    <t>32101-2651900-3</t>
  </si>
  <si>
    <t>Gull Muhammad</t>
  </si>
  <si>
    <t>Bun Dhola</t>
  </si>
  <si>
    <t>0321-7397792</t>
  </si>
  <si>
    <t>32103-8004610-5</t>
  </si>
  <si>
    <t>Gulsher Khan</t>
  </si>
  <si>
    <t>0325-2522224</t>
  </si>
  <si>
    <t>32101-2851441-1</t>
  </si>
  <si>
    <t>Ahmad Khan</t>
  </si>
  <si>
    <t>07-11-22</t>
  </si>
  <si>
    <t>199</t>
  </si>
  <si>
    <t>198</t>
  </si>
  <si>
    <t>Chak Buzdar</t>
  </si>
  <si>
    <t>0342-8899968</t>
  </si>
  <si>
    <t>32102-2814686-3</t>
  </si>
  <si>
    <t>Wali Muhammad</t>
  </si>
  <si>
    <t>26-12-22</t>
  </si>
  <si>
    <t>16-10-22</t>
  </si>
  <si>
    <t>0334-0508585</t>
  </si>
  <si>
    <t>32102-35944895-7</t>
  </si>
  <si>
    <t>Qaswar Abbas</t>
  </si>
  <si>
    <t>12-11-22</t>
  </si>
  <si>
    <t>06-09-22</t>
  </si>
  <si>
    <t>Kot Qaisrani</t>
  </si>
  <si>
    <t>0323-2113111</t>
  </si>
  <si>
    <t>32103-7449424-7</t>
  </si>
  <si>
    <t>M. Sheraz Qaiser</t>
  </si>
  <si>
    <t>24-10-22</t>
  </si>
  <si>
    <t>30-08-22</t>
  </si>
  <si>
    <t>20-08-2022</t>
  </si>
  <si>
    <t>0334-6701401</t>
  </si>
  <si>
    <t>32103-49504073</t>
  </si>
  <si>
    <t>Ali Arsalan Amir</t>
  </si>
  <si>
    <t>Vahova</t>
  </si>
  <si>
    <t>05-11-22</t>
  </si>
  <si>
    <t>03-09-22</t>
  </si>
  <si>
    <t>0333-7403087</t>
  </si>
  <si>
    <t>32103-4564577-7</t>
  </si>
  <si>
    <t>Kaleemullah</t>
  </si>
  <si>
    <t>30-08-2022</t>
  </si>
  <si>
    <t>32103-9969649-1</t>
  </si>
  <si>
    <t>waleed Latif</t>
  </si>
  <si>
    <t>17-09-22</t>
  </si>
  <si>
    <t>Chatri Loharan</t>
  </si>
  <si>
    <t>0348-7020737</t>
  </si>
  <si>
    <t>32103-7449034-7</t>
  </si>
  <si>
    <t>Bhugtal</t>
  </si>
  <si>
    <t>0302-4834977</t>
  </si>
  <si>
    <t>37203-1413903-3</t>
  </si>
  <si>
    <t>M. Rafique</t>
  </si>
  <si>
    <t>01-10-2022</t>
  </si>
  <si>
    <t>0303-3339955</t>
  </si>
  <si>
    <t>13101-1011285-1</t>
  </si>
  <si>
    <t>M. Iqbal Akhter</t>
  </si>
  <si>
    <t>12-12-2022</t>
  </si>
  <si>
    <t>1944790033800</t>
  </si>
  <si>
    <t>0301-5246193</t>
  </si>
  <si>
    <t>37203-1438076-7</t>
  </si>
  <si>
    <t>Lal Khan</t>
  </si>
  <si>
    <t>Sign Board was not constructed.</t>
  </si>
  <si>
    <t>1581-79014530-03</t>
  </si>
  <si>
    <t>372011757494-3</t>
  </si>
  <si>
    <t>Arshad Mahmood</t>
  </si>
  <si>
    <t xml:space="preserve">Balkasar     </t>
  </si>
  <si>
    <t>0082-0981-011454-01-0</t>
  </si>
  <si>
    <t>Dharyala 
Kahoon</t>
  </si>
  <si>
    <t>372011782576-3</t>
  </si>
  <si>
    <t>Muhammad Awais Bashir</t>
  </si>
  <si>
    <t>372025066046-9</t>
  </si>
  <si>
    <t>Muhammad Tanveer 
Abbas Malik</t>
  </si>
  <si>
    <t>Hasoola</t>
  </si>
  <si>
    <t>0331-5475556</t>
  </si>
  <si>
    <t xml:space="preserve"> 37201-34573095-5</t>
  </si>
  <si>
    <t xml:space="preserve">       Talha Hassan</t>
  </si>
  <si>
    <t>Chak Baqar Shah</t>
  </si>
  <si>
    <t>0331-9862635</t>
  </si>
  <si>
    <t>37201-4566864-9</t>
  </si>
  <si>
    <t>Israr Hussain</t>
  </si>
  <si>
    <t>Dhuman</t>
  </si>
  <si>
    <t>Chakral</t>
  </si>
  <si>
    <t>0332-5854040</t>
  </si>
  <si>
    <t>372019-246640-5</t>
  </si>
  <si>
    <t>Sohail Sarwar</t>
  </si>
  <si>
    <t>10-01-2022</t>
  </si>
  <si>
    <t>Siraal</t>
  </si>
  <si>
    <t>Talasharaq</t>
  </si>
  <si>
    <t>0307-8270570</t>
  </si>
  <si>
    <t>37203-6676853-5</t>
  </si>
  <si>
    <t>Ghulam Raza</t>
  </si>
  <si>
    <t>9852-0107079008</t>
  </si>
  <si>
    <t>0301-5691082</t>
  </si>
  <si>
    <t>37203-6665896-1</t>
  </si>
  <si>
    <t>Syed Zill Ali Shah</t>
  </si>
  <si>
    <t>29.10.21</t>
  </si>
  <si>
    <t>33893-01000002143</t>
  </si>
  <si>
    <t>27.10.21</t>
  </si>
  <si>
    <t xml:space="preserve">                                31.388760
</t>
  </si>
  <si>
    <t>Haiderabad</t>
  </si>
  <si>
    <t>0333-7867464</t>
  </si>
  <si>
    <t>38104-0814054-3</t>
  </si>
  <si>
    <t>Safdar Qasim</t>
  </si>
  <si>
    <t>30-10-22</t>
  </si>
  <si>
    <t>20-10-22</t>
  </si>
  <si>
    <t>7/RH</t>
  </si>
  <si>
    <t>0307-4862162</t>
  </si>
  <si>
    <t>38104-0815097-3</t>
  </si>
  <si>
    <t>275/8 Muhammad Jarjees</t>
  </si>
  <si>
    <t>16-03-23</t>
  </si>
  <si>
    <t>25-11-22</t>
  </si>
  <si>
    <t>23-11-22</t>
  </si>
  <si>
    <t>Akbar Klaira</t>
  </si>
  <si>
    <t>38101-8863225-5</t>
  </si>
  <si>
    <t>47/ Rab Nawaz</t>
  </si>
  <si>
    <t>Kallur Kot</t>
  </si>
  <si>
    <t>Jhoke Chaila Ram</t>
  </si>
  <si>
    <t>0347-8947387</t>
  </si>
  <si>
    <t>38101-1141203-1</t>
  </si>
  <si>
    <t>7/Fawad Khan</t>
  </si>
  <si>
    <t>10-10-22</t>
  </si>
  <si>
    <t>30-09-22</t>
  </si>
  <si>
    <t>25-09-22</t>
  </si>
  <si>
    <t>Gohar Wala</t>
  </si>
  <si>
    <t>0343-8782068</t>
  </si>
  <si>
    <t>38101-0680852-7</t>
  </si>
  <si>
    <t>6461/ Fida Hussain</t>
  </si>
  <si>
    <t>latten</t>
  </si>
  <si>
    <t>15.11.22</t>
  </si>
  <si>
    <t>33893-01000003323</t>
  </si>
  <si>
    <t>1.11.22</t>
  </si>
  <si>
    <t xml:space="preserve">                       32.010222
</t>
  </si>
  <si>
    <t>0333-0671414</t>
  </si>
  <si>
    <t>38102-4938980-1</t>
  </si>
  <si>
    <t>Hassan Raza</t>
  </si>
  <si>
    <t>08-11-2022</t>
  </si>
  <si>
    <t>28.9.22</t>
  </si>
  <si>
    <t>33893-01000003200</t>
  </si>
  <si>
    <t xml:space="preserve">                         31.79491
</t>
  </si>
  <si>
    <t>0346-8886192</t>
  </si>
  <si>
    <t>38101-0667676-7</t>
  </si>
  <si>
    <t>19.10.22</t>
  </si>
  <si>
    <t>33893-01000003248</t>
  </si>
  <si>
    <t>18.10.22</t>
  </si>
  <si>
    <t>Dajal</t>
  </si>
  <si>
    <t>0333-9863997</t>
  </si>
  <si>
    <t>38101-3132661-9</t>
  </si>
  <si>
    <t>Muhammad Aamir</t>
  </si>
  <si>
    <t>05-11-2-2022</t>
  </si>
  <si>
    <t>33893-01000003239</t>
  </si>
  <si>
    <t>17.10.22</t>
  </si>
  <si>
    <t>38101-1694793-1</t>
  </si>
  <si>
    <t>Sarmad Qadoos</t>
  </si>
  <si>
    <t>33893-01000003241</t>
  </si>
  <si>
    <t>38101-3261596-7</t>
  </si>
  <si>
    <t>Asjad Qadoos</t>
  </si>
  <si>
    <t>04-03-2023</t>
  </si>
  <si>
    <t>14.11.22</t>
  </si>
  <si>
    <t>33893-01000003425</t>
  </si>
  <si>
    <t xml:space="preserve">                           31.56624
</t>
  </si>
  <si>
    <t>Inayat Abad</t>
  </si>
  <si>
    <t>0333-4521010</t>
  </si>
  <si>
    <t>38101-9736598-7</t>
  </si>
  <si>
    <t>8.11.22</t>
  </si>
  <si>
    <t>33893-01000004812</t>
  </si>
  <si>
    <t>7.11.22</t>
  </si>
  <si>
    <t xml:space="preserve">                                          31.434530
</t>
  </si>
  <si>
    <t>Yousaf Shah</t>
  </si>
  <si>
    <t>0312-6543727</t>
  </si>
  <si>
    <t>38101-6602452-7</t>
  </si>
  <si>
    <t>20-01-2023</t>
  </si>
  <si>
    <t>4.1.23</t>
  </si>
  <si>
    <t>3.1.23</t>
  </si>
  <si>
    <t xml:space="preserve">                                 31.62688
</t>
  </si>
  <si>
    <t>0333-8908620</t>
  </si>
  <si>
    <t>38101-6047969-7</t>
  </si>
  <si>
    <t>Mushahid Raza</t>
  </si>
  <si>
    <t>33893-01000003271</t>
  </si>
  <si>
    <t xml:space="preserve">                      31.204580
</t>
  </si>
  <si>
    <t>0344-7997325</t>
  </si>
  <si>
    <t>38104-4544850-1</t>
  </si>
  <si>
    <t>Muhammad Ijaz</t>
  </si>
  <si>
    <t>7/Rakh Haiderabad</t>
  </si>
  <si>
    <t>33893-01000003260</t>
  </si>
  <si>
    <t xml:space="preserve">                              31.228893
</t>
  </si>
  <si>
    <t>0347-7065255</t>
  </si>
  <si>
    <t>38104-5283781-1</t>
  </si>
  <si>
    <t>Sagheer Abbas</t>
  </si>
  <si>
    <t>24.01.2023</t>
  </si>
  <si>
    <t>0700010002964</t>
  </si>
  <si>
    <t>12.10.2022</t>
  </si>
  <si>
    <t>Dhulyal</t>
  </si>
  <si>
    <t>20.02.2023</t>
  </si>
  <si>
    <t>0700010001837</t>
  </si>
  <si>
    <t>37102-1220973-5</t>
  </si>
  <si>
    <t>18.02.2023</t>
  </si>
  <si>
    <t>19.12.2022</t>
  </si>
  <si>
    <t>17.12.2022</t>
  </si>
  <si>
    <t>Liaqat Ali</t>
  </si>
  <si>
    <t>07.12.2022</t>
  </si>
  <si>
    <t>306500380080366</t>
  </si>
  <si>
    <t>0300-5385341</t>
  </si>
  <si>
    <t>37102-9046355-5</t>
  </si>
  <si>
    <t>Asad Abbas</t>
  </si>
  <si>
    <t>02.02.2023</t>
  </si>
  <si>
    <t>16.12.2022</t>
  </si>
  <si>
    <t>0700010000721</t>
  </si>
  <si>
    <t>0318-8566675</t>
  </si>
  <si>
    <t>13302-0768619-3</t>
  </si>
  <si>
    <t>H.Abdal</t>
  </si>
  <si>
    <t>0700010003038</t>
  </si>
  <si>
    <t>0331-2003166</t>
  </si>
  <si>
    <t>37103-2074099-7</t>
  </si>
  <si>
    <t>Muhammad Nazir</t>
  </si>
  <si>
    <t>0700010003027</t>
  </si>
  <si>
    <t>Chapar Hardu</t>
  </si>
  <si>
    <t>0318-8366675</t>
  </si>
  <si>
    <t>13302-3941734-1</t>
  </si>
  <si>
    <t>Hammad Khan</t>
  </si>
  <si>
    <t>Pindi Mehri</t>
  </si>
  <si>
    <t>06.02.2023</t>
  </si>
  <si>
    <t>Chuha Noorpur</t>
  </si>
  <si>
    <t>0302-5491037</t>
  </si>
  <si>
    <t>37104-9208192-3</t>
  </si>
  <si>
    <t>Malik Javed Altaf</t>
  </si>
  <si>
    <t>19.02.2023</t>
  </si>
  <si>
    <t>12.12.2022</t>
  </si>
  <si>
    <t>12700200117301</t>
  </si>
  <si>
    <t>Shamsabad</t>
  </si>
  <si>
    <t>0300-5148477</t>
  </si>
  <si>
    <t>37101-1666333-1</t>
  </si>
  <si>
    <t>3298301000002241</t>
  </si>
  <si>
    <t>Boora</t>
  </si>
  <si>
    <t>0320-9538517</t>
  </si>
  <si>
    <t>37101-1759960-9</t>
  </si>
  <si>
    <t>Ghulam Khan</t>
  </si>
  <si>
    <t>14.02.2022</t>
  </si>
  <si>
    <t>0700010002942</t>
  </si>
  <si>
    <t>0333-5108977</t>
  </si>
  <si>
    <t>37102-1046744-7</t>
  </si>
  <si>
    <t>Amir Mumtaz Khan</t>
  </si>
  <si>
    <t>0700010002170</t>
  </si>
  <si>
    <t>0302-5155475</t>
  </si>
  <si>
    <t>37105-6948813-7</t>
  </si>
  <si>
    <t>Muhammad Tariq Mehmood</t>
  </si>
  <si>
    <t>16.02.2023</t>
  </si>
  <si>
    <t>18.10.2022</t>
  </si>
  <si>
    <t>0700010002909</t>
  </si>
  <si>
    <t>0331-9197245</t>
  </si>
  <si>
    <t>37105-8951446-1</t>
  </si>
  <si>
    <t>Usman Haider</t>
  </si>
  <si>
    <t>28-04-2024</t>
  </si>
  <si>
    <t>31063015000004200</t>
  </si>
  <si>
    <t>10-04-2023</t>
  </si>
  <si>
    <t>0307-7764700</t>
  </si>
  <si>
    <t>38301-5127563-9</t>
  </si>
  <si>
    <t>Kamar Masani</t>
  </si>
  <si>
    <t>Esa Kheil</t>
  </si>
  <si>
    <t xml:space="preserve">Farm Ponds Punjab </t>
  </si>
  <si>
    <t xml:space="preserve">Solar Pumping System on Farm Pond </t>
  </si>
  <si>
    <t>Retention Money @ 10% 0f Total Expenditure (RS.)</t>
  </si>
  <si>
    <r>
      <t>33</t>
    </r>
    <r>
      <rPr>
        <vertAlign val="superscript"/>
        <sz val="12"/>
        <color theme="1"/>
        <rFont val="Arial"/>
        <family val="2"/>
      </rPr>
      <t>o</t>
    </r>
    <r>
      <rPr>
        <sz val="12"/>
        <color theme="1"/>
        <rFont val="Arial"/>
        <family val="2"/>
      </rPr>
      <t>5’24.978</t>
    </r>
  </si>
  <si>
    <r>
      <t>71</t>
    </r>
    <r>
      <rPr>
        <vertAlign val="superscript"/>
        <sz val="12"/>
        <color theme="1"/>
        <rFont val="Arial"/>
        <family val="2"/>
      </rPr>
      <t>o</t>
    </r>
    <r>
      <rPr>
        <sz val="12"/>
        <color theme="1"/>
        <rFont val="Arial"/>
        <family val="2"/>
      </rPr>
      <t>45’19.056</t>
    </r>
  </si>
  <si>
    <t>Dug Well Punjab</t>
  </si>
  <si>
    <t>Design  Verified /Deferred</t>
  </si>
  <si>
    <t>TS Amount (RS.)</t>
  </si>
  <si>
    <t xml:space="preserve">Solar Pumping System on Dug Well </t>
  </si>
  <si>
    <t>Farmers Share@ 40% of CE (Rs.)</t>
  </si>
  <si>
    <t>1st Installment @ 50% of CE (Rs.)</t>
  </si>
  <si>
    <t>Size of Pond L,W &amp; D (M)</t>
  </si>
  <si>
    <t xml:space="preserve">Laser Unit </t>
  </si>
  <si>
    <t xml:space="preserve">Ext &amp; AR Component  </t>
  </si>
  <si>
    <t>Type of Lining</t>
  </si>
  <si>
    <t>Date of Issuance of TS</t>
  </si>
  <si>
    <t>Farmer Share Deposited @ 30% of Total FS By WUA (Rs.)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</si>
</sst>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41" formatCode="_(* #,##0_);_(* \(#,##0\);_(* &quot;-&quot;_);_(@_)"/>
    <numFmt numFmtId="43" formatCode="_(* #,##0.00_);_(* \(#,##0.00\);_(* &quot;-&quot;??_);_(@_)"/>
    <numFmt numFmtId="164" formatCode="0.0000000"/>
    <numFmt numFmtId="165" formatCode="0.0"/>
    <numFmt numFmtId="166" formatCode="[$-409]d\-mmm\-yy;@"/>
    <numFmt numFmtId="167" formatCode="0.000000"/>
    <numFmt numFmtId="168" formatCode="_-* #,##0.00_-;\-* #,##0.00_-;_-* &quot;-&quot;??_-;_-@_-"/>
    <numFmt numFmtId="169" formatCode="_-* #,##0_-;\-* #,##0_-;_-* &quot;-&quot;??_-;_-@_-"/>
    <numFmt numFmtId="170" formatCode="00000\-0000000\-0"/>
    <numFmt numFmtId="171" formatCode="0000\-0000000"/>
    <numFmt numFmtId="172" formatCode="0.0000"/>
    <numFmt numFmtId="173" formatCode="m/d/yyyy;@"/>
    <numFmt numFmtId="174" formatCode="00000"/>
    <numFmt numFmtId="175" formatCode="0.00000"/>
    <numFmt numFmtId="176" formatCode="#,##0.000000"/>
    <numFmt numFmtId="177" formatCode="mm/dd/yyyy;@"/>
    <numFmt numFmtId="178" formatCode="_(* #,##0_);_(* \(#,##0\);_(* &quot;-&quot;??_);_(@_)"/>
    <numFmt numFmtId="179" formatCode="_-* #,##0.00_-;\-* #,##0.00_-;_-* &quot;-&quot;_-;_-@_-"/>
    <numFmt numFmtId="180" formatCode="m/d/yy;@"/>
    <numFmt numFmtId="181" formatCode="_-* #,##0_-;\-* #,##0_-;_-* &quot;-&quot;??_-;_-@"/>
    <numFmt numFmtId="182" formatCode="[$-409]d\-mmm\-yy"/>
    <numFmt numFmtId="183" formatCode="mm/dd/yyyy"/>
    <numFmt numFmtId="184" formatCode="0###\-#######"/>
    <numFmt numFmtId="185" formatCode="#####\-#######\-#"/>
    <numFmt numFmtId="186" formatCode="mm/dd/yy;@"/>
    <numFmt numFmtId="187" formatCode="mm\-dd\-yyyy"/>
    <numFmt numFmtId="188" formatCode="m\-d\-yyyy"/>
  </numFmts>
  <fonts count="16" x14ac:knownFonts="1">
    <font>
      <sz val="11"/>
      <color theme="1"/>
      <name val="Calibri"/>
      <family val="2"/>
      <scheme val="minor"/>
    </font>
    <font>
      <sz val="11"/>
      <color theme="1"/>
      <name val="Calibri"/>
      <family val="2"/>
      <scheme val="minor"/>
    </font>
    <font>
      <b/>
      <sz val="12"/>
      <color theme="1"/>
      <name val="Arial"/>
      <family val="2"/>
    </font>
    <font>
      <b/>
      <sz val="9"/>
      <color indexed="81"/>
      <name val="Tahoma"/>
      <family val="2"/>
    </font>
    <font>
      <sz val="9"/>
      <color indexed="81"/>
      <name val="Tahoma"/>
      <family val="2"/>
    </font>
    <font>
      <sz val="12"/>
      <color theme="1"/>
      <name val="Arial"/>
      <family val="2"/>
    </font>
    <font>
      <sz val="12"/>
      <name val="Arial"/>
      <family val="2"/>
    </font>
    <font>
      <sz val="14"/>
      <color theme="1"/>
      <name val="Arial"/>
      <family val="2"/>
    </font>
    <font>
      <b/>
      <sz val="14"/>
      <color theme="1"/>
      <name val="Arial"/>
      <family val="2"/>
    </font>
    <font>
      <b/>
      <sz val="18"/>
      <color theme="1"/>
      <name val="Arial"/>
      <family val="2"/>
    </font>
    <font>
      <sz val="12"/>
      <color rgb="FF000000"/>
      <name val="Arial"/>
      <family val="2"/>
    </font>
    <font>
      <u/>
      <sz val="12"/>
      <color theme="1"/>
      <name val="Arial"/>
      <family val="2"/>
    </font>
    <font>
      <sz val="10"/>
      <color rgb="FF000000"/>
      <name val="Calibri"/>
      <family val="2"/>
      <scheme val="minor"/>
    </font>
    <font>
      <sz val="11"/>
      <color indexed="8"/>
      <name val="Calibri"/>
      <family val="2"/>
    </font>
    <font>
      <vertAlign val="superscript"/>
      <sz val="12"/>
      <color theme="1"/>
      <name val="Arial"/>
      <family val="2"/>
    </font>
    <font>
      <sz val="12"/>
      <color rgb="FF4D5156"/>
      <name val="Arial"/>
      <family val="2"/>
    </font>
  </fonts>
  <fills count="8">
    <fill>
      <patternFill patternType="none"/>
    </fill>
    <fill>
      <patternFill patternType="gray125"/>
    </fill>
    <fill>
      <patternFill patternType="solid">
        <fgColor theme="6" tint="0.59999389629810485"/>
        <bgColor indexed="64"/>
      </patternFill>
    </fill>
    <fill>
      <patternFill patternType="solid">
        <fgColor theme="0"/>
        <bgColor indexed="64"/>
      </patternFill>
    </fill>
    <fill>
      <patternFill patternType="solid">
        <fgColor theme="0"/>
        <bgColor rgb="FFFFFFFF"/>
      </patternFill>
    </fill>
    <fill>
      <patternFill patternType="solid">
        <fgColor rgb="FFFFFFFF"/>
        <bgColor rgb="FFFFFFFF"/>
      </patternFill>
    </fill>
    <fill>
      <patternFill patternType="solid">
        <fgColor rgb="FFFFFFFF"/>
        <bgColor indexed="64"/>
      </patternFill>
    </fill>
    <fill>
      <patternFill patternType="solid">
        <fgColor theme="0" tint="-4.9989318521683403E-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3">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alignment vertical="center"/>
    </xf>
    <xf numFmtId="168" fontId="1" fillId="0" borderId="0" applyFont="0" applyFill="0" applyBorder="0" applyAlignment="0" applyProtection="0"/>
    <xf numFmtId="41" fontId="1" fillId="0" borderId="0" applyFont="0" applyFill="0" applyBorder="0" applyAlignment="0" applyProtection="0"/>
    <xf numFmtId="0" fontId="12" fillId="0" borderId="0"/>
    <xf numFmtId="0" fontId="12" fillId="0" borderId="0"/>
    <xf numFmtId="0" fontId="13" fillId="0" borderId="0"/>
    <xf numFmtId="0" fontId="13" fillId="0" borderId="0"/>
    <xf numFmtId="0" fontId="1" fillId="0" borderId="0"/>
    <xf numFmtId="0" fontId="13" fillId="0" borderId="0"/>
    <xf numFmtId="168" fontId="1" fillId="0" borderId="0" applyFont="0" applyFill="0" applyBorder="0" applyAlignment="0" applyProtection="0"/>
  </cellStyleXfs>
  <cellXfs count="249">
    <xf numFmtId="0" fontId="0" fillId="0" borderId="0" xfId="0"/>
    <xf numFmtId="0" fontId="5" fillId="0" borderId="1" xfId="0" applyFont="1" applyBorder="1" applyAlignment="1">
      <alignment horizontal="center" vertical="center" wrapText="1"/>
    </xf>
    <xf numFmtId="3" fontId="5" fillId="0" borderId="1"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0" borderId="0" xfId="0" applyFont="1"/>
    <xf numFmtId="14" fontId="5" fillId="0" borderId="1" xfId="0" applyNumberFormat="1"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0" xfId="0" applyFont="1"/>
    <xf numFmtId="0" fontId="5" fillId="0" borderId="1" xfId="0" quotePrefix="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1" xfId="0" quotePrefix="1" applyFont="1" applyBorder="1" applyAlignment="1">
      <alignment horizontal="center" vertical="center" wrapText="1"/>
    </xf>
    <xf numFmtId="166" fontId="5" fillId="0" borderId="1" xfId="0" quotePrefix="1" applyNumberFormat="1" applyFont="1" applyBorder="1" applyAlignment="1">
      <alignment horizontal="center" vertical="center" wrapText="1"/>
    </xf>
    <xf numFmtId="14" fontId="5" fillId="0" borderId="1" xfId="0" quotePrefix="1" applyNumberFormat="1" applyFont="1" applyFill="1" applyBorder="1" applyAlignment="1">
      <alignment horizontal="center" vertical="center" wrapText="1"/>
    </xf>
    <xf numFmtId="0" fontId="7" fillId="0" borderId="0" xfId="0" applyFont="1" applyBorder="1"/>
    <xf numFmtId="0" fontId="5" fillId="0" borderId="0" xfId="0" applyFont="1" applyBorder="1" applyAlignment="1">
      <alignment horizontal="center" vertical="center" wrapText="1"/>
    </xf>
    <xf numFmtId="0" fontId="6" fillId="0" borderId="1" xfId="0" applyFont="1" applyBorder="1" applyAlignment="1">
      <alignment horizontal="center" vertical="center" wrapText="1"/>
    </xf>
    <xf numFmtId="0" fontId="5" fillId="0" borderId="0" xfId="0" applyFont="1" applyAlignment="1">
      <alignment horizontal="center" vertical="center" wrapText="1"/>
    </xf>
    <xf numFmtId="0" fontId="6" fillId="0" borderId="1" xfId="0" quotePrefix="1" applyFont="1" applyBorder="1" applyAlignment="1">
      <alignment horizontal="center" vertical="center" wrapText="1"/>
    </xf>
    <xf numFmtId="1" fontId="5" fillId="0" borderId="1" xfId="0" applyNumberFormat="1" applyFont="1" applyFill="1" applyBorder="1" applyAlignment="1">
      <alignment horizontal="center" vertical="center" wrapText="1"/>
    </xf>
    <xf numFmtId="0" fontId="8" fillId="0" borderId="0" xfId="0" applyFont="1"/>
    <xf numFmtId="170" fontId="5" fillId="0" borderId="1" xfId="0" applyNumberFormat="1" applyFont="1" applyBorder="1" applyAlignment="1">
      <alignment horizontal="center" vertical="center" wrapText="1"/>
    </xf>
    <xf numFmtId="171" fontId="5" fillId="0" borderId="1" xfId="0" applyNumberFormat="1" applyFont="1" applyBorder="1" applyAlignment="1">
      <alignment horizontal="center" vertical="center" wrapText="1"/>
    </xf>
    <xf numFmtId="0" fontId="10" fillId="0" borderId="1" xfId="0" applyFont="1" applyFill="1" applyBorder="1" applyAlignment="1">
      <alignment horizontal="center" vertical="center" wrapText="1"/>
    </xf>
    <xf numFmtId="172" fontId="5" fillId="0" borderId="1" xfId="0" applyNumberFormat="1" applyFont="1" applyFill="1" applyBorder="1" applyAlignment="1">
      <alignment horizontal="center" vertical="center" wrapText="1"/>
    </xf>
    <xf numFmtId="2"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6" fillId="3"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xf>
    <xf numFmtId="0" fontId="8" fillId="2" borderId="1" xfId="0" applyFont="1" applyFill="1" applyBorder="1" applyAlignment="1">
      <alignment horizontal="center" vertical="center" wrapText="1"/>
    </xf>
    <xf numFmtId="0" fontId="5" fillId="3" borderId="1" xfId="0" applyFont="1" applyFill="1" applyBorder="1" applyAlignment="1">
      <alignment horizontal="center" vertical="center"/>
    </xf>
    <xf numFmtId="0" fontId="5" fillId="3" borderId="1" xfId="0" quotePrefix="1" applyFont="1" applyFill="1" applyBorder="1" applyAlignment="1">
      <alignment horizontal="center" vertical="center" wrapText="1"/>
    </xf>
    <xf numFmtId="3" fontId="5" fillId="3" borderId="1" xfId="0" applyNumberFormat="1" applyFont="1" applyFill="1" applyBorder="1" applyAlignment="1">
      <alignment horizontal="center" vertical="center" wrapText="1"/>
    </xf>
    <xf numFmtId="0" fontId="5" fillId="4" borderId="1" xfId="0" quotePrefix="1" applyFont="1" applyFill="1" applyBorder="1" applyAlignment="1">
      <alignment horizontal="center" vertical="center" wrapText="1"/>
    </xf>
    <xf numFmtId="3" fontId="5" fillId="0" borderId="1" xfId="0" applyNumberFormat="1" applyFont="1" applyBorder="1" applyAlignment="1">
      <alignment horizontal="center" vertical="center" wrapText="1"/>
    </xf>
    <xf numFmtId="166" fontId="5" fillId="0" borderId="1" xfId="0" applyNumberFormat="1" applyFont="1" applyBorder="1" applyAlignment="1">
      <alignment horizontal="center" vertical="center" wrapText="1"/>
    </xf>
    <xf numFmtId="14" fontId="5" fillId="0" borderId="1" xfId="0" quotePrefix="1" applyNumberFormat="1" applyFont="1" applyBorder="1" applyAlignment="1">
      <alignment horizontal="center" vertical="center" wrapText="1"/>
    </xf>
    <xf numFmtId="14" fontId="5" fillId="3" borderId="1" xfId="0" quotePrefix="1" applyNumberFormat="1" applyFont="1" applyFill="1" applyBorder="1" applyAlignment="1">
      <alignment horizontal="center" vertical="center" wrapText="1"/>
    </xf>
    <xf numFmtId="167" fontId="5" fillId="3" borderId="1" xfId="0" applyNumberFormat="1" applyFont="1" applyFill="1" applyBorder="1" applyAlignment="1">
      <alignment horizontal="center" vertical="center" wrapText="1"/>
    </xf>
    <xf numFmtId="169" fontId="5" fillId="3" borderId="1" xfId="1" applyNumberFormat="1" applyFont="1" applyFill="1" applyBorder="1" applyAlignment="1">
      <alignment horizontal="center" vertical="center" wrapText="1"/>
    </xf>
    <xf numFmtId="49" fontId="5" fillId="3" borderId="1" xfId="0" applyNumberFormat="1" applyFont="1" applyFill="1" applyBorder="1" applyAlignment="1">
      <alignment horizontal="center" vertical="center" wrapText="1"/>
    </xf>
    <xf numFmtId="166" fontId="5" fillId="3" borderId="1" xfId="0" quotePrefix="1"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1" fontId="5" fillId="4" borderId="1" xfId="0" applyNumberFormat="1" applyFont="1" applyFill="1" applyBorder="1" applyAlignment="1">
      <alignment horizontal="center" vertical="center" wrapText="1"/>
    </xf>
    <xf numFmtId="0" fontId="5" fillId="5" borderId="1" xfId="0" applyFont="1" applyFill="1" applyBorder="1" applyAlignment="1">
      <alignment horizontal="center" vertical="center" wrapText="1"/>
    </xf>
    <xf numFmtId="1" fontId="5" fillId="3" borderId="1" xfId="0" applyNumberFormat="1" applyFont="1" applyFill="1" applyBorder="1" applyAlignment="1">
      <alignment horizontal="center" vertical="center" wrapText="1"/>
    </xf>
    <xf numFmtId="177" fontId="5" fillId="4" borderId="1" xfId="0" applyNumberFormat="1" applyFont="1" applyFill="1" applyBorder="1" applyAlignment="1">
      <alignment horizontal="center" vertical="center" wrapText="1"/>
    </xf>
    <xf numFmtId="14" fontId="5" fillId="4" borderId="1" xfId="0" applyNumberFormat="1"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3" borderId="1" xfId="0" applyNumberFormat="1" applyFont="1" applyFill="1" applyBorder="1" applyAlignment="1">
      <alignment horizontal="center" vertical="center" wrapText="1"/>
    </xf>
    <xf numFmtId="178" fontId="5" fillId="4" borderId="1" xfId="1" applyNumberFormat="1" applyFont="1" applyFill="1" applyBorder="1" applyAlignment="1">
      <alignment horizontal="center" vertical="center" wrapText="1"/>
    </xf>
    <xf numFmtId="3" fontId="5" fillId="4" borderId="1" xfId="0" applyNumberFormat="1" applyFont="1" applyFill="1" applyBorder="1" applyAlignment="1">
      <alignment horizontal="center" vertical="center" wrapText="1"/>
    </xf>
    <xf numFmtId="0" fontId="2" fillId="3" borderId="1" xfId="0" applyFont="1" applyFill="1" applyBorder="1" applyAlignment="1">
      <alignment horizontal="center" vertical="center" wrapText="1"/>
    </xf>
    <xf numFmtId="167" fontId="5" fillId="0" borderId="1" xfId="0" applyNumberFormat="1" applyFont="1" applyBorder="1" applyAlignment="1">
      <alignment horizontal="center" vertical="center" wrapText="1"/>
    </xf>
    <xf numFmtId="169" fontId="5" fillId="0" borderId="1" xfId="4" applyNumberFormat="1" applyFont="1" applyFill="1" applyBorder="1" applyAlignment="1">
      <alignment horizontal="center" vertical="center" wrapText="1"/>
    </xf>
    <xf numFmtId="1" fontId="5" fillId="0" borderId="1" xfId="4" applyNumberFormat="1" applyFont="1" applyFill="1" applyBorder="1" applyAlignment="1">
      <alignment horizontal="center" vertical="center" wrapText="1"/>
    </xf>
    <xf numFmtId="49" fontId="5" fillId="0" borderId="1" xfId="0" applyNumberFormat="1" applyFont="1" applyBorder="1" applyAlignment="1">
      <alignment horizontal="center" vertical="center" wrapText="1"/>
    </xf>
    <xf numFmtId="169" fontId="5" fillId="0" borderId="1" xfId="1" applyNumberFormat="1" applyFont="1" applyFill="1" applyBorder="1" applyAlignment="1">
      <alignment horizontal="center" vertical="center" wrapText="1"/>
    </xf>
    <xf numFmtId="0" fontId="5" fillId="0" borderId="1" xfId="0" applyNumberFormat="1" applyFont="1" applyBorder="1" applyAlignment="1">
      <alignment horizontal="center" vertical="center" wrapText="1"/>
    </xf>
    <xf numFmtId="49" fontId="5" fillId="0" borderId="1" xfId="0" applyNumberFormat="1" applyFont="1" applyFill="1" applyBorder="1" applyAlignment="1">
      <alignment horizontal="center" vertical="center" wrapText="1"/>
    </xf>
    <xf numFmtId="167" fontId="5" fillId="0" borderId="1" xfId="0" applyNumberFormat="1" applyFont="1" applyFill="1" applyBorder="1" applyAlignment="1">
      <alignment horizontal="center" vertical="center" wrapText="1"/>
    </xf>
    <xf numFmtId="2" fontId="5" fillId="0" borderId="1" xfId="0" applyNumberFormat="1" applyFont="1" applyBorder="1" applyAlignment="1">
      <alignment horizontal="center" vertical="center" wrapText="1"/>
    </xf>
    <xf numFmtId="0" fontId="5" fillId="0" borderId="1" xfId="0" quotePrefix="1" applyNumberFormat="1" applyFont="1" applyBorder="1" applyAlignment="1">
      <alignment horizontal="center" vertical="center" wrapText="1"/>
    </xf>
    <xf numFmtId="166" fontId="5" fillId="3" borderId="1" xfId="0" applyNumberFormat="1" applyFont="1" applyFill="1" applyBorder="1" applyAlignment="1">
      <alignment horizontal="center" vertical="center" wrapText="1"/>
    </xf>
    <xf numFmtId="0" fontId="5" fillId="0" borderId="1" xfId="3" applyFont="1" applyBorder="1" applyAlignment="1">
      <alignment horizontal="center" vertical="center" wrapText="1"/>
    </xf>
    <xf numFmtId="169" fontId="5" fillId="0" borderId="1" xfId="1" applyNumberFormat="1" applyFont="1" applyBorder="1" applyAlignment="1">
      <alignment horizontal="center" vertical="center" wrapText="1"/>
    </xf>
    <xf numFmtId="0" fontId="5" fillId="0" borderId="1" xfId="1" applyNumberFormat="1" applyFont="1" applyBorder="1" applyAlignment="1">
      <alignment horizontal="center" vertical="center" wrapText="1"/>
    </xf>
    <xf numFmtId="167" fontId="5" fillId="0" borderId="1" xfId="1" applyNumberFormat="1" applyFont="1" applyBorder="1" applyAlignment="1">
      <alignment horizontal="center" vertical="center" wrapText="1"/>
    </xf>
    <xf numFmtId="176" fontId="5" fillId="0" borderId="1" xfId="0" applyNumberFormat="1" applyFont="1" applyBorder="1" applyAlignment="1">
      <alignment horizontal="center" vertical="center" wrapText="1"/>
    </xf>
    <xf numFmtId="164" fontId="5" fillId="0" borderId="1" xfId="0" applyNumberFormat="1" applyFont="1" applyBorder="1" applyAlignment="1">
      <alignment horizontal="center" vertical="center" wrapText="1"/>
    </xf>
    <xf numFmtId="175" fontId="5" fillId="0" borderId="1" xfId="0" applyNumberFormat="1" applyFont="1" applyBorder="1" applyAlignment="1">
      <alignment horizontal="center" vertical="center" wrapText="1"/>
    </xf>
    <xf numFmtId="0" fontId="5" fillId="6" borderId="1" xfId="0" applyFont="1" applyFill="1" applyBorder="1" applyAlignment="1">
      <alignment horizontal="center" vertical="center" wrapText="1"/>
    </xf>
    <xf numFmtId="12" fontId="5" fillId="3" borderId="1" xfId="0" applyNumberFormat="1" applyFont="1" applyFill="1" applyBorder="1" applyAlignment="1">
      <alignment horizontal="center" vertical="center" wrapText="1"/>
    </xf>
    <xf numFmtId="0" fontId="11" fillId="3" borderId="1" xfId="0" applyFont="1" applyFill="1" applyBorder="1" applyAlignment="1">
      <alignment horizontal="center" vertical="center" wrapText="1"/>
    </xf>
    <xf numFmtId="179" fontId="5" fillId="3" borderId="1" xfId="5" applyNumberFormat="1" applyFont="1" applyFill="1" applyBorder="1" applyAlignment="1">
      <alignment horizontal="center" vertical="center" wrapText="1"/>
    </xf>
    <xf numFmtId="170" fontId="5" fillId="0" borderId="1" xfId="0" applyNumberFormat="1" applyFont="1" applyFill="1" applyBorder="1" applyAlignment="1">
      <alignment horizontal="center" vertical="center" wrapText="1"/>
    </xf>
    <xf numFmtId="171" fontId="5"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5" fillId="0" borderId="1" xfId="6" applyFont="1" applyFill="1" applyBorder="1" applyAlignment="1">
      <alignment horizontal="center" vertical="center" wrapText="1"/>
    </xf>
    <xf numFmtId="0" fontId="5" fillId="0" borderId="1" xfId="7" applyFont="1" applyFill="1" applyBorder="1" applyAlignment="1">
      <alignment horizontal="center" vertical="center" wrapText="1"/>
    </xf>
    <xf numFmtId="165" fontId="5" fillId="0" borderId="1" xfId="0" applyNumberFormat="1" applyFont="1" applyBorder="1" applyAlignment="1">
      <alignment horizontal="center" vertical="center" wrapText="1"/>
    </xf>
    <xf numFmtId="1" fontId="5" fillId="0" borderId="1" xfId="0" quotePrefix="1" applyNumberFormat="1" applyFont="1" applyBorder="1" applyAlignment="1">
      <alignment horizontal="center" vertical="center" wrapText="1"/>
    </xf>
    <xf numFmtId="2" fontId="5" fillId="0" borderId="1" xfId="0" quotePrefix="1" applyNumberFormat="1" applyFont="1" applyBorder="1" applyAlignment="1">
      <alignment horizontal="center" vertical="center" wrapText="1"/>
    </xf>
    <xf numFmtId="165" fontId="5" fillId="3" borderId="1" xfId="0" applyNumberFormat="1" applyFont="1" applyFill="1" applyBorder="1" applyAlignment="1">
      <alignment horizontal="center" vertical="center" wrapText="1"/>
    </xf>
    <xf numFmtId="1" fontId="5" fillId="3" borderId="1" xfId="0" quotePrefix="1" applyNumberFormat="1" applyFont="1" applyFill="1" applyBorder="1" applyAlignment="1">
      <alignment horizontal="center" vertical="center" wrapText="1"/>
    </xf>
    <xf numFmtId="0" fontId="5" fillId="3" borderId="1" xfId="3" applyFont="1" applyFill="1" applyBorder="1" applyAlignment="1">
      <alignment horizontal="center" vertical="center" wrapText="1"/>
    </xf>
    <xf numFmtId="167" fontId="5" fillId="3" borderId="1" xfId="3" applyNumberFormat="1" applyFont="1" applyFill="1" applyBorder="1" applyAlignment="1">
      <alignment horizontal="center" vertical="center" wrapText="1"/>
    </xf>
    <xf numFmtId="175" fontId="5" fillId="0" borderId="1" xfId="0" applyNumberFormat="1" applyFont="1" applyFill="1" applyBorder="1" applyAlignment="1">
      <alignment horizontal="center" vertical="center" wrapText="1"/>
    </xf>
    <xf numFmtId="180" fontId="5" fillId="0" borderId="1" xfId="0" quotePrefix="1" applyNumberFormat="1" applyFont="1" applyBorder="1" applyAlignment="1">
      <alignment horizontal="center" vertical="center" wrapText="1"/>
    </xf>
    <xf numFmtId="173" fontId="5" fillId="0" borderId="1" xfId="0" quotePrefix="1" applyNumberFormat="1" applyFont="1" applyBorder="1" applyAlignment="1">
      <alignment horizontal="center" vertical="center" wrapText="1"/>
    </xf>
    <xf numFmtId="17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shrinkToFit="1"/>
    </xf>
    <xf numFmtId="176" fontId="5" fillId="6" borderId="1" xfId="0" applyNumberFormat="1" applyFont="1" applyFill="1" applyBorder="1" applyAlignment="1">
      <alignment horizontal="center" vertical="center" wrapText="1"/>
    </xf>
    <xf numFmtId="3" fontId="5" fillId="6" borderId="1" xfId="0" applyNumberFormat="1" applyFont="1" applyFill="1" applyBorder="1" applyAlignment="1">
      <alignment horizontal="center" vertical="center" wrapText="1"/>
    </xf>
    <xf numFmtId="14" fontId="5" fillId="6" borderId="1" xfId="0" applyNumberFormat="1" applyFont="1" applyFill="1" applyBorder="1" applyAlignment="1">
      <alignment horizontal="center" vertical="center" wrapText="1"/>
    </xf>
    <xf numFmtId="49" fontId="6" fillId="3" borderId="1" xfId="0" applyNumberFormat="1" applyFont="1" applyFill="1" applyBorder="1" applyAlignment="1">
      <alignment horizontal="center" vertical="center" wrapText="1"/>
    </xf>
    <xf numFmtId="172" fontId="5" fillId="3" borderId="1" xfId="0" applyNumberFormat="1" applyFont="1" applyFill="1" applyBorder="1" applyAlignment="1">
      <alignment horizontal="center" vertical="center" wrapText="1"/>
    </xf>
    <xf numFmtId="3" fontId="5" fillId="5" borderId="1" xfId="0" applyNumberFormat="1" applyFont="1" applyFill="1" applyBorder="1" applyAlignment="1">
      <alignment horizontal="center" vertical="center" wrapText="1"/>
    </xf>
    <xf numFmtId="166" fontId="5" fillId="5" borderId="1" xfId="0" applyNumberFormat="1" applyFont="1" applyFill="1" applyBorder="1" applyAlignment="1">
      <alignment horizontal="center" vertical="center" wrapText="1"/>
    </xf>
    <xf numFmtId="0" fontId="10" fillId="3" borderId="1" xfId="0" applyFont="1" applyFill="1" applyBorder="1" applyAlignment="1">
      <alignment horizontal="center" vertical="center" wrapText="1"/>
    </xf>
    <xf numFmtId="14" fontId="6" fillId="0" borderId="1" xfId="0" quotePrefix="1" applyNumberFormat="1" applyFont="1" applyBorder="1" applyAlignment="1">
      <alignment horizontal="center" vertical="center" wrapText="1"/>
    </xf>
    <xf numFmtId="14" fontId="6" fillId="0" borderId="1" xfId="0" applyNumberFormat="1" applyFont="1" applyBorder="1" applyAlignment="1">
      <alignment horizontal="center" vertical="center" wrapText="1"/>
    </xf>
    <xf numFmtId="0" fontId="6" fillId="0" borderId="1" xfId="0" quotePrefix="1" applyFont="1" applyFill="1" applyBorder="1" applyAlignment="1">
      <alignment horizontal="center" vertical="center" wrapText="1"/>
    </xf>
    <xf numFmtId="176" fontId="5" fillId="0" borderId="1" xfId="1" applyNumberFormat="1" applyFont="1" applyBorder="1" applyAlignment="1">
      <alignment horizontal="center" vertical="center" wrapText="1"/>
    </xf>
    <xf numFmtId="0" fontId="5" fillId="0" borderId="1" xfId="0" applyFont="1" applyBorder="1"/>
    <xf numFmtId="0" fontId="5" fillId="0" borderId="1" xfId="3" applyFont="1" applyFill="1" applyBorder="1" applyAlignment="1">
      <alignment horizontal="center" vertical="center" wrapText="1"/>
    </xf>
    <xf numFmtId="176" fontId="5" fillId="3" borderId="1" xfId="0" applyNumberFormat="1" applyFont="1" applyFill="1" applyBorder="1" applyAlignment="1">
      <alignment horizontal="center" vertical="center" wrapText="1"/>
    </xf>
    <xf numFmtId="0" fontId="5" fillId="0" borderId="0" xfId="0" applyFont="1" applyFill="1" applyAlignment="1">
      <alignment horizontal="center" vertical="center" wrapText="1"/>
    </xf>
    <xf numFmtId="166" fontId="5" fillId="0" borderId="1" xfId="0" applyNumberFormat="1" applyFont="1" applyFill="1" applyBorder="1" applyAlignment="1">
      <alignment horizontal="center" vertical="center" wrapText="1"/>
    </xf>
    <xf numFmtId="49" fontId="5" fillId="3" borderId="1" xfId="0" quotePrefix="1" applyNumberFormat="1" applyFont="1" applyFill="1" applyBorder="1" applyAlignment="1">
      <alignment horizontal="center" vertical="center" wrapText="1"/>
    </xf>
    <xf numFmtId="1" fontId="5" fillId="0" borderId="1" xfId="0" quotePrefix="1" applyNumberFormat="1" applyFont="1" applyFill="1" applyBorder="1" applyAlignment="1">
      <alignment horizontal="center" vertical="center" wrapText="1"/>
    </xf>
    <xf numFmtId="165" fontId="5" fillId="0" borderId="1" xfId="0" applyNumberFormat="1" applyFont="1" applyFill="1" applyBorder="1" applyAlignment="1">
      <alignment horizontal="center" vertical="center" wrapText="1"/>
    </xf>
    <xf numFmtId="181" fontId="5" fillId="3" borderId="1" xfId="0" applyNumberFormat="1" applyFont="1" applyFill="1" applyBorder="1" applyAlignment="1">
      <alignment horizontal="center" vertical="center" wrapText="1"/>
    </xf>
    <xf numFmtId="0" fontId="5" fillId="3" borderId="1" xfId="0" applyFont="1" applyFill="1" applyBorder="1" applyAlignment="1" applyProtection="1">
      <alignment horizontal="center" vertical="center" wrapText="1"/>
      <protection locked="0"/>
    </xf>
    <xf numFmtId="167" fontId="5" fillId="4" borderId="1" xfId="0" applyNumberFormat="1" applyFont="1" applyFill="1" applyBorder="1" applyAlignment="1">
      <alignment horizontal="center" vertical="center" wrapText="1"/>
    </xf>
    <xf numFmtId="175" fontId="5" fillId="3" borderId="1" xfId="0" applyNumberFormat="1" applyFont="1" applyFill="1" applyBorder="1" applyAlignment="1">
      <alignment horizontal="center" vertical="center" wrapText="1"/>
    </xf>
    <xf numFmtId="186" fontId="5" fillId="0" borderId="1" xfId="0" applyNumberFormat="1" applyFont="1" applyFill="1" applyBorder="1" applyAlignment="1">
      <alignment horizontal="center" vertical="center" wrapText="1"/>
    </xf>
    <xf numFmtId="185" fontId="5" fillId="0" borderId="1" xfId="0" applyNumberFormat="1" applyFont="1" applyFill="1" applyBorder="1" applyAlignment="1">
      <alignment horizontal="center" vertical="center" wrapText="1"/>
    </xf>
    <xf numFmtId="184" fontId="5" fillId="0" borderId="1" xfId="0" applyNumberFormat="1" applyFont="1" applyFill="1" applyBorder="1" applyAlignment="1">
      <alignment horizontal="center" vertical="center" wrapText="1"/>
    </xf>
    <xf numFmtId="181" fontId="5" fillId="3" borderId="1" xfId="6" applyNumberFormat="1" applyFont="1" applyFill="1" applyBorder="1" applyAlignment="1">
      <alignment horizontal="center" vertical="center" wrapText="1"/>
    </xf>
    <xf numFmtId="0" fontId="5" fillId="3" borderId="1" xfId="6" applyFont="1" applyFill="1" applyBorder="1" applyAlignment="1">
      <alignment horizontal="center" vertical="center" wrapText="1"/>
    </xf>
    <xf numFmtId="14" fontId="5" fillId="3" borderId="1" xfId="7" applyNumberFormat="1" applyFont="1" applyFill="1" applyBorder="1" applyAlignment="1">
      <alignment horizontal="center" vertical="center" wrapText="1"/>
    </xf>
    <xf numFmtId="167" fontId="5" fillId="3" borderId="1" xfId="6" applyNumberFormat="1"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14" fontId="5" fillId="6" borderId="1" xfId="0" quotePrefix="1" applyNumberFormat="1" applyFont="1" applyFill="1" applyBorder="1" applyAlignment="1">
      <alignment horizontal="center" vertical="center" wrapText="1"/>
    </xf>
    <xf numFmtId="0" fontId="6" fillId="5" borderId="1" xfId="0" applyFont="1" applyFill="1" applyBorder="1" applyAlignment="1">
      <alignment horizontal="center" vertical="center" wrapText="1"/>
    </xf>
    <xf numFmtId="0" fontId="5" fillId="6" borderId="1" xfId="0" quotePrefix="1" applyFont="1" applyFill="1" applyBorder="1" applyAlignment="1">
      <alignment horizontal="center" vertical="center" wrapText="1"/>
    </xf>
    <xf numFmtId="0" fontId="5" fillId="3" borderId="1" xfId="6" applyNumberFormat="1" applyFont="1" applyFill="1" applyBorder="1" applyAlignment="1">
      <alignment horizontal="center" vertical="center" wrapText="1"/>
    </xf>
    <xf numFmtId="0" fontId="5" fillId="3" borderId="1" xfId="0" applyFont="1" applyFill="1" applyBorder="1" applyAlignment="1">
      <alignment vertical="center" wrapText="1"/>
    </xf>
    <xf numFmtId="0" fontId="5" fillId="0" borderId="1" xfId="0" applyFont="1" applyBorder="1" applyAlignment="1">
      <alignment vertical="center"/>
    </xf>
    <xf numFmtId="0" fontId="6" fillId="3" borderId="1" xfId="0" applyFont="1" applyFill="1" applyBorder="1" applyAlignment="1">
      <alignment vertical="center" wrapText="1"/>
    </xf>
    <xf numFmtId="0" fontId="5" fillId="3" borderId="1" xfId="0" applyFont="1" applyFill="1" applyBorder="1" applyAlignment="1">
      <alignment vertical="center"/>
    </xf>
    <xf numFmtId="0" fontId="6" fillId="0" borderId="1" xfId="0" applyFont="1" applyBorder="1" applyAlignment="1">
      <alignment vertical="center" wrapText="1"/>
    </xf>
    <xf numFmtId="14" fontId="6" fillId="0" borderId="1" xfId="0" applyNumberFormat="1" applyFont="1" applyBorder="1" applyAlignment="1">
      <alignment horizontal="center" vertical="center"/>
    </xf>
    <xf numFmtId="0" fontId="5" fillId="3" borderId="1" xfId="7" applyFont="1" applyFill="1" applyBorder="1" applyAlignment="1">
      <alignment horizontal="center" vertical="center" wrapText="1"/>
    </xf>
    <xf numFmtId="181" fontId="5" fillId="3" borderId="1" xfId="7" applyNumberFormat="1" applyFont="1" applyFill="1" applyBorder="1" applyAlignment="1">
      <alignment horizontal="center" vertical="center" wrapText="1"/>
    </xf>
    <xf numFmtId="181" fontId="5" fillId="0" borderId="1" xfId="0" applyNumberFormat="1" applyFont="1" applyBorder="1" applyAlignment="1">
      <alignment horizontal="center" vertical="center" wrapText="1"/>
    </xf>
    <xf numFmtId="182" fontId="5" fillId="0" borderId="1" xfId="0" quotePrefix="1" applyNumberFormat="1" applyFont="1" applyBorder="1" applyAlignment="1">
      <alignment horizontal="center" vertical="center" wrapText="1"/>
    </xf>
    <xf numFmtId="183" fontId="5" fillId="0" borderId="1"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166" fontId="5" fillId="0" borderId="1" xfId="0" quotePrefix="1" applyNumberFormat="1" applyFont="1" applyFill="1" applyBorder="1" applyAlignment="1">
      <alignment horizontal="center" vertical="center" wrapText="1"/>
    </xf>
    <xf numFmtId="181" fontId="5" fillId="0" borderId="1" xfId="0" applyNumberFormat="1" applyFont="1" applyFill="1" applyBorder="1" applyAlignment="1">
      <alignment horizontal="center" vertical="center" wrapText="1"/>
    </xf>
    <xf numFmtId="0" fontId="5" fillId="0" borderId="1" xfId="0" applyFont="1" applyFill="1" applyBorder="1" applyAlignment="1" applyProtection="1">
      <alignment horizontal="center" vertical="center" wrapText="1"/>
      <protection locked="0"/>
    </xf>
    <xf numFmtId="0" fontId="5" fillId="0" borderId="1" xfId="0" applyNumberFormat="1" applyFont="1" applyFill="1" applyBorder="1" applyAlignment="1">
      <alignment horizontal="center" vertical="center" wrapText="1"/>
    </xf>
    <xf numFmtId="167" fontId="5" fillId="0" borderId="1" xfId="6" applyNumberFormat="1" applyFont="1" applyFill="1" applyBorder="1" applyAlignment="1">
      <alignment horizontal="center" vertical="center" wrapText="1"/>
    </xf>
    <xf numFmtId="14" fontId="5" fillId="0" borderId="1" xfId="7" applyNumberFormat="1" applyFont="1" applyFill="1" applyBorder="1" applyAlignment="1">
      <alignment horizontal="center" vertical="center" wrapText="1"/>
    </xf>
    <xf numFmtId="1" fontId="5" fillId="0" borderId="1" xfId="6" applyNumberFormat="1" applyFont="1" applyFill="1" applyBorder="1" applyAlignment="1">
      <alignment horizontal="center" vertical="center" wrapText="1"/>
    </xf>
    <xf numFmtId="181" fontId="5" fillId="0" borderId="1" xfId="6" applyNumberFormat="1" applyFont="1" applyFill="1" applyBorder="1" applyAlignment="1">
      <alignment horizontal="center" vertical="center" wrapText="1"/>
    </xf>
    <xf numFmtId="0" fontId="5" fillId="0" borderId="1" xfId="6" applyFont="1" applyFill="1" applyBorder="1" applyAlignment="1" applyProtection="1">
      <alignment horizontal="center" vertical="center" wrapText="1"/>
      <protection locked="0"/>
    </xf>
    <xf numFmtId="181" fontId="5" fillId="0" borderId="1" xfId="7" applyNumberFormat="1" applyFont="1" applyFill="1" applyBorder="1" applyAlignment="1">
      <alignment horizontal="center" vertical="center" wrapText="1"/>
    </xf>
    <xf numFmtId="0" fontId="5" fillId="0" borderId="1" xfId="11" applyFont="1" applyFill="1" applyBorder="1" applyAlignment="1">
      <alignment horizontal="center" vertical="center" wrapText="1"/>
    </xf>
    <xf numFmtId="167" fontId="5" fillId="0" borderId="1" xfId="11" applyNumberFormat="1" applyFont="1" applyFill="1" applyBorder="1" applyAlignment="1">
      <alignment horizontal="center" vertical="center" wrapText="1"/>
    </xf>
    <xf numFmtId="14" fontId="5" fillId="0" borderId="1" xfId="11" applyNumberFormat="1" applyFont="1" applyFill="1" applyBorder="1" applyAlignment="1">
      <alignment horizontal="center" vertical="center" wrapText="1"/>
    </xf>
    <xf numFmtId="0" fontId="5" fillId="0" borderId="1" xfId="8" applyFont="1" applyFill="1" applyBorder="1" applyAlignment="1">
      <alignment horizontal="center" vertical="center" wrapText="1"/>
    </xf>
    <xf numFmtId="167" fontId="5" fillId="0" borderId="1" xfId="8" applyNumberFormat="1" applyFont="1" applyFill="1" applyBorder="1" applyAlignment="1">
      <alignment horizontal="center" vertical="center" wrapText="1"/>
    </xf>
    <xf numFmtId="0" fontId="5" fillId="0" borderId="1" xfId="10" applyFont="1" applyFill="1" applyBorder="1" applyAlignment="1">
      <alignment horizontal="center" vertical="center" wrapText="1"/>
    </xf>
    <xf numFmtId="1" fontId="5" fillId="0" borderId="1" xfId="1" applyNumberFormat="1" applyFont="1" applyFill="1" applyBorder="1" applyAlignment="1">
      <alignment horizontal="center" vertical="center" wrapText="1"/>
    </xf>
    <xf numFmtId="0" fontId="5" fillId="0" borderId="1" xfId="12" applyNumberFormat="1" applyFont="1" applyFill="1" applyBorder="1" applyAlignment="1">
      <alignment horizontal="center" vertical="center" wrapText="1"/>
    </xf>
    <xf numFmtId="14" fontId="5" fillId="0" borderId="1" xfId="11" quotePrefix="1" applyNumberFormat="1" applyFont="1" applyFill="1" applyBorder="1" applyAlignment="1">
      <alignment horizontal="center" vertical="center" wrapText="1"/>
    </xf>
    <xf numFmtId="2" fontId="5" fillId="0" borderId="1" xfId="2" applyNumberFormat="1" applyFont="1" applyFill="1" applyBorder="1" applyAlignment="1">
      <alignment horizontal="center" vertical="center" wrapText="1"/>
    </xf>
    <xf numFmtId="177" fontId="5" fillId="0" borderId="1" xfId="0" applyNumberFormat="1" applyFont="1" applyFill="1" applyBorder="1" applyAlignment="1">
      <alignment horizontal="center" vertical="center" wrapText="1"/>
    </xf>
    <xf numFmtId="0" fontId="5" fillId="0" borderId="1" xfId="9" applyFont="1" applyFill="1" applyBorder="1" applyAlignment="1">
      <alignment horizontal="center" vertical="center" wrapText="1"/>
    </xf>
    <xf numFmtId="3" fontId="5" fillId="0" borderId="1" xfId="8" applyNumberFormat="1" applyFont="1" applyFill="1" applyBorder="1" applyAlignment="1">
      <alignment horizontal="center" vertical="center" wrapText="1"/>
    </xf>
    <xf numFmtId="182" fontId="5" fillId="0" borderId="1" xfId="0" quotePrefix="1" applyNumberFormat="1" applyFont="1" applyFill="1" applyBorder="1" applyAlignment="1">
      <alignment horizontal="center" vertical="center" wrapText="1"/>
    </xf>
    <xf numFmtId="183" fontId="5" fillId="0" borderId="1" xfId="0" applyNumberFormat="1" applyFont="1" applyFill="1" applyBorder="1" applyAlignment="1">
      <alignment horizontal="center" vertical="center" wrapText="1"/>
    </xf>
    <xf numFmtId="1" fontId="5" fillId="0" borderId="1" xfId="7" applyNumberFormat="1" applyFont="1" applyFill="1" applyBorder="1" applyAlignment="1">
      <alignment horizontal="center" vertical="center" wrapText="1"/>
    </xf>
    <xf numFmtId="0" fontId="5" fillId="0" borderId="1" xfId="6" applyNumberFormat="1" applyFont="1" applyFill="1" applyBorder="1" applyAlignment="1">
      <alignment horizontal="center" vertical="center" wrapText="1"/>
    </xf>
    <xf numFmtId="164" fontId="5" fillId="3" borderId="1" xfId="0" applyNumberFormat="1" applyFont="1" applyFill="1" applyBorder="1" applyAlignment="1">
      <alignment horizontal="center" vertical="center" wrapText="1"/>
    </xf>
    <xf numFmtId="0" fontId="5" fillId="0" borderId="0" xfId="0" applyFont="1" applyBorder="1"/>
    <xf numFmtId="0" fontId="2" fillId="0" borderId="0" xfId="0" applyFont="1" applyFill="1" applyBorder="1" applyAlignment="1">
      <alignment horizontal="center" vertical="center" wrapText="1"/>
    </xf>
    <xf numFmtId="164" fontId="5" fillId="0" borderId="1" xfId="0" applyNumberFormat="1" applyFont="1" applyFill="1" applyBorder="1" applyAlignment="1">
      <alignment horizontal="center" vertical="center" wrapText="1"/>
    </xf>
    <xf numFmtId="49" fontId="5" fillId="0" borderId="1" xfId="0" quotePrefix="1" applyNumberFormat="1" applyFont="1" applyFill="1" applyBorder="1" applyAlignment="1">
      <alignment horizontal="center" vertical="center" wrapText="1"/>
    </xf>
    <xf numFmtId="0" fontId="5" fillId="0" borderId="1" xfId="0" quotePrefix="1" applyNumberFormat="1" applyFont="1" applyFill="1" applyBorder="1" applyAlignment="1">
      <alignment horizontal="center" vertical="center" wrapText="1"/>
    </xf>
    <xf numFmtId="166" fontId="5" fillId="0" borderId="0" xfId="0" applyNumberFormat="1" applyFont="1" applyFill="1" applyBorder="1" applyAlignment="1">
      <alignment horizontal="center" vertical="center" wrapText="1"/>
    </xf>
    <xf numFmtId="3" fontId="5" fillId="3" borderId="1" xfId="0" quotePrefix="1" applyNumberFormat="1" applyFont="1" applyFill="1" applyBorder="1" applyAlignment="1">
      <alignment horizontal="center" vertical="center" wrapText="1"/>
    </xf>
    <xf numFmtId="3" fontId="5" fillId="0" borderId="1" xfId="7" applyNumberFormat="1" applyFont="1" applyFill="1" applyBorder="1" applyAlignment="1">
      <alignment horizontal="center" vertical="center" wrapText="1"/>
    </xf>
    <xf numFmtId="0" fontId="5" fillId="0" borderId="1" xfId="7" quotePrefix="1" applyFont="1" applyFill="1" applyBorder="1" applyAlignment="1">
      <alignment horizontal="center" vertical="center" wrapText="1"/>
    </xf>
    <xf numFmtId="3" fontId="5" fillId="0" borderId="1" xfId="0" quotePrefix="1" applyNumberFormat="1" applyFont="1" applyFill="1" applyBorder="1" applyAlignment="1">
      <alignment horizontal="center" vertical="center" wrapText="1"/>
    </xf>
    <xf numFmtId="167" fontId="5" fillId="0" borderId="1" xfId="9" applyNumberFormat="1" applyFont="1" applyFill="1" applyBorder="1" applyAlignment="1">
      <alignment horizontal="center" vertical="center" wrapText="1"/>
    </xf>
    <xf numFmtId="0" fontId="5" fillId="0" borderId="1" xfId="11" applyNumberFormat="1" applyFont="1" applyFill="1" applyBorder="1" applyAlignment="1">
      <alignment horizontal="center" vertical="center" wrapText="1"/>
    </xf>
    <xf numFmtId="1" fontId="5" fillId="0" borderId="1" xfId="12" applyNumberFormat="1" applyFont="1" applyFill="1" applyBorder="1" applyAlignment="1">
      <alignment horizontal="center" vertical="center" wrapText="1"/>
    </xf>
    <xf numFmtId="169" fontId="5" fillId="0" borderId="1" xfId="12" applyNumberFormat="1" applyFont="1" applyFill="1" applyBorder="1" applyAlignment="1">
      <alignment horizontal="center" vertical="center" wrapText="1"/>
    </xf>
    <xf numFmtId="0" fontId="5" fillId="0" borderId="1" xfId="9" quotePrefix="1" applyFont="1" applyFill="1" applyBorder="1" applyAlignment="1">
      <alignment horizontal="center" vertical="center" wrapText="1"/>
    </xf>
    <xf numFmtId="164" fontId="5" fillId="0" borderId="1" xfId="9" applyNumberFormat="1" applyFont="1" applyFill="1" applyBorder="1" applyAlignment="1">
      <alignment horizontal="center" vertical="center" wrapText="1"/>
    </xf>
    <xf numFmtId="175" fontId="5" fillId="0" borderId="1" xfId="9" applyNumberFormat="1" applyFont="1" applyFill="1" applyBorder="1" applyAlignment="1">
      <alignment horizontal="center" vertical="center" wrapText="1"/>
    </xf>
    <xf numFmtId="0" fontId="5" fillId="7" borderId="1" xfId="7" applyFont="1" applyFill="1" applyBorder="1" applyAlignment="1">
      <alignment horizontal="center" vertical="center" wrapText="1"/>
    </xf>
    <xf numFmtId="181" fontId="5" fillId="7" borderId="1" xfId="7" applyNumberFormat="1" applyFont="1" applyFill="1" applyBorder="1" applyAlignment="1">
      <alignment horizontal="center" vertical="center" wrapText="1"/>
    </xf>
    <xf numFmtId="169" fontId="5" fillId="0" borderId="1" xfId="12" applyNumberFormat="1" applyFont="1" applyBorder="1" applyAlignment="1">
      <alignment horizontal="center" vertical="center" wrapText="1"/>
    </xf>
    <xf numFmtId="3" fontId="5" fillId="3" borderId="1" xfId="7" applyNumberFormat="1" applyFont="1" applyFill="1" applyBorder="1" applyAlignment="1">
      <alignment horizontal="center" vertical="center" wrapText="1"/>
    </xf>
    <xf numFmtId="0" fontId="5" fillId="4" borderId="1" xfId="7" applyFont="1" applyFill="1" applyBorder="1" applyAlignment="1">
      <alignment horizontal="center" vertical="center" wrapText="1"/>
    </xf>
    <xf numFmtId="3" fontId="5" fillId="4" borderId="1" xfId="7" applyNumberFormat="1" applyFont="1" applyFill="1" applyBorder="1" applyAlignment="1">
      <alignment horizontal="center" vertical="center" wrapText="1"/>
    </xf>
    <xf numFmtId="177" fontId="5" fillId="4" borderId="1" xfId="7" applyNumberFormat="1" applyFont="1" applyFill="1" applyBorder="1" applyAlignment="1">
      <alignment horizontal="center" vertical="center" wrapText="1"/>
    </xf>
    <xf numFmtId="175" fontId="5" fillId="4" borderId="1" xfId="0" applyNumberFormat="1" applyFont="1" applyFill="1" applyBorder="1" applyAlignment="1">
      <alignment horizontal="center" vertical="center" wrapText="1"/>
    </xf>
    <xf numFmtId="0" fontId="5" fillId="3" borderId="1" xfId="9" applyFont="1" applyFill="1" applyBorder="1" applyAlignment="1">
      <alignment horizontal="center" vertical="center" wrapText="1"/>
    </xf>
    <xf numFmtId="167" fontId="5" fillId="3" borderId="1" xfId="9" applyNumberFormat="1" applyFont="1" applyFill="1" applyBorder="1" applyAlignment="1">
      <alignment horizontal="center" vertical="center" wrapText="1"/>
    </xf>
    <xf numFmtId="1" fontId="5" fillId="5" borderId="1" xfId="0" applyNumberFormat="1" applyFont="1" applyFill="1" applyBorder="1" applyAlignment="1">
      <alignment horizontal="center" vertical="center" wrapText="1"/>
    </xf>
    <xf numFmtId="167" fontId="5" fillId="5" borderId="1" xfId="0" applyNumberFormat="1" applyFont="1" applyFill="1" applyBorder="1" applyAlignment="1">
      <alignment horizontal="center" vertical="center" wrapText="1"/>
    </xf>
    <xf numFmtId="2" fontId="5" fillId="5" borderId="1" xfId="0" applyNumberFormat="1" applyFont="1" applyFill="1" applyBorder="1" applyAlignment="1">
      <alignment horizontal="center" vertical="center" wrapText="1"/>
    </xf>
    <xf numFmtId="182" fontId="5" fillId="0" borderId="1" xfId="0" applyNumberFormat="1" applyFont="1" applyBorder="1" applyAlignment="1">
      <alignment horizontal="center" vertical="center" wrapText="1"/>
    </xf>
    <xf numFmtId="9" fontId="5" fillId="3" borderId="1" xfId="2" applyFont="1" applyFill="1" applyBorder="1" applyAlignment="1">
      <alignment horizontal="center" vertical="center" wrapText="1"/>
    </xf>
    <xf numFmtId="177" fontId="5" fillId="5" borderId="1" xfId="0" applyNumberFormat="1" applyFont="1" applyFill="1" applyBorder="1" applyAlignment="1">
      <alignment horizontal="center" vertical="center" wrapText="1"/>
    </xf>
    <xf numFmtId="166" fontId="5" fillId="4" borderId="1" xfId="0" applyNumberFormat="1" applyFont="1" applyFill="1" applyBorder="1" applyAlignment="1">
      <alignment horizontal="center" vertical="center" wrapText="1"/>
    </xf>
    <xf numFmtId="2" fontId="5" fillId="4" borderId="1" xfId="0" applyNumberFormat="1" applyFont="1" applyFill="1" applyBorder="1" applyAlignment="1">
      <alignment horizontal="center" vertical="center" wrapText="1"/>
    </xf>
    <xf numFmtId="0" fontId="5" fillId="0" borderId="1" xfId="6" applyFont="1" applyBorder="1" applyAlignment="1">
      <alignment horizontal="center" vertical="center" wrapText="1"/>
    </xf>
    <xf numFmtId="14" fontId="5" fillId="3" borderId="1" xfId="6" applyNumberFormat="1" applyFont="1" applyFill="1" applyBorder="1" applyAlignment="1">
      <alignment horizontal="center" vertical="center" wrapText="1"/>
    </xf>
    <xf numFmtId="3" fontId="5" fillId="6" borderId="1" xfId="6" applyNumberFormat="1" applyFont="1" applyFill="1" applyBorder="1" applyAlignment="1">
      <alignment horizontal="center" vertical="center" wrapText="1"/>
    </xf>
    <xf numFmtId="0" fontId="5" fillId="6" borderId="1" xfId="6" applyFont="1" applyFill="1" applyBorder="1" applyAlignment="1">
      <alignment horizontal="center" vertical="center" wrapText="1"/>
    </xf>
    <xf numFmtId="1" fontId="5" fillId="4" borderId="1" xfId="1" applyNumberFormat="1" applyFont="1" applyFill="1" applyBorder="1" applyAlignment="1">
      <alignment horizontal="center" vertical="center" wrapText="1"/>
    </xf>
    <xf numFmtId="169" fontId="5" fillId="4" borderId="1" xfId="1" applyNumberFormat="1" applyFont="1" applyFill="1" applyBorder="1" applyAlignment="1">
      <alignment horizontal="center" vertical="center" wrapText="1"/>
    </xf>
    <xf numFmtId="0" fontId="7" fillId="0" borderId="0" xfId="0" applyFont="1" applyAlignment="1">
      <alignment horizontal="center" vertical="center" wrapText="1"/>
    </xf>
    <xf numFmtId="0" fontId="6" fillId="5" borderId="1" xfId="0" quotePrefix="1" applyFont="1" applyFill="1" applyBorder="1" applyAlignment="1">
      <alignment horizontal="center" vertical="center" wrapText="1"/>
    </xf>
    <xf numFmtId="3" fontId="6" fillId="5" borderId="1" xfId="0" applyNumberFormat="1" applyFont="1" applyFill="1" applyBorder="1" applyAlignment="1">
      <alignment horizontal="center" vertical="center" wrapText="1"/>
    </xf>
    <xf numFmtId="14" fontId="6" fillId="5" borderId="1" xfId="0" applyNumberFormat="1" applyFont="1" applyFill="1" applyBorder="1" applyAlignment="1">
      <alignment horizontal="center" vertical="center" wrapText="1"/>
    </xf>
    <xf numFmtId="0" fontId="6" fillId="6" borderId="1" xfId="0" applyFont="1" applyFill="1" applyBorder="1" applyAlignment="1">
      <alignment horizontal="center" vertical="center" wrapText="1"/>
    </xf>
    <xf numFmtId="169" fontId="5" fillId="3" borderId="1" xfId="4" applyNumberFormat="1" applyFont="1" applyFill="1" applyBorder="1" applyAlignment="1">
      <alignment horizontal="center" vertical="center" wrapText="1"/>
    </xf>
    <xf numFmtId="167" fontId="5" fillId="0" borderId="1" xfId="3" applyNumberFormat="1" applyFont="1" applyBorder="1" applyAlignment="1">
      <alignment horizontal="center" vertical="center" wrapText="1"/>
    </xf>
    <xf numFmtId="0" fontId="2" fillId="0" borderId="1" xfId="0" applyFont="1" applyBorder="1" applyAlignment="1">
      <alignment horizontal="center" vertical="center" wrapText="1"/>
    </xf>
    <xf numFmtId="0" fontId="6" fillId="3" borderId="1" xfId="0" quotePrefix="1" applyFont="1" applyFill="1" applyBorder="1" applyAlignment="1">
      <alignment vertical="center" wrapText="1"/>
    </xf>
    <xf numFmtId="0" fontId="6" fillId="3" borderId="1" xfId="0" applyFont="1" applyFill="1" applyBorder="1" applyAlignment="1">
      <alignment horizontal="left" vertical="center" wrapText="1"/>
    </xf>
    <xf numFmtId="14" fontId="6" fillId="3"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170" fontId="6" fillId="0" borderId="1" xfId="0" applyNumberFormat="1" applyFont="1" applyBorder="1" applyAlignment="1">
      <alignment horizontal="center" vertical="center"/>
    </xf>
    <xf numFmtId="171" fontId="6" fillId="0" borderId="1" xfId="0" applyNumberFormat="1" applyFont="1" applyBorder="1" applyAlignment="1">
      <alignment horizontal="center" vertical="center"/>
    </xf>
    <xf numFmtId="0" fontId="6" fillId="3" borderId="1" xfId="0" applyFont="1" applyFill="1" applyBorder="1" applyAlignment="1">
      <alignment horizontal="right" vertical="center" wrapText="1"/>
    </xf>
    <xf numFmtId="188" fontId="5" fillId="0" borderId="1" xfId="0" applyNumberFormat="1" applyFont="1" applyFill="1" applyBorder="1" applyAlignment="1">
      <alignment horizontal="center" vertical="center" wrapText="1"/>
    </xf>
    <xf numFmtId="187" fontId="5" fillId="0" borderId="1" xfId="0" applyNumberFormat="1" applyFont="1" applyFill="1" applyBorder="1" applyAlignment="1">
      <alignment horizontal="center" vertical="center" wrapText="1"/>
    </xf>
    <xf numFmtId="12" fontId="6" fillId="6" borderId="1" xfId="0" applyNumberFormat="1" applyFont="1" applyFill="1" applyBorder="1" applyAlignment="1">
      <alignment horizontal="center" vertical="center" wrapText="1"/>
    </xf>
    <xf numFmtId="12" fontId="6" fillId="0" borderId="1" xfId="0" applyNumberFormat="1" applyFont="1" applyBorder="1" applyAlignment="1">
      <alignment horizontal="center" vertical="center" wrapText="1"/>
    </xf>
    <xf numFmtId="12" fontId="6" fillId="3" borderId="1" xfId="0" applyNumberFormat="1" applyFont="1" applyFill="1" applyBorder="1" applyAlignment="1">
      <alignment horizontal="center" vertical="center" wrapText="1"/>
    </xf>
    <xf numFmtId="12" fontId="6" fillId="0" borderId="1" xfId="0" applyNumberFormat="1" applyFont="1" applyFill="1" applyBorder="1" applyAlignment="1">
      <alignment horizontal="center" vertical="center" wrapText="1"/>
    </xf>
    <xf numFmtId="12" fontId="5" fillId="0" borderId="1" xfId="0" applyNumberFormat="1" applyFont="1" applyFill="1" applyBorder="1" applyAlignment="1">
      <alignment horizontal="center" vertical="center" wrapText="1"/>
    </xf>
    <xf numFmtId="0" fontId="6" fillId="0" borderId="1" xfId="3" applyFont="1" applyBorder="1" applyAlignment="1">
      <alignment horizontal="center" vertical="center" wrapText="1"/>
    </xf>
    <xf numFmtId="170" fontId="5" fillId="3" borderId="1" xfId="0" applyNumberFormat="1" applyFont="1" applyFill="1" applyBorder="1" applyAlignment="1">
      <alignment horizontal="center" vertical="center" wrapText="1"/>
    </xf>
    <xf numFmtId="171" fontId="5" fillId="3" borderId="1" xfId="0" quotePrefix="1" applyNumberFormat="1" applyFont="1" applyFill="1" applyBorder="1" applyAlignment="1">
      <alignment horizontal="center" vertical="center" wrapText="1"/>
    </xf>
    <xf numFmtId="0" fontId="2" fillId="0" borderId="1" xfId="0" quotePrefix="1" applyFont="1" applyBorder="1" applyAlignment="1">
      <alignment horizontal="center" vertical="center" wrapText="1"/>
    </xf>
    <xf numFmtId="11" fontId="5" fillId="3" borderId="1" xfId="0" quotePrefix="1" applyNumberFormat="1" applyFont="1" applyFill="1" applyBorder="1" applyAlignment="1">
      <alignment horizontal="center" vertical="center" wrapText="1"/>
    </xf>
    <xf numFmtId="165" fontId="5" fillId="4" borderId="1" xfId="0" applyNumberFormat="1" applyFont="1" applyFill="1" applyBorder="1" applyAlignment="1">
      <alignment horizontal="center" vertical="center" wrapText="1"/>
    </xf>
    <xf numFmtId="2" fontId="5" fillId="3" borderId="1" xfId="0" quotePrefix="1" applyNumberFormat="1" applyFont="1" applyFill="1" applyBorder="1" applyAlignment="1">
      <alignment horizontal="center" vertical="center" wrapText="1"/>
    </xf>
    <xf numFmtId="1" fontId="5" fillId="4" borderId="1" xfId="0" quotePrefix="1"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0" fontId="9" fillId="0" borderId="0" xfId="0" applyFont="1" applyBorder="1" applyAlignment="1">
      <alignment vertical="center"/>
    </xf>
    <xf numFmtId="0" fontId="9" fillId="0" borderId="0" xfId="0" applyFont="1" applyBorder="1" applyAlignment="1">
      <alignment horizontal="left" vertical="center" wrapText="1"/>
    </xf>
    <xf numFmtId="0" fontId="9" fillId="0" borderId="0" xfId="0" applyFont="1" applyBorder="1" applyAlignment="1">
      <alignment horizontal="left" vertical="center"/>
    </xf>
  </cellXfs>
  <cellStyles count="13">
    <cellStyle name="Comma" xfId="1" builtinId="3"/>
    <cellStyle name="Comma [0]" xfId="5" builtinId="6"/>
    <cellStyle name="Comma 2" xfId="4"/>
    <cellStyle name="Comma 6" xfId="12"/>
    <cellStyle name="Normal" xfId="0" builtinId="0"/>
    <cellStyle name="Normal 10" xfId="10"/>
    <cellStyle name="Normal 2" xfId="3"/>
    <cellStyle name="Normal 3" xfId="7"/>
    <cellStyle name="Normal 4" xfId="6"/>
    <cellStyle name="Normal 5" xfId="9"/>
    <cellStyle name="Normal 6" xfId="8"/>
    <cellStyle name="Normal 7" xfId="11"/>
    <cellStyle name="Percent" xfId="2" builtinId="5"/>
  </cellStyles>
  <dxfs count="7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font>
    </dxf>
    <dxf>
      <font>
        <color theme="5"/>
      </font>
    </dxf>
    <dxf>
      <font>
        <color theme="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5C5CFF"/>
      </font>
      <fill>
        <patternFill patternType="solid">
          <bgColor rgb="FF9E9EFF"/>
        </patternFill>
      </fill>
    </dxf>
    <dxf>
      <font>
        <color rgb="FF5C5CFF"/>
      </font>
      <fill>
        <patternFill patternType="solid">
          <bgColor rgb="FF9E9EFF"/>
        </patternFill>
      </fill>
    </dxf>
    <dxf>
      <font>
        <color rgb="FF5C5CFF"/>
      </font>
      <fill>
        <patternFill patternType="solid">
          <bgColor rgb="FF9E9EFF"/>
        </patternFill>
      </fill>
    </dxf>
    <dxf>
      <font>
        <color rgb="FF5C5CFF"/>
      </font>
      <fill>
        <patternFill patternType="solid">
          <bgColor rgb="FF9E9EFF"/>
        </patternFill>
      </fill>
    </dxf>
    <dxf>
      <font>
        <color rgb="FF5C5CFF"/>
      </font>
      <fill>
        <patternFill patternType="solid">
          <bgColor rgb="FF9E9EFF"/>
        </patternFill>
      </fill>
    </dxf>
    <dxf>
      <font>
        <color rgb="FF5C5CFF"/>
      </font>
      <fill>
        <patternFill patternType="solid">
          <bgColor rgb="FF9E9EFF"/>
        </patternFill>
      </fill>
    </dxf>
    <dxf>
      <font>
        <color rgb="FF5C5CFF"/>
      </font>
      <fill>
        <patternFill patternType="solid">
          <bgColor rgb="FF9E9EFF"/>
        </patternFill>
      </fill>
    </dxf>
    <dxf>
      <font>
        <color rgb="FF5C5CFF"/>
      </font>
      <fill>
        <patternFill patternType="solid">
          <bgColor rgb="FF9E9EFF"/>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Muhammad%20Shabbir/Desktop/ALI%20EX%20FE/May%20Summary%20WM.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92309/Desktop/Edit%20Punjab/Punjab%20Reverification%202022-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rigation Scheem Sheet"/>
      <sheetName val="Dug Well Sheet"/>
      <sheetName val="Farm Pond Sheet"/>
      <sheetName val="Solar Sheet Farm Pond"/>
      <sheetName val="Solar Sheet Dugwell"/>
      <sheetName val="LASER Sheet"/>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rm Pond"/>
      <sheetName val="Solar on Farm Pond"/>
      <sheetName val="Dug Well"/>
      <sheetName val="Solar on Dug Well"/>
      <sheetName val="Laser"/>
      <sheetName val="Ext &amp; AR"/>
      <sheetName val="Irrigation Scheme"/>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93"/>
  <sheetViews>
    <sheetView tabSelected="1" zoomScale="48" zoomScaleNormal="48" workbookViewId="0">
      <selection activeCell="AB8" sqref="AB8"/>
    </sheetView>
  </sheetViews>
  <sheetFormatPr defaultRowHeight="15" x14ac:dyDescent="0.25"/>
  <cols>
    <col min="1" max="1" width="8.140625" customWidth="1"/>
    <col min="2" max="2" width="11.42578125" customWidth="1"/>
    <col min="3" max="3" width="15.85546875" customWidth="1"/>
    <col min="4" max="4" width="17.7109375" customWidth="1"/>
    <col min="5" max="5" width="20.85546875" customWidth="1"/>
    <col min="6" max="6" width="18.5703125" customWidth="1"/>
    <col min="7" max="7" width="19.28515625" customWidth="1"/>
    <col min="8" max="8" width="21" customWidth="1"/>
    <col min="9" max="9" width="20.140625" customWidth="1"/>
    <col min="10" max="10" width="19" customWidth="1"/>
    <col min="11" max="11" width="19.7109375" customWidth="1"/>
    <col min="12" max="12" width="19.42578125" customWidth="1"/>
    <col min="13" max="13" width="17.85546875" customWidth="1"/>
    <col min="14" max="14" width="18.140625" customWidth="1"/>
    <col min="15" max="15" width="20.85546875" customWidth="1"/>
    <col min="16" max="16" width="15.7109375" customWidth="1"/>
    <col min="17" max="17" width="18.5703125" customWidth="1"/>
    <col min="18" max="18" width="26.5703125" customWidth="1"/>
    <col min="19" max="19" width="16.5703125" customWidth="1"/>
    <col min="20" max="20" width="23.7109375" customWidth="1"/>
    <col min="21" max="21" width="17.5703125" customWidth="1"/>
    <col min="22" max="22" width="18.42578125" customWidth="1"/>
    <col min="23" max="23" width="26" customWidth="1"/>
    <col min="24" max="24" width="16.7109375" customWidth="1"/>
    <col min="25" max="25" width="16.5703125" customWidth="1"/>
    <col min="26" max="26" width="15.85546875" customWidth="1"/>
    <col min="27" max="27" width="15.140625" customWidth="1"/>
    <col min="28" max="28" width="25.7109375" customWidth="1"/>
  </cols>
  <sheetData>
    <row r="1" spans="1:30" s="246" customFormat="1" ht="75" customHeight="1" x14ac:dyDescent="0.25">
      <c r="A1" s="246" t="s">
        <v>12266</v>
      </c>
    </row>
    <row r="2" spans="1:30" s="9" customFormat="1" ht="86.25" customHeight="1" x14ac:dyDescent="0.25">
      <c r="A2" s="245" t="s">
        <v>0</v>
      </c>
      <c r="B2" s="245" t="s">
        <v>1</v>
      </c>
      <c r="C2" s="245" t="s">
        <v>2</v>
      </c>
      <c r="D2" s="245" t="s">
        <v>3</v>
      </c>
      <c r="E2" s="245" t="s">
        <v>4</v>
      </c>
      <c r="F2" s="245" t="s">
        <v>5</v>
      </c>
      <c r="G2" s="245" t="s">
        <v>6</v>
      </c>
      <c r="H2" s="245" t="s">
        <v>7</v>
      </c>
      <c r="I2" s="245" t="s">
        <v>8</v>
      </c>
      <c r="J2" s="245" t="s">
        <v>9</v>
      </c>
      <c r="K2" s="245" t="s">
        <v>10</v>
      </c>
      <c r="L2" s="245"/>
      <c r="M2" s="245" t="s">
        <v>11</v>
      </c>
      <c r="N2" s="245" t="s">
        <v>12</v>
      </c>
      <c r="O2" s="245" t="s">
        <v>13</v>
      </c>
      <c r="P2" s="245" t="s">
        <v>14</v>
      </c>
      <c r="Q2" s="245" t="s">
        <v>12277</v>
      </c>
      <c r="R2" s="245" t="s">
        <v>15</v>
      </c>
      <c r="S2" s="245" t="s">
        <v>1157</v>
      </c>
      <c r="T2" s="245" t="s">
        <v>16</v>
      </c>
      <c r="U2" s="245" t="s">
        <v>1158</v>
      </c>
      <c r="V2" s="245" t="s">
        <v>17</v>
      </c>
      <c r="W2" s="245" t="s">
        <v>18</v>
      </c>
      <c r="X2" s="245" t="s">
        <v>19</v>
      </c>
      <c r="Y2" s="245" t="s">
        <v>20</v>
      </c>
      <c r="Z2" s="245" t="s">
        <v>21</v>
      </c>
      <c r="AA2" s="245" t="s">
        <v>22</v>
      </c>
      <c r="AB2" s="245" t="s">
        <v>23</v>
      </c>
      <c r="AC2" s="15"/>
      <c r="AD2" s="15"/>
    </row>
    <row r="3" spans="1:30" s="9" customFormat="1" ht="30.75" customHeight="1" x14ac:dyDescent="0.25">
      <c r="A3" s="245"/>
      <c r="B3" s="245"/>
      <c r="C3" s="245"/>
      <c r="D3" s="245"/>
      <c r="E3" s="245"/>
      <c r="F3" s="245"/>
      <c r="G3" s="245"/>
      <c r="H3" s="245"/>
      <c r="I3" s="245"/>
      <c r="J3" s="245"/>
      <c r="K3" s="33" t="s">
        <v>24</v>
      </c>
      <c r="L3" s="33" t="s">
        <v>25</v>
      </c>
      <c r="M3" s="245"/>
      <c r="N3" s="245"/>
      <c r="O3" s="245"/>
      <c r="P3" s="245"/>
      <c r="Q3" s="245"/>
      <c r="R3" s="245"/>
      <c r="S3" s="245"/>
      <c r="T3" s="245"/>
      <c r="U3" s="245"/>
      <c r="V3" s="245"/>
      <c r="W3" s="245"/>
      <c r="X3" s="245"/>
      <c r="Y3" s="245"/>
      <c r="Z3" s="245"/>
      <c r="AA3" s="245"/>
      <c r="AB3" s="245"/>
      <c r="AC3" s="15"/>
      <c r="AD3" s="15"/>
    </row>
    <row r="4" spans="1:30" s="113" customFormat="1" ht="60" customHeight="1" x14ac:dyDescent="0.25">
      <c r="A4" s="4">
        <v>1</v>
      </c>
      <c r="B4" s="4" t="s">
        <v>26</v>
      </c>
      <c r="C4" s="4" t="s">
        <v>27</v>
      </c>
      <c r="D4" s="4" t="s">
        <v>28</v>
      </c>
      <c r="E4" s="4" t="s">
        <v>29</v>
      </c>
      <c r="F4" s="4" t="s">
        <v>29</v>
      </c>
      <c r="G4" s="4" t="s">
        <v>30</v>
      </c>
      <c r="H4" s="4" t="s">
        <v>31</v>
      </c>
      <c r="I4" s="4" t="s">
        <v>32</v>
      </c>
      <c r="J4" s="4" t="s">
        <v>33</v>
      </c>
      <c r="K4" s="4">
        <v>33.465608000000003</v>
      </c>
      <c r="L4" s="4">
        <v>72.035503000000006</v>
      </c>
      <c r="M4" s="4">
        <v>167.96</v>
      </c>
      <c r="N4" s="4" t="s">
        <v>34</v>
      </c>
      <c r="O4" s="4" t="s">
        <v>35</v>
      </c>
      <c r="P4" s="4">
        <v>36423</v>
      </c>
      <c r="Q4" s="4" t="s">
        <v>36</v>
      </c>
      <c r="R4" s="4">
        <v>360000</v>
      </c>
      <c r="S4" s="4" t="s">
        <v>37</v>
      </c>
      <c r="T4" s="4">
        <v>288000</v>
      </c>
      <c r="U4" s="4" t="s">
        <v>37</v>
      </c>
      <c r="V4" s="4" t="s">
        <v>34</v>
      </c>
      <c r="W4" s="4">
        <v>72000</v>
      </c>
      <c r="X4" s="4">
        <v>720000</v>
      </c>
      <c r="Y4" s="4" t="s">
        <v>38</v>
      </c>
      <c r="Z4" s="4" t="s">
        <v>38</v>
      </c>
      <c r="AA4" s="4" t="s">
        <v>39</v>
      </c>
      <c r="AB4" s="4" t="s">
        <v>40</v>
      </c>
      <c r="AC4" s="145"/>
      <c r="AD4" s="145"/>
    </row>
    <row r="5" spans="1:30" s="113" customFormat="1" ht="60" customHeight="1" x14ac:dyDescent="0.25">
      <c r="A5" s="4">
        <v>2</v>
      </c>
      <c r="B5" s="4" t="s">
        <v>26</v>
      </c>
      <c r="C5" s="4" t="s">
        <v>27</v>
      </c>
      <c r="D5" s="4" t="s">
        <v>41</v>
      </c>
      <c r="E5" s="4" t="s">
        <v>42</v>
      </c>
      <c r="F5" s="4" t="s">
        <v>42</v>
      </c>
      <c r="G5" s="4" t="s">
        <v>43</v>
      </c>
      <c r="H5" s="4" t="s">
        <v>44</v>
      </c>
      <c r="I5" s="4" t="s">
        <v>45</v>
      </c>
      <c r="J5" s="4" t="s">
        <v>42</v>
      </c>
      <c r="K5" s="4" t="s">
        <v>46</v>
      </c>
      <c r="L5" s="4">
        <v>72.131296899999995</v>
      </c>
      <c r="M5" s="4">
        <v>237.12</v>
      </c>
      <c r="N5" s="4" t="s">
        <v>34</v>
      </c>
      <c r="O5" s="10" t="s">
        <v>47</v>
      </c>
      <c r="P5" s="4">
        <v>24282</v>
      </c>
      <c r="Q5" s="4" t="s">
        <v>48</v>
      </c>
      <c r="R5" s="4">
        <v>360000</v>
      </c>
      <c r="S5" s="4" t="s">
        <v>37</v>
      </c>
      <c r="T5" s="4">
        <v>288000</v>
      </c>
      <c r="U5" s="4" t="s">
        <v>37</v>
      </c>
      <c r="V5" s="4" t="s">
        <v>34</v>
      </c>
      <c r="W5" s="4">
        <v>72000</v>
      </c>
      <c r="X5" s="4">
        <v>720000</v>
      </c>
      <c r="Y5" s="4" t="s">
        <v>38</v>
      </c>
      <c r="Z5" s="10" t="s">
        <v>49</v>
      </c>
      <c r="AA5" s="4" t="s">
        <v>39</v>
      </c>
      <c r="AB5" s="4" t="s">
        <v>50</v>
      </c>
      <c r="AC5" s="145"/>
      <c r="AD5" s="145"/>
    </row>
    <row r="6" spans="1:30" s="113" customFormat="1" ht="60" customHeight="1" x14ac:dyDescent="0.25">
      <c r="A6" s="4">
        <v>3</v>
      </c>
      <c r="B6" s="4" t="s">
        <v>26</v>
      </c>
      <c r="C6" s="4" t="s">
        <v>27</v>
      </c>
      <c r="D6" s="4" t="s">
        <v>41</v>
      </c>
      <c r="E6" s="4" t="s">
        <v>51</v>
      </c>
      <c r="F6" s="4" t="s">
        <v>52</v>
      </c>
      <c r="G6" s="4" t="s">
        <v>53</v>
      </c>
      <c r="H6" s="4" t="s">
        <v>54</v>
      </c>
      <c r="I6" s="4" t="s">
        <v>55</v>
      </c>
      <c r="J6" s="4" t="str">
        <f>E6</f>
        <v>Lund</v>
      </c>
      <c r="K6" s="4">
        <v>33.385426000000002</v>
      </c>
      <c r="L6" s="4">
        <v>72.460153000000005</v>
      </c>
      <c r="M6" s="4">
        <f>12*8</f>
        <v>96</v>
      </c>
      <c r="N6" s="4" t="s">
        <v>34</v>
      </c>
      <c r="O6" s="4" t="s">
        <v>56</v>
      </c>
      <c r="P6" s="4">
        <v>48564</v>
      </c>
      <c r="Q6" s="4" t="s">
        <v>57</v>
      </c>
      <c r="R6" s="4">
        <v>360000</v>
      </c>
      <c r="S6" s="4" t="s">
        <v>37</v>
      </c>
      <c r="T6" s="4">
        <v>288000</v>
      </c>
      <c r="U6" s="4" t="s">
        <v>37</v>
      </c>
      <c r="V6" s="4" t="s">
        <v>58</v>
      </c>
      <c r="W6" s="4">
        <v>0</v>
      </c>
      <c r="X6" s="4">
        <v>648000</v>
      </c>
      <c r="Y6" s="4">
        <v>72000</v>
      </c>
      <c r="Z6" s="10" t="s">
        <v>49</v>
      </c>
      <c r="AA6" s="4" t="s">
        <v>39</v>
      </c>
      <c r="AB6" s="4" t="s">
        <v>59</v>
      </c>
      <c r="AC6" s="145"/>
      <c r="AD6" s="145"/>
    </row>
    <row r="7" spans="1:30" s="113" customFormat="1" ht="60" customHeight="1" x14ac:dyDescent="0.25">
      <c r="A7" s="4">
        <v>4</v>
      </c>
      <c r="B7" s="4" t="s">
        <v>26</v>
      </c>
      <c r="C7" s="4" t="s">
        <v>27</v>
      </c>
      <c r="D7" s="4" t="s">
        <v>41</v>
      </c>
      <c r="E7" s="4" t="s">
        <v>140</v>
      </c>
      <c r="F7" s="4" t="s">
        <v>141</v>
      </c>
      <c r="G7" s="4" t="s">
        <v>142</v>
      </c>
      <c r="H7" s="4" t="s">
        <v>143</v>
      </c>
      <c r="I7" s="4" t="s">
        <v>144</v>
      </c>
      <c r="J7" s="4" t="s">
        <v>140</v>
      </c>
      <c r="K7" s="4">
        <v>33.47269</v>
      </c>
      <c r="L7" s="4">
        <v>72.280820000000006</v>
      </c>
      <c r="M7" s="4">
        <v>12.5</v>
      </c>
      <c r="N7" s="4" t="s">
        <v>34</v>
      </c>
      <c r="O7" s="4" t="s">
        <v>145</v>
      </c>
      <c r="P7" s="4">
        <v>30354</v>
      </c>
      <c r="Q7" s="4" t="s">
        <v>146</v>
      </c>
      <c r="R7" s="4">
        <v>360000</v>
      </c>
      <c r="S7" s="4" t="s">
        <v>37</v>
      </c>
      <c r="T7" s="4">
        <v>288000</v>
      </c>
      <c r="U7" s="4" t="s">
        <v>37</v>
      </c>
      <c r="V7" s="4" t="s">
        <v>147</v>
      </c>
      <c r="W7" s="4" t="s">
        <v>38</v>
      </c>
      <c r="X7" s="4">
        <v>648000</v>
      </c>
      <c r="Y7" s="26"/>
      <c r="Z7" s="4" t="s">
        <v>148</v>
      </c>
      <c r="AA7" s="4" t="s">
        <v>149</v>
      </c>
      <c r="AB7" s="4" t="s">
        <v>50</v>
      </c>
      <c r="AC7" s="145"/>
      <c r="AD7" s="145"/>
    </row>
    <row r="8" spans="1:30" s="113" customFormat="1" ht="60" customHeight="1" x14ac:dyDescent="0.25">
      <c r="A8" s="4">
        <v>5</v>
      </c>
      <c r="B8" s="4" t="s">
        <v>26</v>
      </c>
      <c r="C8" s="4" t="s">
        <v>27</v>
      </c>
      <c r="D8" s="4" t="s">
        <v>41</v>
      </c>
      <c r="E8" s="4" t="s">
        <v>150</v>
      </c>
      <c r="F8" s="4" t="s">
        <v>151</v>
      </c>
      <c r="G8" s="4" t="s">
        <v>152</v>
      </c>
      <c r="H8" s="4" t="s">
        <v>153</v>
      </c>
      <c r="I8" s="4" t="s">
        <v>154</v>
      </c>
      <c r="J8" s="4" t="s">
        <v>150</v>
      </c>
      <c r="K8" s="4">
        <v>33.288290000000003</v>
      </c>
      <c r="L8" s="4">
        <v>72.412890000000004</v>
      </c>
      <c r="M8" s="4">
        <v>14.8</v>
      </c>
      <c r="N8" s="4" t="s">
        <v>34</v>
      </c>
      <c r="O8" s="4" t="s">
        <v>155</v>
      </c>
      <c r="P8" s="4">
        <v>42495</v>
      </c>
      <c r="Q8" s="4" t="s">
        <v>156</v>
      </c>
      <c r="R8" s="4">
        <v>360000</v>
      </c>
      <c r="S8" s="4" t="s">
        <v>37</v>
      </c>
      <c r="T8" s="4">
        <v>288000</v>
      </c>
      <c r="U8" s="4" t="s">
        <v>37</v>
      </c>
      <c r="V8" s="4" t="s">
        <v>147</v>
      </c>
      <c r="W8" s="4" t="s">
        <v>38</v>
      </c>
      <c r="X8" s="4">
        <f t="shared" ref="X8:X12" si="0">SUM(R8+T8)</f>
        <v>648000</v>
      </c>
      <c r="Y8" s="26"/>
      <c r="Z8" s="4" t="s">
        <v>157</v>
      </c>
      <c r="AA8" s="4" t="s">
        <v>149</v>
      </c>
      <c r="AB8" s="4" t="s">
        <v>40</v>
      </c>
      <c r="AC8" s="145"/>
      <c r="AD8" s="145"/>
    </row>
    <row r="9" spans="1:30" s="113" customFormat="1" ht="60" customHeight="1" x14ac:dyDescent="0.25">
      <c r="A9" s="4">
        <v>6</v>
      </c>
      <c r="B9" s="4" t="s">
        <v>26</v>
      </c>
      <c r="C9" s="4" t="s">
        <v>27</v>
      </c>
      <c r="D9" s="4" t="s">
        <v>28</v>
      </c>
      <c r="E9" s="4" t="s">
        <v>158</v>
      </c>
      <c r="F9" s="4" t="s">
        <v>158</v>
      </c>
      <c r="G9" s="4" t="s">
        <v>159</v>
      </c>
      <c r="H9" s="4" t="s">
        <v>160</v>
      </c>
      <c r="I9" s="4" t="s">
        <v>161</v>
      </c>
      <c r="J9" s="4" t="s">
        <v>158</v>
      </c>
      <c r="K9" s="4">
        <v>33.669311</v>
      </c>
      <c r="L9" s="4">
        <v>72.110225</v>
      </c>
      <c r="M9" s="4">
        <v>28.3</v>
      </c>
      <c r="N9" s="4" t="s">
        <v>34</v>
      </c>
      <c r="O9" s="4" t="s">
        <v>145</v>
      </c>
      <c r="P9" s="4">
        <v>39459</v>
      </c>
      <c r="Q9" s="4" t="s">
        <v>162</v>
      </c>
      <c r="R9" s="4">
        <v>360000</v>
      </c>
      <c r="S9" s="4" t="s">
        <v>37</v>
      </c>
      <c r="T9" s="4">
        <v>288000</v>
      </c>
      <c r="U9" s="4" t="s">
        <v>37</v>
      </c>
      <c r="V9" s="4" t="s">
        <v>147</v>
      </c>
      <c r="W9" s="4" t="s">
        <v>38</v>
      </c>
      <c r="X9" s="4">
        <f t="shared" si="0"/>
        <v>648000</v>
      </c>
      <c r="Y9" s="26"/>
      <c r="Z9" s="4" t="s">
        <v>163</v>
      </c>
      <c r="AA9" s="4" t="s">
        <v>149</v>
      </c>
      <c r="AB9" s="4" t="s">
        <v>40</v>
      </c>
      <c r="AC9" s="145"/>
      <c r="AD9" s="145"/>
    </row>
    <row r="10" spans="1:30" s="113" customFormat="1" ht="60" customHeight="1" x14ac:dyDescent="0.25">
      <c r="A10" s="4">
        <v>7</v>
      </c>
      <c r="B10" s="4" t="s">
        <v>26</v>
      </c>
      <c r="C10" s="4" t="s">
        <v>27</v>
      </c>
      <c r="D10" s="4" t="s">
        <v>41</v>
      </c>
      <c r="E10" s="4" t="s">
        <v>164</v>
      </c>
      <c r="F10" s="4" t="s">
        <v>165</v>
      </c>
      <c r="G10" s="4" t="s">
        <v>166</v>
      </c>
      <c r="H10" s="4" t="s">
        <v>167</v>
      </c>
      <c r="I10" s="4" t="s">
        <v>168</v>
      </c>
      <c r="J10" s="4" t="s">
        <v>164</v>
      </c>
      <c r="K10" s="4">
        <v>33.472610000000003</v>
      </c>
      <c r="L10" s="4">
        <v>72.280860000000004</v>
      </c>
      <c r="M10" s="4">
        <v>13.1</v>
      </c>
      <c r="N10" s="4" t="s">
        <v>34</v>
      </c>
      <c r="O10" s="4" t="s">
        <v>145</v>
      </c>
      <c r="P10" s="4">
        <v>48564</v>
      </c>
      <c r="Q10" s="4" t="s">
        <v>169</v>
      </c>
      <c r="R10" s="4">
        <v>360000</v>
      </c>
      <c r="S10" s="4" t="s">
        <v>37</v>
      </c>
      <c r="T10" s="4">
        <v>288000</v>
      </c>
      <c r="U10" s="4" t="s">
        <v>37</v>
      </c>
      <c r="V10" s="4" t="s">
        <v>147</v>
      </c>
      <c r="W10" s="4" t="s">
        <v>38</v>
      </c>
      <c r="X10" s="4">
        <f t="shared" si="0"/>
        <v>648000</v>
      </c>
      <c r="Y10" s="26"/>
      <c r="Z10" s="4" t="s">
        <v>170</v>
      </c>
      <c r="AA10" s="4" t="s">
        <v>149</v>
      </c>
      <c r="AB10" s="4" t="s">
        <v>40</v>
      </c>
      <c r="AC10" s="145"/>
      <c r="AD10" s="145"/>
    </row>
    <row r="11" spans="1:30" s="113" customFormat="1" ht="60" customHeight="1" x14ac:dyDescent="0.25">
      <c r="A11" s="4">
        <v>8</v>
      </c>
      <c r="B11" s="4" t="s">
        <v>26</v>
      </c>
      <c r="C11" s="4" t="s">
        <v>27</v>
      </c>
      <c r="D11" s="4" t="s">
        <v>28</v>
      </c>
      <c r="E11" s="4" t="s">
        <v>171</v>
      </c>
      <c r="F11" s="4" t="s">
        <v>172</v>
      </c>
      <c r="G11" s="4" t="s">
        <v>173</v>
      </c>
      <c r="H11" s="4" t="s">
        <v>174</v>
      </c>
      <c r="I11" s="4" t="s">
        <v>175</v>
      </c>
      <c r="J11" s="4" t="s">
        <v>171</v>
      </c>
      <c r="K11" s="4">
        <v>33.359665</v>
      </c>
      <c r="L11" s="4">
        <v>72.091607999999994</v>
      </c>
      <c r="M11" s="4">
        <v>14.8</v>
      </c>
      <c r="N11" s="4" t="s">
        <v>34</v>
      </c>
      <c r="O11" s="4" t="s">
        <v>155</v>
      </c>
      <c r="P11" s="4">
        <v>38421</v>
      </c>
      <c r="Q11" s="4" t="s">
        <v>176</v>
      </c>
      <c r="R11" s="4">
        <v>360000</v>
      </c>
      <c r="S11" s="4" t="s">
        <v>37</v>
      </c>
      <c r="T11" s="4">
        <v>288000</v>
      </c>
      <c r="U11" s="4" t="s">
        <v>37</v>
      </c>
      <c r="V11" s="4" t="s">
        <v>147</v>
      </c>
      <c r="W11" s="4" t="s">
        <v>38</v>
      </c>
      <c r="X11" s="4">
        <f t="shared" si="0"/>
        <v>648000</v>
      </c>
      <c r="Y11" s="26"/>
      <c r="Z11" s="4" t="s">
        <v>177</v>
      </c>
      <c r="AA11" s="4" t="s">
        <v>149</v>
      </c>
      <c r="AB11" s="4" t="s">
        <v>40</v>
      </c>
      <c r="AC11" s="145"/>
      <c r="AD11" s="145"/>
    </row>
    <row r="12" spans="1:30" s="113" customFormat="1" ht="60" customHeight="1" x14ac:dyDescent="0.25">
      <c r="A12" s="4">
        <v>9</v>
      </c>
      <c r="B12" s="4" t="s">
        <v>26</v>
      </c>
      <c r="C12" s="4" t="s">
        <v>27</v>
      </c>
      <c r="D12" s="4" t="s">
        <v>28</v>
      </c>
      <c r="E12" s="4" t="s">
        <v>178</v>
      </c>
      <c r="F12" s="4" t="s">
        <v>179</v>
      </c>
      <c r="G12" s="4" t="s">
        <v>180</v>
      </c>
      <c r="H12" s="4" t="s">
        <v>181</v>
      </c>
      <c r="I12" s="4" t="s">
        <v>182</v>
      </c>
      <c r="J12" s="4" t="s">
        <v>178</v>
      </c>
      <c r="K12" s="4">
        <v>33.395099999999999</v>
      </c>
      <c r="L12" s="4">
        <v>72.827600000000004</v>
      </c>
      <c r="M12" s="4">
        <v>19.5</v>
      </c>
      <c r="N12" s="4" t="s">
        <v>34</v>
      </c>
      <c r="O12" s="4" t="s">
        <v>183</v>
      </c>
      <c r="P12" s="4">
        <v>27895</v>
      </c>
      <c r="Q12" s="4" t="s">
        <v>162</v>
      </c>
      <c r="R12" s="4">
        <v>360000</v>
      </c>
      <c r="S12" s="4" t="s">
        <v>37</v>
      </c>
      <c r="T12" s="4">
        <v>288000</v>
      </c>
      <c r="U12" s="4" t="s">
        <v>37</v>
      </c>
      <c r="V12" s="4" t="s">
        <v>147</v>
      </c>
      <c r="W12" s="4" t="s">
        <v>38</v>
      </c>
      <c r="X12" s="4">
        <f t="shared" si="0"/>
        <v>648000</v>
      </c>
      <c r="Y12" s="26"/>
      <c r="Z12" s="4" t="s">
        <v>184</v>
      </c>
      <c r="AA12" s="4" t="s">
        <v>149</v>
      </c>
      <c r="AB12" s="4" t="s">
        <v>40</v>
      </c>
      <c r="AC12" s="145"/>
      <c r="AD12" s="145"/>
    </row>
    <row r="13" spans="1:30" s="113" customFormat="1" ht="60" customHeight="1" x14ac:dyDescent="0.25">
      <c r="A13" s="4">
        <v>10</v>
      </c>
      <c r="B13" s="4" t="s">
        <v>26</v>
      </c>
      <c r="C13" s="4" t="s">
        <v>363</v>
      </c>
      <c r="D13" s="4" t="s">
        <v>364</v>
      </c>
      <c r="E13" s="4" t="s">
        <v>365</v>
      </c>
      <c r="F13" s="4" t="s">
        <v>365</v>
      </c>
      <c r="G13" s="4" t="s">
        <v>366</v>
      </c>
      <c r="H13" s="4" t="s">
        <v>367</v>
      </c>
      <c r="I13" s="10" t="s">
        <v>368</v>
      </c>
      <c r="J13" s="4" t="s">
        <v>369</v>
      </c>
      <c r="K13" s="4" t="s">
        <v>370</v>
      </c>
      <c r="L13" s="4">
        <v>72.744640000000004</v>
      </c>
      <c r="M13" s="4">
        <v>105</v>
      </c>
      <c r="N13" s="4" t="s">
        <v>34</v>
      </c>
      <c r="O13" s="10" t="s">
        <v>47</v>
      </c>
      <c r="P13" s="4">
        <v>40065</v>
      </c>
      <c r="Q13" s="4">
        <v>3.3</v>
      </c>
      <c r="R13" s="2">
        <v>360000</v>
      </c>
      <c r="S13" s="4" t="s">
        <v>37</v>
      </c>
      <c r="T13" s="2">
        <v>288000</v>
      </c>
      <c r="U13" s="4" t="s">
        <v>37</v>
      </c>
      <c r="V13" s="4" t="s">
        <v>34</v>
      </c>
      <c r="W13" s="4">
        <v>72000</v>
      </c>
      <c r="X13" s="2">
        <f>R13+T13+W13</f>
        <v>720000</v>
      </c>
      <c r="Y13" s="4" t="s">
        <v>38</v>
      </c>
      <c r="Z13" s="114"/>
      <c r="AA13" s="4" t="s">
        <v>82</v>
      </c>
      <c r="AB13" s="4" t="s">
        <v>50</v>
      </c>
      <c r="AC13" s="145"/>
      <c r="AD13" s="145"/>
    </row>
    <row r="14" spans="1:30" s="113" customFormat="1" ht="60" customHeight="1" x14ac:dyDescent="0.25">
      <c r="A14" s="4">
        <v>11</v>
      </c>
      <c r="B14" s="4" t="s">
        <v>26</v>
      </c>
      <c r="C14" s="4" t="s">
        <v>363</v>
      </c>
      <c r="D14" s="4" t="s">
        <v>371</v>
      </c>
      <c r="E14" s="4" t="s">
        <v>372</v>
      </c>
      <c r="F14" s="4" t="s">
        <v>372</v>
      </c>
      <c r="G14" s="4" t="s">
        <v>373</v>
      </c>
      <c r="H14" s="4" t="s">
        <v>374</v>
      </c>
      <c r="I14" s="4" t="s">
        <v>375</v>
      </c>
      <c r="J14" s="4" t="s">
        <v>372</v>
      </c>
      <c r="K14" s="4">
        <v>32.951059999999998</v>
      </c>
      <c r="L14" s="4">
        <v>71.916709999999995</v>
      </c>
      <c r="M14" s="4">
        <v>67</v>
      </c>
      <c r="N14" s="4" t="s">
        <v>34</v>
      </c>
      <c r="O14" s="4" t="s">
        <v>376</v>
      </c>
      <c r="P14" s="116">
        <v>24282</v>
      </c>
      <c r="Q14" s="4" t="s">
        <v>377</v>
      </c>
      <c r="R14" s="4">
        <v>360000</v>
      </c>
      <c r="S14" s="4" t="s">
        <v>37</v>
      </c>
      <c r="T14" s="4">
        <v>288000</v>
      </c>
      <c r="U14" s="4" t="s">
        <v>37</v>
      </c>
      <c r="V14" s="4" t="s">
        <v>34</v>
      </c>
      <c r="W14" s="4">
        <v>72000</v>
      </c>
      <c r="X14" s="4">
        <v>720000</v>
      </c>
      <c r="Y14" s="4" t="s">
        <v>38</v>
      </c>
      <c r="Z14" s="46" t="s">
        <v>81</v>
      </c>
      <c r="AA14" s="4" t="s">
        <v>82</v>
      </c>
      <c r="AB14" s="4" t="s">
        <v>40</v>
      </c>
      <c r="AC14" s="145"/>
      <c r="AD14" s="145"/>
    </row>
    <row r="15" spans="1:30" s="113" customFormat="1" ht="60" customHeight="1" x14ac:dyDescent="0.25">
      <c r="A15" s="4">
        <v>12</v>
      </c>
      <c r="B15" s="4" t="s">
        <v>26</v>
      </c>
      <c r="C15" s="4" t="s">
        <v>363</v>
      </c>
      <c r="D15" s="4" t="s">
        <v>371</v>
      </c>
      <c r="E15" s="4" t="s">
        <v>378</v>
      </c>
      <c r="F15" s="4" t="s">
        <v>371</v>
      </c>
      <c r="G15" s="4" t="s">
        <v>379</v>
      </c>
      <c r="H15" s="4" t="s">
        <v>380</v>
      </c>
      <c r="I15" s="4" t="s">
        <v>381</v>
      </c>
      <c r="J15" s="4" t="s">
        <v>371</v>
      </c>
      <c r="K15" s="4">
        <v>32.630189999999999</v>
      </c>
      <c r="L15" s="4">
        <v>72.026470000000003</v>
      </c>
      <c r="M15" s="4">
        <v>116</v>
      </c>
      <c r="N15" s="4" t="s">
        <v>34</v>
      </c>
      <c r="O15" s="10" t="s">
        <v>382</v>
      </c>
      <c r="P15" s="116">
        <v>40470</v>
      </c>
      <c r="Q15" s="4" t="s">
        <v>383</v>
      </c>
      <c r="R15" s="4">
        <v>360000</v>
      </c>
      <c r="S15" s="4" t="s">
        <v>37</v>
      </c>
      <c r="T15" s="4">
        <v>280000</v>
      </c>
      <c r="U15" s="4" t="s">
        <v>37</v>
      </c>
      <c r="V15" s="4" t="s">
        <v>147</v>
      </c>
      <c r="W15" s="4" t="s">
        <v>38</v>
      </c>
      <c r="X15" s="4">
        <v>640000</v>
      </c>
      <c r="Y15" s="4"/>
      <c r="Z15" s="14" t="s">
        <v>384</v>
      </c>
      <c r="AA15" s="4" t="s">
        <v>385</v>
      </c>
      <c r="AB15" s="4" t="s">
        <v>386</v>
      </c>
      <c r="AC15" s="145"/>
      <c r="AD15" s="145"/>
    </row>
    <row r="16" spans="1:30" s="113" customFormat="1" ht="60" customHeight="1" x14ac:dyDescent="0.25">
      <c r="A16" s="4">
        <v>13</v>
      </c>
      <c r="B16" s="4" t="s">
        <v>26</v>
      </c>
      <c r="C16" s="4" t="s">
        <v>363</v>
      </c>
      <c r="D16" s="4" t="s">
        <v>387</v>
      </c>
      <c r="E16" s="4" t="s">
        <v>388</v>
      </c>
      <c r="F16" s="4" t="s">
        <v>388</v>
      </c>
      <c r="G16" s="4" t="s">
        <v>389</v>
      </c>
      <c r="H16" s="4" t="s">
        <v>390</v>
      </c>
      <c r="I16" s="4" t="s">
        <v>391</v>
      </c>
      <c r="J16" s="4" t="s">
        <v>388</v>
      </c>
      <c r="K16" s="4">
        <v>31.666129999999999</v>
      </c>
      <c r="L16" s="4">
        <v>71.584720000000004</v>
      </c>
      <c r="M16" s="4">
        <v>142</v>
      </c>
      <c r="N16" s="4" t="s">
        <v>34</v>
      </c>
      <c r="O16" s="10" t="s">
        <v>392</v>
      </c>
      <c r="P16" s="4">
        <v>10279</v>
      </c>
      <c r="Q16" s="4" t="s">
        <v>393</v>
      </c>
      <c r="R16" s="4">
        <v>360000</v>
      </c>
      <c r="S16" s="4" t="s">
        <v>37</v>
      </c>
      <c r="T16" s="4">
        <v>288000</v>
      </c>
      <c r="U16" s="4" t="s">
        <v>37</v>
      </c>
      <c r="V16" s="4" t="s">
        <v>147</v>
      </c>
      <c r="W16" s="4" t="s">
        <v>38</v>
      </c>
      <c r="X16" s="4">
        <v>648000</v>
      </c>
      <c r="Y16" s="4"/>
      <c r="Z16" s="4" t="s">
        <v>394</v>
      </c>
      <c r="AA16" s="4" t="s">
        <v>385</v>
      </c>
      <c r="AB16" s="4" t="s">
        <v>386</v>
      </c>
      <c r="AC16" s="145"/>
      <c r="AD16" s="145"/>
    </row>
    <row r="17" spans="1:30" s="113" customFormat="1" ht="60" customHeight="1" x14ac:dyDescent="0.25">
      <c r="A17" s="4">
        <v>14</v>
      </c>
      <c r="B17" s="4" t="s">
        <v>26</v>
      </c>
      <c r="C17" s="4" t="s">
        <v>363</v>
      </c>
      <c r="D17" s="4" t="s">
        <v>387</v>
      </c>
      <c r="E17" s="4" t="s">
        <v>456</v>
      </c>
      <c r="F17" s="4" t="s">
        <v>457</v>
      </c>
      <c r="G17" s="4" t="s">
        <v>458</v>
      </c>
      <c r="H17" s="4" t="s">
        <v>459</v>
      </c>
      <c r="I17" s="4" t="s">
        <v>460</v>
      </c>
      <c r="J17" s="4" t="s">
        <v>456</v>
      </c>
      <c r="K17" s="4">
        <v>32.972236000000002</v>
      </c>
      <c r="L17" s="66">
        <v>72.133747</v>
      </c>
      <c r="M17" s="4">
        <v>100</v>
      </c>
      <c r="N17" s="4" t="s">
        <v>34</v>
      </c>
      <c r="O17" s="4" t="s">
        <v>461</v>
      </c>
      <c r="P17" s="4">
        <v>60705</v>
      </c>
      <c r="Q17" s="4" t="s">
        <v>462</v>
      </c>
      <c r="R17" s="4">
        <v>360000</v>
      </c>
      <c r="S17" s="4" t="s">
        <v>37</v>
      </c>
      <c r="T17" s="4">
        <v>288000</v>
      </c>
      <c r="U17" s="4" t="s">
        <v>37</v>
      </c>
      <c r="V17" s="4" t="s">
        <v>147</v>
      </c>
      <c r="W17" s="4" t="s">
        <v>38</v>
      </c>
      <c r="X17" s="4">
        <f>R17+T17</f>
        <v>648000</v>
      </c>
      <c r="Y17" s="4"/>
      <c r="Z17" s="4"/>
      <c r="AA17" s="4" t="s">
        <v>385</v>
      </c>
      <c r="AB17" s="4" t="s">
        <v>40</v>
      </c>
      <c r="AC17" s="145"/>
      <c r="AD17" s="145"/>
    </row>
    <row r="18" spans="1:30" s="113" customFormat="1" ht="60" customHeight="1" x14ac:dyDescent="0.25">
      <c r="A18" s="4">
        <v>15</v>
      </c>
      <c r="B18" s="4" t="s">
        <v>26</v>
      </c>
      <c r="C18" s="4" t="s">
        <v>363</v>
      </c>
      <c r="D18" s="4" t="s">
        <v>363</v>
      </c>
      <c r="E18" s="4" t="s">
        <v>463</v>
      </c>
      <c r="F18" s="4" t="s">
        <v>464</v>
      </c>
      <c r="G18" s="4" t="s">
        <v>465</v>
      </c>
      <c r="H18" s="4" t="s">
        <v>466</v>
      </c>
      <c r="I18" s="4" t="s">
        <v>467</v>
      </c>
      <c r="J18" s="4" t="s">
        <v>468</v>
      </c>
      <c r="K18" s="4">
        <v>33.091659999999997</v>
      </c>
      <c r="L18" s="4">
        <v>72.539929999999998</v>
      </c>
      <c r="M18" s="4">
        <v>30</v>
      </c>
      <c r="N18" s="4" t="s">
        <v>58</v>
      </c>
      <c r="O18" s="4" t="s">
        <v>163</v>
      </c>
      <c r="P18" s="4"/>
      <c r="Q18" s="4" t="s">
        <v>469</v>
      </c>
      <c r="R18" s="4">
        <v>360000</v>
      </c>
      <c r="S18" s="4" t="s">
        <v>470</v>
      </c>
      <c r="T18" s="4">
        <v>288000</v>
      </c>
      <c r="U18" s="4" t="s">
        <v>470</v>
      </c>
      <c r="V18" s="4" t="s">
        <v>147</v>
      </c>
      <c r="W18" s="4" t="s">
        <v>38</v>
      </c>
      <c r="X18" s="4">
        <v>648000</v>
      </c>
      <c r="Y18" s="4"/>
      <c r="Z18" s="4"/>
      <c r="AA18" s="4" t="s">
        <v>385</v>
      </c>
      <c r="AB18" s="4" t="s">
        <v>471</v>
      </c>
      <c r="AC18" s="145"/>
      <c r="AD18" s="145"/>
    </row>
    <row r="19" spans="1:30" s="113" customFormat="1" ht="60" customHeight="1" x14ac:dyDescent="0.25">
      <c r="A19" s="4">
        <v>16</v>
      </c>
      <c r="B19" s="4" t="s">
        <v>26</v>
      </c>
      <c r="C19" s="4" t="s">
        <v>363</v>
      </c>
      <c r="D19" s="4" t="s">
        <v>363</v>
      </c>
      <c r="E19" s="4" t="s">
        <v>472</v>
      </c>
      <c r="F19" s="4" t="s">
        <v>473</v>
      </c>
      <c r="G19" s="4" t="s">
        <v>474</v>
      </c>
      <c r="H19" s="4" t="s">
        <v>475</v>
      </c>
      <c r="I19" s="4" t="s">
        <v>476</v>
      </c>
      <c r="J19" s="4" t="s">
        <v>477</v>
      </c>
      <c r="K19" s="4">
        <v>32.971707000000002</v>
      </c>
      <c r="L19" s="4">
        <v>72.627009999999999</v>
      </c>
      <c r="M19" s="4">
        <v>30</v>
      </c>
      <c r="N19" s="4" t="s">
        <v>58</v>
      </c>
      <c r="O19" s="4" t="s">
        <v>478</v>
      </c>
      <c r="P19" s="4">
        <v>52908</v>
      </c>
      <c r="Q19" s="4" t="s">
        <v>479</v>
      </c>
      <c r="R19" s="4">
        <v>360000</v>
      </c>
      <c r="S19" s="4" t="s">
        <v>470</v>
      </c>
      <c r="T19" s="4">
        <v>283320</v>
      </c>
      <c r="U19" s="4" t="s">
        <v>470</v>
      </c>
      <c r="V19" s="4" t="s">
        <v>147</v>
      </c>
      <c r="W19" s="4" t="s">
        <v>38</v>
      </c>
      <c r="X19" s="4">
        <v>643320</v>
      </c>
      <c r="Y19" s="4"/>
      <c r="Z19" s="4"/>
      <c r="AA19" s="4" t="s">
        <v>385</v>
      </c>
      <c r="AB19" s="4" t="s">
        <v>471</v>
      </c>
      <c r="AC19" s="145"/>
      <c r="AD19" s="145"/>
    </row>
    <row r="20" spans="1:30" s="113" customFormat="1" ht="60" customHeight="1" x14ac:dyDescent="0.25">
      <c r="A20" s="4">
        <v>17</v>
      </c>
      <c r="B20" s="4" t="s">
        <v>26</v>
      </c>
      <c r="C20" s="4" t="s">
        <v>363</v>
      </c>
      <c r="D20" s="4" t="s">
        <v>480</v>
      </c>
      <c r="E20" s="4" t="s">
        <v>481</v>
      </c>
      <c r="F20" s="4" t="s">
        <v>482</v>
      </c>
      <c r="G20" s="4" t="s">
        <v>483</v>
      </c>
      <c r="H20" s="4" t="s">
        <v>484</v>
      </c>
      <c r="I20" s="4" t="s">
        <v>485</v>
      </c>
      <c r="J20" s="4" t="s">
        <v>486</v>
      </c>
      <c r="K20" s="4">
        <v>32.779499000000001</v>
      </c>
      <c r="L20" s="4">
        <v>73.016482999999994</v>
      </c>
      <c r="M20" s="4">
        <v>80</v>
      </c>
      <c r="N20" s="4" t="s">
        <v>58</v>
      </c>
      <c r="O20" s="4" t="s">
        <v>478</v>
      </c>
      <c r="P20" s="4">
        <v>24762</v>
      </c>
      <c r="Q20" s="4" t="s">
        <v>487</v>
      </c>
      <c r="R20" s="4">
        <v>360000</v>
      </c>
      <c r="S20" s="4" t="s">
        <v>470</v>
      </c>
      <c r="T20" s="4">
        <v>288000</v>
      </c>
      <c r="U20" s="4" t="s">
        <v>470</v>
      </c>
      <c r="V20" s="4" t="s">
        <v>147</v>
      </c>
      <c r="W20" s="4" t="s">
        <v>38</v>
      </c>
      <c r="X20" s="4">
        <v>648000</v>
      </c>
      <c r="Y20" s="4"/>
      <c r="Z20" s="4"/>
      <c r="AA20" s="4" t="s">
        <v>385</v>
      </c>
      <c r="AB20" s="4" t="s">
        <v>471</v>
      </c>
      <c r="AC20" s="145"/>
      <c r="AD20" s="145"/>
    </row>
    <row r="21" spans="1:30" s="113" customFormat="1" ht="60" customHeight="1" x14ac:dyDescent="0.25">
      <c r="A21" s="4">
        <v>18</v>
      </c>
      <c r="B21" s="4" t="s">
        <v>26</v>
      </c>
      <c r="C21" s="4" t="s">
        <v>499</v>
      </c>
      <c r="D21" s="4" t="s">
        <v>534</v>
      </c>
      <c r="E21" s="4" t="s">
        <v>535</v>
      </c>
      <c r="F21" s="4" t="s">
        <v>536</v>
      </c>
      <c r="G21" s="4" t="s">
        <v>537</v>
      </c>
      <c r="H21" s="4" t="s">
        <v>538</v>
      </c>
      <c r="I21" s="4" t="s">
        <v>539</v>
      </c>
      <c r="J21" s="4" t="s">
        <v>535</v>
      </c>
      <c r="K21" s="4">
        <v>30.303923000000001</v>
      </c>
      <c r="L21" s="4">
        <v>70.208990999999997</v>
      </c>
      <c r="M21" s="4">
        <v>80</v>
      </c>
      <c r="N21" s="4" t="s">
        <v>540</v>
      </c>
      <c r="O21" s="10" t="s">
        <v>541</v>
      </c>
      <c r="P21" s="4">
        <v>18212</v>
      </c>
      <c r="Q21" s="4" t="s">
        <v>542</v>
      </c>
      <c r="R21" s="4">
        <v>360000</v>
      </c>
      <c r="S21" s="4" t="s">
        <v>37</v>
      </c>
      <c r="T21" s="4">
        <v>288000</v>
      </c>
      <c r="U21" s="4" t="s">
        <v>37</v>
      </c>
      <c r="V21" s="4" t="s">
        <v>34</v>
      </c>
      <c r="W21" s="4">
        <v>72000</v>
      </c>
      <c r="X21" s="4">
        <v>720000</v>
      </c>
      <c r="Y21" s="4">
        <v>0</v>
      </c>
      <c r="Z21" s="4" t="s">
        <v>81</v>
      </c>
      <c r="AA21" s="4"/>
      <c r="AB21" s="4" t="s">
        <v>50</v>
      </c>
      <c r="AC21" s="145"/>
      <c r="AD21" s="145"/>
    </row>
    <row r="22" spans="1:30" s="113" customFormat="1" ht="60" customHeight="1" x14ac:dyDescent="0.25">
      <c r="A22" s="4">
        <v>19</v>
      </c>
      <c r="B22" s="4" t="s">
        <v>26</v>
      </c>
      <c r="C22" s="4" t="s">
        <v>543</v>
      </c>
      <c r="D22" s="4" t="s">
        <v>544</v>
      </c>
      <c r="E22" s="4" t="s">
        <v>545</v>
      </c>
      <c r="F22" s="4" t="s">
        <v>545</v>
      </c>
      <c r="G22" s="4" t="s">
        <v>546</v>
      </c>
      <c r="H22" s="4" t="s">
        <v>547</v>
      </c>
      <c r="I22" s="26" t="s">
        <v>548</v>
      </c>
      <c r="J22" s="4" t="s">
        <v>545</v>
      </c>
      <c r="K22" s="4">
        <v>30.506931000000002</v>
      </c>
      <c r="L22" s="4">
        <v>70.312134999999998</v>
      </c>
      <c r="M22" s="4">
        <v>80</v>
      </c>
      <c r="N22" s="4" t="s">
        <v>34</v>
      </c>
      <c r="O22" s="4" t="s">
        <v>47</v>
      </c>
      <c r="P22" s="4">
        <v>36423</v>
      </c>
      <c r="Q22" s="4" t="s">
        <v>549</v>
      </c>
      <c r="R22" s="2">
        <v>360000</v>
      </c>
      <c r="S22" s="4" t="s">
        <v>37</v>
      </c>
      <c r="T22" s="4">
        <v>288000</v>
      </c>
      <c r="U22" s="4" t="s">
        <v>37</v>
      </c>
      <c r="V22" s="4" t="s">
        <v>34</v>
      </c>
      <c r="W22" s="4">
        <v>72000</v>
      </c>
      <c r="X22" s="2">
        <v>720000</v>
      </c>
      <c r="Y22" s="4">
        <v>0</v>
      </c>
      <c r="Z22" s="4" t="s">
        <v>81</v>
      </c>
      <c r="AA22" s="4"/>
      <c r="AB22" s="4" t="s">
        <v>50</v>
      </c>
      <c r="AC22" s="145"/>
      <c r="AD22" s="145"/>
    </row>
    <row r="23" spans="1:30" s="113" customFormat="1" ht="60" customHeight="1" x14ac:dyDescent="0.25">
      <c r="A23" s="4">
        <v>20</v>
      </c>
      <c r="B23" s="63" t="s">
        <v>26</v>
      </c>
      <c r="C23" s="4" t="s">
        <v>704</v>
      </c>
      <c r="D23" s="4" t="s">
        <v>704</v>
      </c>
      <c r="E23" s="4" t="s">
        <v>705</v>
      </c>
      <c r="F23" s="4" t="s">
        <v>158</v>
      </c>
      <c r="G23" s="4" t="s">
        <v>706</v>
      </c>
      <c r="H23" s="4" t="s">
        <v>707</v>
      </c>
      <c r="I23" s="26" t="s">
        <v>708</v>
      </c>
      <c r="J23" s="4" t="s">
        <v>705</v>
      </c>
      <c r="K23" s="4">
        <v>32.82349</v>
      </c>
      <c r="L23" s="4">
        <v>73.492069999999998</v>
      </c>
      <c r="M23" s="4">
        <v>128</v>
      </c>
      <c r="N23" s="4" t="s">
        <v>34</v>
      </c>
      <c r="O23" s="146" t="s">
        <v>709</v>
      </c>
      <c r="P23" s="4">
        <v>32376</v>
      </c>
      <c r="Q23" s="4" t="s">
        <v>710</v>
      </c>
      <c r="R23" s="4">
        <v>360000</v>
      </c>
      <c r="S23" s="4" t="s">
        <v>37</v>
      </c>
      <c r="T23" s="4">
        <v>288000</v>
      </c>
      <c r="U23" s="4" t="s">
        <v>37</v>
      </c>
      <c r="V23" s="4" t="s">
        <v>147</v>
      </c>
      <c r="W23" s="4" t="s">
        <v>38</v>
      </c>
      <c r="X23" s="4">
        <f>T23+R23</f>
        <v>648000</v>
      </c>
      <c r="Y23" s="4">
        <v>65178</v>
      </c>
      <c r="Z23" s="146" t="s">
        <v>454</v>
      </c>
      <c r="AA23" s="4" t="s">
        <v>711</v>
      </c>
      <c r="AB23" s="4" t="s">
        <v>50</v>
      </c>
      <c r="AC23" s="145"/>
      <c r="AD23" s="145"/>
    </row>
    <row r="24" spans="1:30" s="113" customFormat="1" ht="60" customHeight="1" x14ac:dyDescent="0.25">
      <c r="A24" s="4">
        <v>21</v>
      </c>
      <c r="B24" s="4" t="s">
        <v>26</v>
      </c>
      <c r="C24" s="4" t="s">
        <v>704</v>
      </c>
      <c r="D24" s="4" t="s">
        <v>712</v>
      </c>
      <c r="E24" s="4" t="s">
        <v>713</v>
      </c>
      <c r="F24" s="4" t="s">
        <v>714</v>
      </c>
      <c r="G24" s="4" t="s">
        <v>715</v>
      </c>
      <c r="H24" s="4" t="s">
        <v>716</v>
      </c>
      <c r="I24" s="4" t="s">
        <v>717</v>
      </c>
      <c r="J24" s="4" t="s">
        <v>713</v>
      </c>
      <c r="K24" s="4">
        <v>32.844360000000002</v>
      </c>
      <c r="L24" s="4">
        <v>73.310969999999998</v>
      </c>
      <c r="M24" s="4">
        <v>100</v>
      </c>
      <c r="N24" s="4" t="s">
        <v>34</v>
      </c>
      <c r="O24" s="14" t="s">
        <v>687</v>
      </c>
      <c r="P24" s="4">
        <v>28119</v>
      </c>
      <c r="Q24" s="4" t="s">
        <v>710</v>
      </c>
      <c r="R24" s="4">
        <v>360000</v>
      </c>
      <c r="S24" s="4" t="s">
        <v>80</v>
      </c>
      <c r="T24" s="4">
        <v>288000</v>
      </c>
      <c r="U24" s="4" t="s">
        <v>80</v>
      </c>
      <c r="V24" s="4" t="s">
        <v>34</v>
      </c>
      <c r="W24" s="4">
        <v>72000</v>
      </c>
      <c r="X24" s="4">
        <v>648000</v>
      </c>
      <c r="Y24" s="4">
        <v>0</v>
      </c>
      <c r="Z24" s="14" t="s">
        <v>579</v>
      </c>
      <c r="AA24" s="4" t="s">
        <v>718</v>
      </c>
      <c r="AB24" s="4" t="s">
        <v>50</v>
      </c>
      <c r="AC24" s="145"/>
      <c r="AD24" s="145"/>
    </row>
    <row r="25" spans="1:30" s="113" customFormat="1" ht="60" customHeight="1" x14ac:dyDescent="0.25">
      <c r="A25" s="4">
        <v>22</v>
      </c>
      <c r="B25" s="4" t="s">
        <v>26</v>
      </c>
      <c r="C25" s="4" t="s">
        <v>704</v>
      </c>
      <c r="D25" s="4" t="s">
        <v>719</v>
      </c>
      <c r="E25" s="4" t="s">
        <v>1200</v>
      </c>
      <c r="F25" s="4" t="s">
        <v>1200</v>
      </c>
      <c r="G25" s="4" t="s">
        <v>1201</v>
      </c>
      <c r="H25" s="4" t="s">
        <v>1202</v>
      </c>
      <c r="I25" s="4" t="s">
        <v>1203</v>
      </c>
      <c r="J25" s="4" t="s">
        <v>1200</v>
      </c>
      <c r="K25" s="4">
        <v>33.193821</v>
      </c>
      <c r="L25" s="4">
        <v>73.580841000000007</v>
      </c>
      <c r="M25" s="4">
        <v>24</v>
      </c>
      <c r="N25" s="4" t="s">
        <v>34</v>
      </c>
      <c r="O25" s="4" t="s">
        <v>1204</v>
      </c>
      <c r="P25" s="4">
        <v>26953</v>
      </c>
      <c r="Q25" s="4" t="s">
        <v>710</v>
      </c>
      <c r="R25" s="4">
        <v>360000</v>
      </c>
      <c r="S25" s="4" t="s">
        <v>80</v>
      </c>
      <c r="T25" s="4">
        <v>288000</v>
      </c>
      <c r="U25" s="4" t="s">
        <v>80</v>
      </c>
      <c r="V25" s="4" t="s">
        <v>147</v>
      </c>
      <c r="W25" s="4" t="s">
        <v>38</v>
      </c>
      <c r="X25" s="4">
        <v>648000</v>
      </c>
      <c r="Y25" s="4">
        <v>72000</v>
      </c>
      <c r="Z25" s="14" t="s">
        <v>410</v>
      </c>
      <c r="AA25" s="4" t="s">
        <v>711</v>
      </c>
      <c r="AB25" s="4" t="s">
        <v>50</v>
      </c>
      <c r="AC25" s="145"/>
      <c r="AD25" s="145"/>
    </row>
    <row r="26" spans="1:30" s="113" customFormat="1" ht="60" customHeight="1" x14ac:dyDescent="0.25">
      <c r="A26" s="4">
        <v>23</v>
      </c>
      <c r="B26" s="4" t="s">
        <v>26</v>
      </c>
      <c r="C26" s="4" t="s">
        <v>704</v>
      </c>
      <c r="D26" s="4" t="s">
        <v>719</v>
      </c>
      <c r="E26" s="4" t="s">
        <v>720</v>
      </c>
      <c r="F26" s="4" t="s">
        <v>721</v>
      </c>
      <c r="G26" s="4" t="s">
        <v>722</v>
      </c>
      <c r="H26" s="4" t="s">
        <v>723</v>
      </c>
      <c r="I26" s="4" t="s">
        <v>724</v>
      </c>
      <c r="J26" s="4" t="s">
        <v>720</v>
      </c>
      <c r="K26" s="4">
        <v>32.974891</v>
      </c>
      <c r="L26" s="4">
        <v>73.389032</v>
      </c>
      <c r="M26" s="4">
        <v>80</v>
      </c>
      <c r="N26" s="4" t="s">
        <v>34</v>
      </c>
      <c r="O26" s="46">
        <v>44320</v>
      </c>
      <c r="P26" s="4">
        <v>32376</v>
      </c>
      <c r="Q26" s="4" t="s">
        <v>725</v>
      </c>
      <c r="R26" s="4">
        <v>360000</v>
      </c>
      <c r="S26" s="4" t="s">
        <v>80</v>
      </c>
      <c r="T26" s="4">
        <v>288000</v>
      </c>
      <c r="U26" s="4" t="s">
        <v>80</v>
      </c>
      <c r="V26" s="4" t="s">
        <v>147</v>
      </c>
      <c r="W26" s="4" t="s">
        <v>38</v>
      </c>
      <c r="X26" s="4">
        <v>648000</v>
      </c>
      <c r="Y26" s="4">
        <v>72000</v>
      </c>
      <c r="Z26" s="4" t="s">
        <v>726</v>
      </c>
      <c r="AA26" s="4" t="s">
        <v>711</v>
      </c>
      <c r="AB26" s="4" t="s">
        <v>50</v>
      </c>
      <c r="AC26" s="145"/>
      <c r="AD26" s="145"/>
    </row>
    <row r="27" spans="1:30" s="113" customFormat="1" ht="60" customHeight="1" x14ac:dyDescent="0.25">
      <c r="A27" s="4">
        <v>24</v>
      </c>
      <c r="B27" s="4" t="s">
        <v>26</v>
      </c>
      <c r="C27" s="4" t="s">
        <v>704</v>
      </c>
      <c r="D27" s="4" t="s">
        <v>712</v>
      </c>
      <c r="E27" s="4" t="s">
        <v>930</v>
      </c>
      <c r="F27" s="4" t="s">
        <v>930</v>
      </c>
      <c r="G27" s="4" t="s">
        <v>931</v>
      </c>
      <c r="H27" s="4" t="s">
        <v>932</v>
      </c>
      <c r="I27" s="4" t="s">
        <v>933</v>
      </c>
      <c r="J27" s="4" t="s">
        <v>930</v>
      </c>
      <c r="K27" s="4">
        <v>33.012619999999998</v>
      </c>
      <c r="L27" s="4">
        <v>73.446399999999997</v>
      </c>
      <c r="M27" s="4">
        <v>25.8</v>
      </c>
      <c r="N27" s="4" t="s">
        <v>34</v>
      </c>
      <c r="O27" s="14" t="s">
        <v>934</v>
      </c>
      <c r="P27" s="4">
        <v>36423</v>
      </c>
      <c r="Q27" s="4" t="s">
        <v>935</v>
      </c>
      <c r="R27" s="10">
        <v>360000</v>
      </c>
      <c r="S27" s="4" t="s">
        <v>37</v>
      </c>
      <c r="T27" s="10">
        <v>275111</v>
      </c>
      <c r="U27" s="4" t="s">
        <v>37</v>
      </c>
      <c r="V27" s="10" t="s">
        <v>147</v>
      </c>
      <c r="W27" s="4">
        <v>0</v>
      </c>
      <c r="X27" s="10">
        <v>635111</v>
      </c>
      <c r="Y27" s="4">
        <f t="shared" ref="Y27:Y31" si="1">720000-X27</f>
        <v>84889</v>
      </c>
      <c r="Z27" s="4" t="s">
        <v>936</v>
      </c>
      <c r="AA27" s="4" t="s">
        <v>711</v>
      </c>
      <c r="AB27" s="4" t="s">
        <v>937</v>
      </c>
      <c r="AC27" s="145"/>
      <c r="AD27" s="145"/>
    </row>
    <row r="28" spans="1:30" s="113" customFormat="1" ht="60" customHeight="1" x14ac:dyDescent="0.25">
      <c r="A28" s="4">
        <v>25</v>
      </c>
      <c r="B28" s="4" t="s">
        <v>26</v>
      </c>
      <c r="C28" s="4" t="s">
        <v>704</v>
      </c>
      <c r="D28" s="4" t="s">
        <v>719</v>
      </c>
      <c r="E28" s="4" t="s">
        <v>938</v>
      </c>
      <c r="F28" s="4" t="s">
        <v>938</v>
      </c>
      <c r="G28" s="4" t="s">
        <v>939</v>
      </c>
      <c r="H28" s="4" t="s">
        <v>940</v>
      </c>
      <c r="I28" s="4" t="s">
        <v>941</v>
      </c>
      <c r="J28" s="4" t="s">
        <v>938</v>
      </c>
      <c r="K28" s="4">
        <v>33.065289999999997</v>
      </c>
      <c r="L28" s="4">
        <v>73.351119999999995</v>
      </c>
      <c r="M28" s="4">
        <v>19.2</v>
      </c>
      <c r="N28" s="4" t="s">
        <v>34</v>
      </c>
      <c r="O28" s="14" t="s">
        <v>934</v>
      </c>
      <c r="P28" s="4">
        <v>48927</v>
      </c>
      <c r="Q28" s="4" t="s">
        <v>942</v>
      </c>
      <c r="R28" s="10">
        <v>360000</v>
      </c>
      <c r="S28" s="4" t="s">
        <v>37</v>
      </c>
      <c r="T28" s="4">
        <v>288000</v>
      </c>
      <c r="U28" s="4" t="s">
        <v>37</v>
      </c>
      <c r="V28" s="10" t="s">
        <v>147</v>
      </c>
      <c r="W28" s="4">
        <v>0</v>
      </c>
      <c r="X28" s="10">
        <v>648000</v>
      </c>
      <c r="Y28" s="4">
        <f t="shared" si="1"/>
        <v>72000</v>
      </c>
      <c r="Z28" s="4" t="s">
        <v>936</v>
      </c>
      <c r="AA28" s="4" t="s">
        <v>711</v>
      </c>
      <c r="AB28" s="4" t="s">
        <v>937</v>
      </c>
      <c r="AC28" s="145"/>
      <c r="AD28" s="145"/>
    </row>
    <row r="29" spans="1:30" s="113" customFormat="1" ht="60" customHeight="1" x14ac:dyDescent="0.25">
      <c r="A29" s="4">
        <v>26</v>
      </c>
      <c r="B29" s="4" t="s">
        <v>26</v>
      </c>
      <c r="C29" s="4" t="s">
        <v>704</v>
      </c>
      <c r="D29" s="4" t="s">
        <v>712</v>
      </c>
      <c r="E29" s="4" t="s">
        <v>930</v>
      </c>
      <c r="F29" s="4" t="s">
        <v>930</v>
      </c>
      <c r="G29" s="4" t="s">
        <v>943</v>
      </c>
      <c r="H29" s="4" t="s">
        <v>944</v>
      </c>
      <c r="I29" s="4" t="s">
        <v>945</v>
      </c>
      <c r="J29" s="4" t="s">
        <v>930</v>
      </c>
      <c r="K29" s="4">
        <v>33.021529999999998</v>
      </c>
      <c r="L29" s="4">
        <v>73.4572</v>
      </c>
      <c r="M29" s="4">
        <v>16.600000000000001</v>
      </c>
      <c r="N29" s="4" t="s">
        <v>34</v>
      </c>
      <c r="O29" s="14" t="s">
        <v>934</v>
      </c>
      <c r="P29" s="4">
        <v>31566</v>
      </c>
      <c r="Q29" s="4" t="s">
        <v>946</v>
      </c>
      <c r="R29" s="10">
        <v>360000</v>
      </c>
      <c r="S29" s="4" t="s">
        <v>37</v>
      </c>
      <c r="T29" s="4">
        <v>288000</v>
      </c>
      <c r="U29" s="4" t="s">
        <v>37</v>
      </c>
      <c r="V29" s="10" t="s">
        <v>147</v>
      </c>
      <c r="W29" s="4">
        <v>0</v>
      </c>
      <c r="X29" s="10">
        <v>648000</v>
      </c>
      <c r="Y29" s="4">
        <f t="shared" si="1"/>
        <v>72000</v>
      </c>
      <c r="Z29" s="4" t="s">
        <v>936</v>
      </c>
      <c r="AA29" s="4" t="s">
        <v>711</v>
      </c>
      <c r="AB29" s="4" t="s">
        <v>937</v>
      </c>
      <c r="AC29" s="145"/>
      <c r="AD29" s="145"/>
    </row>
    <row r="30" spans="1:30" s="113" customFormat="1" ht="60" customHeight="1" x14ac:dyDescent="0.25">
      <c r="A30" s="4">
        <v>27</v>
      </c>
      <c r="B30" s="4" t="s">
        <v>26</v>
      </c>
      <c r="C30" s="4" t="s">
        <v>704</v>
      </c>
      <c r="D30" s="4" t="s">
        <v>719</v>
      </c>
      <c r="E30" s="4" t="s">
        <v>947</v>
      </c>
      <c r="F30" s="4" t="s">
        <v>947</v>
      </c>
      <c r="G30" s="4" t="s">
        <v>948</v>
      </c>
      <c r="H30" s="4" t="s">
        <v>949</v>
      </c>
      <c r="I30" s="4" t="s">
        <v>950</v>
      </c>
      <c r="J30" s="4" t="s">
        <v>947</v>
      </c>
      <c r="K30" s="4">
        <v>33.096828000000002</v>
      </c>
      <c r="L30" s="4">
        <v>73.483009999999993</v>
      </c>
      <c r="M30" s="4">
        <v>19.8</v>
      </c>
      <c r="N30" s="4" t="s">
        <v>34</v>
      </c>
      <c r="O30" s="10" t="s">
        <v>951</v>
      </c>
      <c r="P30" s="4">
        <v>60000</v>
      </c>
      <c r="Q30" s="4" t="s">
        <v>952</v>
      </c>
      <c r="R30" s="10">
        <v>360000</v>
      </c>
      <c r="S30" s="4" t="s">
        <v>37</v>
      </c>
      <c r="T30" s="4">
        <v>288000</v>
      </c>
      <c r="U30" s="4" t="s">
        <v>37</v>
      </c>
      <c r="V30" s="10" t="s">
        <v>953</v>
      </c>
      <c r="W30" s="4">
        <v>0</v>
      </c>
      <c r="X30" s="10">
        <v>648000</v>
      </c>
      <c r="Y30" s="4">
        <f t="shared" si="1"/>
        <v>72000</v>
      </c>
      <c r="Z30" s="4" t="s">
        <v>954</v>
      </c>
      <c r="AA30" s="4" t="s">
        <v>711</v>
      </c>
      <c r="AB30" s="4" t="s">
        <v>937</v>
      </c>
      <c r="AC30" s="145"/>
      <c r="AD30" s="145"/>
    </row>
    <row r="31" spans="1:30" s="113" customFormat="1" ht="60" customHeight="1" x14ac:dyDescent="0.25">
      <c r="A31" s="4">
        <v>28</v>
      </c>
      <c r="B31" s="4" t="s">
        <v>26</v>
      </c>
      <c r="C31" s="4" t="s">
        <v>704</v>
      </c>
      <c r="D31" s="4" t="s">
        <v>739</v>
      </c>
      <c r="E31" s="4" t="s">
        <v>955</v>
      </c>
      <c r="F31" s="4" t="s">
        <v>956</v>
      </c>
      <c r="G31" s="4" t="s">
        <v>957</v>
      </c>
      <c r="H31" s="4" t="s">
        <v>958</v>
      </c>
      <c r="I31" s="4" t="s">
        <v>959</v>
      </c>
      <c r="J31" s="4" t="s">
        <v>955</v>
      </c>
      <c r="K31" s="4">
        <v>32.724319999999999</v>
      </c>
      <c r="L31" s="4">
        <v>73.357910000000004</v>
      </c>
      <c r="M31" s="4">
        <v>200</v>
      </c>
      <c r="N31" s="4" t="s">
        <v>34</v>
      </c>
      <c r="O31" s="10">
        <v>44304</v>
      </c>
      <c r="P31" s="4">
        <v>48564</v>
      </c>
      <c r="Q31" s="4" t="s">
        <v>960</v>
      </c>
      <c r="R31" s="10">
        <v>360000</v>
      </c>
      <c r="S31" s="4" t="s">
        <v>37</v>
      </c>
      <c r="T31" s="4">
        <v>288000</v>
      </c>
      <c r="U31" s="4" t="s">
        <v>37</v>
      </c>
      <c r="V31" s="10" t="s">
        <v>147</v>
      </c>
      <c r="W31" s="4">
        <v>0</v>
      </c>
      <c r="X31" s="10">
        <v>648000</v>
      </c>
      <c r="Y31" s="4">
        <f t="shared" si="1"/>
        <v>72000</v>
      </c>
      <c r="Z31" s="46">
        <v>44367</v>
      </c>
      <c r="AA31" s="4" t="s">
        <v>711</v>
      </c>
      <c r="AB31" s="4" t="s">
        <v>937</v>
      </c>
      <c r="AC31" s="145"/>
      <c r="AD31" s="145"/>
    </row>
    <row r="32" spans="1:30" s="113" customFormat="1" ht="60" customHeight="1" x14ac:dyDescent="0.25">
      <c r="A32" s="4">
        <v>29</v>
      </c>
      <c r="B32" s="4" t="s">
        <v>26</v>
      </c>
      <c r="C32" s="4" t="s">
        <v>1383</v>
      </c>
      <c r="D32" s="4" t="s">
        <v>1384</v>
      </c>
      <c r="E32" s="4" t="s">
        <v>1385</v>
      </c>
      <c r="F32" s="4" t="s">
        <v>1386</v>
      </c>
      <c r="G32" s="4" t="s">
        <v>1387</v>
      </c>
      <c r="H32" s="4" t="s">
        <v>1388</v>
      </c>
      <c r="I32" s="4" t="s">
        <v>1389</v>
      </c>
      <c r="J32" s="4" t="s">
        <v>1385</v>
      </c>
      <c r="K32" s="4">
        <v>29.566915999999999</v>
      </c>
      <c r="L32" s="4">
        <v>70.149026000000006</v>
      </c>
      <c r="M32" s="4">
        <v>40</v>
      </c>
      <c r="N32" s="4" t="s">
        <v>34</v>
      </c>
      <c r="O32" s="4" t="s">
        <v>1390</v>
      </c>
      <c r="P32" s="4">
        <v>14569</v>
      </c>
      <c r="Q32" s="4" t="s">
        <v>1391</v>
      </c>
      <c r="R32" s="4">
        <v>360000</v>
      </c>
      <c r="S32" s="4" t="s">
        <v>37</v>
      </c>
      <c r="T32" s="4">
        <v>288000</v>
      </c>
      <c r="U32" s="4" t="s">
        <v>37</v>
      </c>
      <c r="V32" s="4" t="s">
        <v>34</v>
      </c>
      <c r="W32" s="4">
        <v>72000</v>
      </c>
      <c r="X32" s="4">
        <v>720000</v>
      </c>
      <c r="Y32" s="4">
        <v>0</v>
      </c>
      <c r="Z32" s="4" t="s">
        <v>1392</v>
      </c>
      <c r="AA32" s="4"/>
      <c r="AB32" s="4" t="s">
        <v>50</v>
      </c>
      <c r="AC32" s="145"/>
      <c r="AD32" s="145"/>
    </row>
    <row r="33" spans="1:30" s="113" customFormat="1" ht="60" customHeight="1" x14ac:dyDescent="0.25">
      <c r="A33" s="4">
        <v>30</v>
      </c>
      <c r="B33" s="4" t="s">
        <v>26</v>
      </c>
      <c r="C33" s="4" t="s">
        <v>1549</v>
      </c>
      <c r="D33" s="4" t="s">
        <v>1571</v>
      </c>
      <c r="E33" s="4" t="s">
        <v>1572</v>
      </c>
      <c r="F33" s="4" t="s">
        <v>1572</v>
      </c>
      <c r="G33" s="4" t="s">
        <v>1573</v>
      </c>
      <c r="H33" s="4" t="s">
        <v>1574</v>
      </c>
      <c r="I33" s="4" t="s">
        <v>1575</v>
      </c>
      <c r="J33" s="4" t="s">
        <v>1572</v>
      </c>
      <c r="K33" s="4">
        <v>33.448999700000002</v>
      </c>
      <c r="L33" s="4">
        <v>73.305080000000004</v>
      </c>
      <c r="M33" s="4">
        <v>50</v>
      </c>
      <c r="N33" s="4" t="s">
        <v>58</v>
      </c>
      <c r="O33" s="14">
        <v>44336</v>
      </c>
      <c r="P33" s="4">
        <v>6070</v>
      </c>
      <c r="Q33" s="4" t="s">
        <v>1576</v>
      </c>
      <c r="R33" s="4">
        <v>360000</v>
      </c>
      <c r="S33" s="4" t="s">
        <v>37</v>
      </c>
      <c r="T33" s="4">
        <v>288000</v>
      </c>
      <c r="U33" s="4" t="s">
        <v>470</v>
      </c>
      <c r="V33" s="4" t="s">
        <v>34</v>
      </c>
      <c r="W33" s="4">
        <v>72000</v>
      </c>
      <c r="X33" s="4">
        <f>R33+T33+W33</f>
        <v>720000</v>
      </c>
      <c r="Y33" s="4"/>
      <c r="Z33" s="46"/>
      <c r="AA33" s="4" t="s">
        <v>718</v>
      </c>
      <c r="AB33" s="4" t="s">
        <v>50</v>
      </c>
      <c r="AC33" s="145"/>
      <c r="AD33" s="145"/>
    </row>
    <row r="34" spans="1:30" s="113" customFormat="1" ht="60" customHeight="1" x14ac:dyDescent="0.25">
      <c r="A34" s="4">
        <v>31</v>
      </c>
      <c r="B34" s="4" t="s">
        <v>26</v>
      </c>
      <c r="C34" s="4" t="s">
        <v>1549</v>
      </c>
      <c r="D34" s="4" t="s">
        <v>1542</v>
      </c>
      <c r="E34" s="4" t="s">
        <v>1577</v>
      </c>
      <c r="F34" s="4" t="s">
        <v>1577</v>
      </c>
      <c r="G34" s="4" t="s">
        <v>1578</v>
      </c>
      <c r="H34" s="4" t="s">
        <v>1579</v>
      </c>
      <c r="I34" s="4" t="s">
        <v>1580</v>
      </c>
      <c r="J34" s="4" t="s">
        <v>1581</v>
      </c>
      <c r="K34" s="4">
        <v>33.744549999999997</v>
      </c>
      <c r="L34" s="4">
        <v>72.864599999999996</v>
      </c>
      <c r="M34" s="4">
        <v>64</v>
      </c>
      <c r="N34" s="4" t="s">
        <v>34</v>
      </c>
      <c r="O34" s="14">
        <v>44597</v>
      </c>
      <c r="P34" s="4">
        <v>24282</v>
      </c>
      <c r="Q34" s="4" t="s">
        <v>1582</v>
      </c>
      <c r="R34" s="4">
        <v>297475</v>
      </c>
      <c r="S34" s="4" t="s">
        <v>37</v>
      </c>
      <c r="T34" s="4">
        <v>350525</v>
      </c>
      <c r="U34" s="4" t="s">
        <v>470</v>
      </c>
      <c r="V34" s="4" t="s">
        <v>34</v>
      </c>
      <c r="W34" s="4">
        <v>59401</v>
      </c>
      <c r="X34" s="4">
        <f>R34+T34+W34</f>
        <v>707401</v>
      </c>
      <c r="Y34" s="4"/>
      <c r="Z34" s="46"/>
      <c r="AA34" s="4" t="s">
        <v>718</v>
      </c>
      <c r="AB34" s="4" t="s">
        <v>50</v>
      </c>
      <c r="AC34" s="145"/>
      <c r="AD34" s="145"/>
    </row>
    <row r="35" spans="1:30" s="113" customFormat="1" ht="60" customHeight="1" x14ac:dyDescent="0.25">
      <c r="A35" s="4">
        <v>32</v>
      </c>
      <c r="B35" s="4" t="s">
        <v>26</v>
      </c>
      <c r="C35" s="4" t="s">
        <v>1549</v>
      </c>
      <c r="D35" s="4" t="s">
        <v>1583</v>
      </c>
      <c r="E35" s="4" t="s">
        <v>1584</v>
      </c>
      <c r="F35" s="4" t="s">
        <v>1585</v>
      </c>
      <c r="G35" s="4" t="s">
        <v>1586</v>
      </c>
      <c r="H35" s="4" t="s">
        <v>1587</v>
      </c>
      <c r="I35" s="4" t="s">
        <v>1588</v>
      </c>
      <c r="J35" s="4" t="s">
        <v>1584</v>
      </c>
      <c r="K35" s="4">
        <v>33.256886999999999</v>
      </c>
      <c r="L35" s="4">
        <v>73.534986500000002</v>
      </c>
      <c r="M35" s="4">
        <v>240</v>
      </c>
      <c r="N35" s="4" t="s">
        <v>34</v>
      </c>
      <c r="O35" s="4" t="s">
        <v>1589</v>
      </c>
      <c r="P35" s="4">
        <v>19426</v>
      </c>
      <c r="Q35" s="4" t="s">
        <v>1590</v>
      </c>
      <c r="R35" s="4">
        <v>360000</v>
      </c>
      <c r="S35" s="4" t="s">
        <v>37</v>
      </c>
      <c r="T35" s="4">
        <v>288000</v>
      </c>
      <c r="U35" s="4" t="s">
        <v>37</v>
      </c>
      <c r="V35" s="4" t="s">
        <v>34</v>
      </c>
      <c r="W35" s="4">
        <v>72000</v>
      </c>
      <c r="X35" s="4">
        <f>R35+T35+W35</f>
        <v>720000</v>
      </c>
      <c r="Y35" s="4"/>
      <c r="Z35" s="4"/>
      <c r="AA35" s="4" t="s">
        <v>718</v>
      </c>
      <c r="AB35" s="4" t="s">
        <v>50</v>
      </c>
      <c r="AC35" s="145"/>
      <c r="AD35" s="145"/>
    </row>
    <row r="36" spans="1:30" s="113" customFormat="1" ht="60" customHeight="1" x14ac:dyDescent="0.25">
      <c r="A36" s="4">
        <v>33</v>
      </c>
      <c r="B36" s="4" t="s">
        <v>26</v>
      </c>
      <c r="C36" s="4" t="s">
        <v>1549</v>
      </c>
      <c r="D36" s="4" t="s">
        <v>1583</v>
      </c>
      <c r="E36" s="4" t="s">
        <v>1591</v>
      </c>
      <c r="F36" s="4" t="s">
        <v>1591</v>
      </c>
      <c r="G36" s="4" t="s">
        <v>1592</v>
      </c>
      <c r="H36" s="4" t="s">
        <v>1593</v>
      </c>
      <c r="I36" s="4" t="s">
        <v>1594</v>
      </c>
      <c r="J36" s="4" t="s">
        <v>1591</v>
      </c>
      <c r="K36" s="4">
        <v>33.224539</v>
      </c>
      <c r="L36" s="4">
        <v>73.041036000000005</v>
      </c>
      <c r="M36" s="4">
        <v>60</v>
      </c>
      <c r="N36" s="4" t="s">
        <v>34</v>
      </c>
      <c r="O36" s="10" t="s">
        <v>1595</v>
      </c>
      <c r="P36" s="4">
        <v>36423</v>
      </c>
      <c r="Q36" s="4" t="s">
        <v>1596</v>
      </c>
      <c r="R36" s="4">
        <v>360000</v>
      </c>
      <c r="S36" s="4" t="s">
        <v>37</v>
      </c>
      <c r="T36" s="4">
        <v>288000</v>
      </c>
      <c r="U36" s="4" t="s">
        <v>37</v>
      </c>
      <c r="V36" s="4" t="s">
        <v>147</v>
      </c>
      <c r="W36" s="4" t="s">
        <v>38</v>
      </c>
      <c r="X36" s="4">
        <v>648000</v>
      </c>
      <c r="Y36" s="4"/>
      <c r="Z36" s="10"/>
      <c r="AA36" s="4" t="s">
        <v>149</v>
      </c>
      <c r="AB36" s="4" t="s">
        <v>1597</v>
      </c>
      <c r="AC36" s="145"/>
      <c r="AD36" s="145"/>
    </row>
    <row r="37" spans="1:30" s="113" customFormat="1" ht="60" customHeight="1" x14ac:dyDescent="0.25">
      <c r="A37" s="4">
        <v>34</v>
      </c>
      <c r="B37" s="4" t="s">
        <v>26</v>
      </c>
      <c r="C37" s="4" t="s">
        <v>1549</v>
      </c>
      <c r="D37" s="4" t="s">
        <v>1549</v>
      </c>
      <c r="E37" s="4" t="s">
        <v>1598</v>
      </c>
      <c r="F37" s="4" t="s">
        <v>1599</v>
      </c>
      <c r="G37" s="4" t="s">
        <v>1600</v>
      </c>
      <c r="H37" s="4" t="s">
        <v>1601</v>
      </c>
      <c r="I37" s="4" t="s">
        <v>1602</v>
      </c>
      <c r="J37" s="4" t="s">
        <v>1598</v>
      </c>
      <c r="K37" s="4">
        <v>33.355580000000003</v>
      </c>
      <c r="L37" s="4">
        <v>73.006249999999994</v>
      </c>
      <c r="M37" s="4">
        <v>70</v>
      </c>
      <c r="N37" s="4" t="s">
        <v>34</v>
      </c>
      <c r="O37" s="10" t="s">
        <v>934</v>
      </c>
      <c r="P37" s="4">
        <v>8094</v>
      </c>
      <c r="Q37" s="4" t="s">
        <v>1603</v>
      </c>
      <c r="R37" s="4">
        <v>360000</v>
      </c>
      <c r="S37" s="4" t="s">
        <v>37</v>
      </c>
      <c r="T37" s="4">
        <v>288000</v>
      </c>
      <c r="U37" s="4" t="s">
        <v>37</v>
      </c>
      <c r="V37" s="4" t="s">
        <v>147</v>
      </c>
      <c r="W37" s="4" t="s">
        <v>38</v>
      </c>
      <c r="X37" s="4">
        <v>648000</v>
      </c>
      <c r="Y37" s="4"/>
      <c r="Z37" s="10"/>
      <c r="AA37" s="4" t="s">
        <v>149</v>
      </c>
      <c r="AB37" s="4" t="s">
        <v>1597</v>
      </c>
      <c r="AC37" s="145"/>
      <c r="AD37" s="145"/>
    </row>
    <row r="38" spans="1:30" s="113" customFormat="1" ht="60" customHeight="1" x14ac:dyDescent="0.25">
      <c r="A38" s="4">
        <v>35</v>
      </c>
      <c r="B38" s="4" t="s">
        <v>1676</v>
      </c>
      <c r="C38" s="4" t="s">
        <v>27</v>
      </c>
      <c r="D38" s="4" t="s">
        <v>109</v>
      </c>
      <c r="E38" s="4" t="s">
        <v>51</v>
      </c>
      <c r="F38" s="4" t="s">
        <v>52</v>
      </c>
      <c r="G38" s="4" t="s">
        <v>1677</v>
      </c>
      <c r="H38" s="4" t="s">
        <v>1678</v>
      </c>
      <c r="I38" s="10" t="s">
        <v>1679</v>
      </c>
      <c r="J38" s="4" t="str">
        <f t="shared" ref="J38:J39" si="2">E38</f>
        <v>Lund</v>
      </c>
      <c r="K38" s="4" t="s">
        <v>1680</v>
      </c>
      <c r="L38" s="4">
        <v>72.453165999999996</v>
      </c>
      <c r="M38" s="4">
        <f>14*8</f>
        <v>112</v>
      </c>
      <c r="N38" s="4" t="s">
        <v>34</v>
      </c>
      <c r="O38" s="4" t="s">
        <v>1681</v>
      </c>
      <c r="P38" s="4">
        <v>24282</v>
      </c>
      <c r="Q38" s="4" t="s">
        <v>1682</v>
      </c>
      <c r="R38" s="4">
        <v>360000</v>
      </c>
      <c r="S38" s="4" t="s">
        <v>1683</v>
      </c>
      <c r="T38" s="4">
        <v>288000</v>
      </c>
      <c r="U38" s="4" t="s">
        <v>1683</v>
      </c>
      <c r="V38" s="4" t="s">
        <v>147</v>
      </c>
      <c r="W38" s="4" t="s">
        <v>38</v>
      </c>
      <c r="X38" s="4">
        <v>648000</v>
      </c>
      <c r="Y38" s="4" t="s">
        <v>38</v>
      </c>
      <c r="Z38" s="4" t="s">
        <v>38</v>
      </c>
      <c r="AA38" s="4" t="s">
        <v>1684</v>
      </c>
      <c r="AB38" s="4" t="s">
        <v>50</v>
      </c>
      <c r="AC38" s="145"/>
      <c r="AD38" s="145"/>
    </row>
    <row r="39" spans="1:30" s="113" customFormat="1" ht="60" customHeight="1" x14ac:dyDescent="0.25">
      <c r="A39" s="4">
        <v>36</v>
      </c>
      <c r="B39" s="4" t="s">
        <v>1676</v>
      </c>
      <c r="C39" s="4" t="s">
        <v>27</v>
      </c>
      <c r="D39" s="4" t="s">
        <v>109</v>
      </c>
      <c r="E39" s="4" t="s">
        <v>1685</v>
      </c>
      <c r="F39" s="4" t="s">
        <v>1686</v>
      </c>
      <c r="G39" s="4" t="s">
        <v>1687</v>
      </c>
      <c r="H39" s="4" t="s">
        <v>1688</v>
      </c>
      <c r="I39" s="4" t="s">
        <v>1689</v>
      </c>
      <c r="J39" s="4" t="str">
        <f t="shared" si="2"/>
        <v>Khidwal</v>
      </c>
      <c r="K39" s="4" t="s">
        <v>1690</v>
      </c>
      <c r="L39" s="4">
        <v>72.604213999999999</v>
      </c>
      <c r="M39" s="4">
        <f>45.5*8</f>
        <v>364</v>
      </c>
      <c r="N39" s="4" t="s">
        <v>34</v>
      </c>
      <c r="O39" s="4" t="s">
        <v>1691</v>
      </c>
      <c r="P39" s="4">
        <v>72846</v>
      </c>
      <c r="Q39" s="4" t="s">
        <v>1692</v>
      </c>
      <c r="R39" s="4">
        <v>360000</v>
      </c>
      <c r="S39" s="4" t="s">
        <v>1683</v>
      </c>
      <c r="T39" s="4">
        <v>288000</v>
      </c>
      <c r="U39" s="4" t="s">
        <v>1683</v>
      </c>
      <c r="V39" s="4" t="s">
        <v>147</v>
      </c>
      <c r="W39" s="4"/>
      <c r="X39" s="4">
        <f t="shared" ref="X39" si="3">R39+T39</f>
        <v>648000</v>
      </c>
      <c r="Y39" s="4" t="s">
        <v>38</v>
      </c>
      <c r="Z39" s="4" t="s">
        <v>38</v>
      </c>
      <c r="AA39" s="4" t="s">
        <v>1684</v>
      </c>
      <c r="AB39" s="4" t="s">
        <v>40</v>
      </c>
      <c r="AC39" s="145"/>
      <c r="AD39" s="145"/>
    </row>
    <row r="40" spans="1:30" s="113" customFormat="1" ht="60" customHeight="1" x14ac:dyDescent="0.25">
      <c r="A40" s="4">
        <v>37</v>
      </c>
      <c r="B40" s="4" t="s">
        <v>1676</v>
      </c>
      <c r="C40" s="4" t="s">
        <v>27</v>
      </c>
      <c r="D40" s="4" t="s">
        <v>109</v>
      </c>
      <c r="E40" s="4" t="s">
        <v>1693</v>
      </c>
      <c r="F40" s="4" t="s">
        <v>110</v>
      </c>
      <c r="G40" s="4" t="s">
        <v>1694</v>
      </c>
      <c r="H40" s="4" t="s">
        <v>1695</v>
      </c>
      <c r="I40" s="10" t="s">
        <v>1696</v>
      </c>
      <c r="J40" s="4" t="s">
        <v>1693</v>
      </c>
      <c r="K40" s="4">
        <v>33.405126000000003</v>
      </c>
      <c r="L40" s="4">
        <v>72.692502000000005</v>
      </c>
      <c r="M40" s="4">
        <v>198.4</v>
      </c>
      <c r="N40" s="4" t="s">
        <v>34</v>
      </c>
      <c r="O40" s="4" t="s">
        <v>1697</v>
      </c>
      <c r="P40" s="4">
        <v>40474</v>
      </c>
      <c r="Q40" s="4" t="s">
        <v>1698</v>
      </c>
      <c r="R40" s="4">
        <v>360000</v>
      </c>
      <c r="S40" s="4" t="s">
        <v>1683</v>
      </c>
      <c r="T40" s="4">
        <v>288000</v>
      </c>
      <c r="U40" s="4" t="s">
        <v>1683</v>
      </c>
      <c r="V40" s="4" t="s">
        <v>147</v>
      </c>
      <c r="W40" s="4"/>
      <c r="X40" s="4">
        <v>648000</v>
      </c>
      <c r="Y40" s="4" t="s">
        <v>38</v>
      </c>
      <c r="Z40" s="4" t="s">
        <v>38</v>
      </c>
      <c r="AA40" s="4" t="s">
        <v>1684</v>
      </c>
      <c r="AB40" s="4" t="s">
        <v>40</v>
      </c>
      <c r="AC40" s="145"/>
      <c r="AD40" s="145"/>
    </row>
    <row r="41" spans="1:30" s="113" customFormat="1" ht="60" customHeight="1" x14ac:dyDescent="0.25">
      <c r="A41" s="4">
        <v>38</v>
      </c>
      <c r="B41" s="4" t="s">
        <v>1676</v>
      </c>
      <c r="C41" s="4" t="s">
        <v>27</v>
      </c>
      <c r="D41" s="4" t="s">
        <v>28</v>
      </c>
      <c r="E41" s="4" t="s">
        <v>1699</v>
      </c>
      <c r="F41" s="4" t="s">
        <v>28</v>
      </c>
      <c r="G41" s="4" t="s">
        <v>1700</v>
      </c>
      <c r="H41" s="4" t="s">
        <v>1701</v>
      </c>
      <c r="I41" s="10" t="s">
        <v>1702</v>
      </c>
      <c r="J41" s="4" t="s">
        <v>1703</v>
      </c>
      <c r="K41" s="4">
        <v>33.506093</v>
      </c>
      <c r="L41" s="4">
        <v>71.971061000000006</v>
      </c>
      <c r="M41" s="4">
        <v>112</v>
      </c>
      <c r="N41" s="4" t="s">
        <v>1704</v>
      </c>
      <c r="O41" s="10" t="s">
        <v>1705</v>
      </c>
      <c r="P41" s="4">
        <v>24282</v>
      </c>
      <c r="Q41" s="4" t="s">
        <v>1706</v>
      </c>
      <c r="R41" s="4">
        <v>360000</v>
      </c>
      <c r="S41" s="4" t="s">
        <v>37</v>
      </c>
      <c r="T41" s="4">
        <v>288000</v>
      </c>
      <c r="U41" s="4" t="s">
        <v>37</v>
      </c>
      <c r="V41" s="4" t="s">
        <v>147</v>
      </c>
      <c r="W41" s="4" t="s">
        <v>38</v>
      </c>
      <c r="X41" s="4">
        <v>648000</v>
      </c>
      <c r="Y41" s="4" t="s">
        <v>38</v>
      </c>
      <c r="Z41" s="4" t="s">
        <v>38</v>
      </c>
      <c r="AA41" s="4" t="s">
        <v>1684</v>
      </c>
      <c r="AB41" s="4" t="s">
        <v>40</v>
      </c>
      <c r="AC41" s="145"/>
      <c r="AD41" s="145"/>
    </row>
    <row r="42" spans="1:30" s="113" customFormat="1" ht="60" customHeight="1" x14ac:dyDescent="0.25">
      <c r="A42" s="4">
        <v>39</v>
      </c>
      <c r="B42" s="4" t="s">
        <v>1676</v>
      </c>
      <c r="C42" s="4" t="s">
        <v>27</v>
      </c>
      <c r="D42" s="4" t="s">
        <v>28</v>
      </c>
      <c r="E42" s="4" t="s">
        <v>1707</v>
      </c>
      <c r="F42" s="4" t="s">
        <v>178</v>
      </c>
      <c r="G42" s="4" t="s">
        <v>1708</v>
      </c>
      <c r="H42" s="4" t="s">
        <v>1709</v>
      </c>
      <c r="I42" s="10" t="s">
        <v>1710</v>
      </c>
      <c r="J42" s="4" t="str">
        <f t="shared" ref="J42:J44" si="4">E42</f>
        <v>Chapri</v>
      </c>
      <c r="K42" s="4">
        <v>33.390672000000002</v>
      </c>
      <c r="L42" s="4">
        <v>71.543592000000004</v>
      </c>
      <c r="M42" s="4">
        <f t="shared" ref="M42:M44" si="5">14*8</f>
        <v>112</v>
      </c>
      <c r="N42" s="4" t="s">
        <v>34</v>
      </c>
      <c r="O42" s="4" t="s">
        <v>1711</v>
      </c>
      <c r="P42" s="4">
        <v>24282</v>
      </c>
      <c r="Q42" s="4" t="s">
        <v>1712</v>
      </c>
      <c r="R42" s="4">
        <v>360000</v>
      </c>
      <c r="S42" s="4" t="s">
        <v>37</v>
      </c>
      <c r="T42" s="4">
        <v>288000</v>
      </c>
      <c r="U42" s="4" t="s">
        <v>37</v>
      </c>
      <c r="V42" s="4" t="s">
        <v>147</v>
      </c>
      <c r="W42" s="4" t="s">
        <v>38</v>
      </c>
      <c r="X42" s="4">
        <v>648000</v>
      </c>
      <c r="Y42" s="4" t="s">
        <v>38</v>
      </c>
      <c r="Z42" s="4" t="s">
        <v>38</v>
      </c>
      <c r="AA42" s="4" t="s">
        <v>1684</v>
      </c>
      <c r="AB42" s="4" t="s">
        <v>50</v>
      </c>
      <c r="AC42" s="145"/>
      <c r="AD42" s="145"/>
    </row>
    <row r="43" spans="1:30" s="113" customFormat="1" ht="60" customHeight="1" x14ac:dyDescent="0.25">
      <c r="A43" s="4">
        <v>40</v>
      </c>
      <c r="B43" s="4" t="s">
        <v>1676</v>
      </c>
      <c r="C43" s="4" t="s">
        <v>27</v>
      </c>
      <c r="D43" s="4" t="s">
        <v>28</v>
      </c>
      <c r="E43" s="4" t="s">
        <v>1713</v>
      </c>
      <c r="F43" s="4" t="s">
        <v>178</v>
      </c>
      <c r="G43" s="4" t="s">
        <v>1714</v>
      </c>
      <c r="H43" s="4" t="s">
        <v>1715</v>
      </c>
      <c r="I43" s="10" t="s">
        <v>1716</v>
      </c>
      <c r="J43" s="4" t="str">
        <f t="shared" si="4"/>
        <v>Uchri</v>
      </c>
      <c r="K43" s="4">
        <v>33.383302</v>
      </c>
      <c r="L43" s="4">
        <v>71.905439999999999</v>
      </c>
      <c r="M43" s="4">
        <v>112</v>
      </c>
      <c r="N43" s="4" t="s">
        <v>34</v>
      </c>
      <c r="O43" s="46">
        <v>44499</v>
      </c>
      <c r="P43" s="4">
        <v>24282</v>
      </c>
      <c r="Q43" s="4" t="s">
        <v>1717</v>
      </c>
      <c r="R43" s="4">
        <v>360000</v>
      </c>
      <c r="S43" s="4" t="s">
        <v>37</v>
      </c>
      <c r="T43" s="4">
        <v>288000</v>
      </c>
      <c r="U43" s="4" t="s">
        <v>37</v>
      </c>
      <c r="V43" s="4" t="s">
        <v>147</v>
      </c>
      <c r="W43" s="4" t="s">
        <v>38</v>
      </c>
      <c r="X43" s="4">
        <v>648000</v>
      </c>
      <c r="Y43" s="4" t="s">
        <v>38</v>
      </c>
      <c r="Z43" s="4" t="s">
        <v>38</v>
      </c>
      <c r="AA43" s="4" t="s">
        <v>1684</v>
      </c>
      <c r="AB43" s="4" t="s">
        <v>1718</v>
      </c>
      <c r="AC43" s="145"/>
      <c r="AD43" s="145"/>
    </row>
    <row r="44" spans="1:30" s="113" customFormat="1" ht="60" customHeight="1" x14ac:dyDescent="0.25">
      <c r="A44" s="4">
        <v>41</v>
      </c>
      <c r="B44" s="4" t="s">
        <v>1676</v>
      </c>
      <c r="C44" s="4" t="s">
        <v>27</v>
      </c>
      <c r="D44" s="4" t="s">
        <v>28</v>
      </c>
      <c r="E44" s="4" t="s">
        <v>1719</v>
      </c>
      <c r="F44" s="4" t="s">
        <v>178</v>
      </c>
      <c r="G44" s="4" t="s">
        <v>1720</v>
      </c>
      <c r="H44" s="4" t="s">
        <v>1721</v>
      </c>
      <c r="I44" s="10" t="s">
        <v>1722</v>
      </c>
      <c r="J44" s="4" t="str">
        <f t="shared" si="4"/>
        <v>Bela</v>
      </c>
      <c r="K44" s="4">
        <v>33.423313999999998</v>
      </c>
      <c r="L44" s="4">
        <v>71.928989000000001</v>
      </c>
      <c r="M44" s="4">
        <f t="shared" si="5"/>
        <v>112</v>
      </c>
      <c r="N44" s="4" t="s">
        <v>34</v>
      </c>
      <c r="O44" s="4" t="s">
        <v>1723</v>
      </c>
      <c r="P44" s="4">
        <v>24282</v>
      </c>
      <c r="Q44" s="4" t="s">
        <v>1724</v>
      </c>
      <c r="R44" s="4">
        <v>360000</v>
      </c>
      <c r="S44" s="4" t="s">
        <v>37</v>
      </c>
      <c r="T44" s="4">
        <v>288000</v>
      </c>
      <c r="U44" s="4" t="s">
        <v>37</v>
      </c>
      <c r="V44" s="4" t="s">
        <v>147</v>
      </c>
      <c r="W44" s="4" t="s">
        <v>38</v>
      </c>
      <c r="X44" s="4">
        <v>648000</v>
      </c>
      <c r="Y44" s="4" t="s">
        <v>38</v>
      </c>
      <c r="Z44" s="4" t="s">
        <v>38</v>
      </c>
      <c r="AA44" s="4" t="s">
        <v>1684</v>
      </c>
      <c r="AB44" s="4" t="s">
        <v>50</v>
      </c>
      <c r="AC44" s="145"/>
      <c r="AD44" s="145"/>
    </row>
    <row r="45" spans="1:30" s="113" customFormat="1" ht="60" customHeight="1" x14ac:dyDescent="0.25">
      <c r="A45" s="4">
        <v>42</v>
      </c>
      <c r="B45" s="4" t="s">
        <v>1676</v>
      </c>
      <c r="C45" s="4" t="s">
        <v>27</v>
      </c>
      <c r="D45" s="4" t="s">
        <v>28</v>
      </c>
      <c r="E45" s="4" t="s">
        <v>178</v>
      </c>
      <c r="F45" s="4" t="s">
        <v>1725</v>
      </c>
      <c r="G45" s="4" t="s">
        <v>1726</v>
      </c>
      <c r="H45" s="4" t="s">
        <v>1727</v>
      </c>
      <c r="I45" s="4" t="s">
        <v>1728</v>
      </c>
      <c r="J45" s="4" t="s">
        <v>1729</v>
      </c>
      <c r="K45" s="4">
        <v>33.443199999999997</v>
      </c>
      <c r="L45" s="4">
        <v>71.919799999999995</v>
      </c>
      <c r="M45" s="4">
        <v>120</v>
      </c>
      <c r="N45" s="4" t="s">
        <v>58</v>
      </c>
      <c r="O45" s="10" t="s">
        <v>1730</v>
      </c>
      <c r="P45" s="4">
        <v>27318</v>
      </c>
      <c r="Q45" s="4" t="s">
        <v>1731</v>
      </c>
      <c r="R45" s="4">
        <v>360000</v>
      </c>
      <c r="S45" s="4" t="s">
        <v>80</v>
      </c>
      <c r="T45" s="4">
        <v>288000</v>
      </c>
      <c r="U45" s="4" t="s">
        <v>37</v>
      </c>
      <c r="V45" s="4" t="s">
        <v>58</v>
      </c>
      <c r="W45" s="4"/>
      <c r="X45" s="4">
        <v>648000</v>
      </c>
      <c r="Y45" s="4">
        <v>72000</v>
      </c>
      <c r="Z45" s="10" t="s">
        <v>1732</v>
      </c>
      <c r="AA45" s="4" t="s">
        <v>39</v>
      </c>
      <c r="AB45" s="4" t="s">
        <v>50</v>
      </c>
      <c r="AC45" s="145"/>
      <c r="AD45" s="145"/>
    </row>
    <row r="46" spans="1:30" s="113" customFormat="1" ht="60" customHeight="1" x14ac:dyDescent="0.25">
      <c r="A46" s="4">
        <v>43</v>
      </c>
      <c r="B46" s="4" t="s">
        <v>1676</v>
      </c>
      <c r="C46" s="4" t="s">
        <v>27</v>
      </c>
      <c r="D46" s="4" t="s">
        <v>109</v>
      </c>
      <c r="E46" s="4" t="s">
        <v>1733</v>
      </c>
      <c r="F46" s="4" t="s">
        <v>52</v>
      </c>
      <c r="G46" s="4" t="s">
        <v>1734</v>
      </c>
      <c r="H46" s="4" t="s">
        <v>1735</v>
      </c>
      <c r="I46" s="10" t="s">
        <v>1736</v>
      </c>
      <c r="J46" s="4" t="str">
        <f t="shared" ref="J46:J50" si="6">E46</f>
        <v>Sidriyal</v>
      </c>
      <c r="K46" s="4">
        <v>33.377791999999999</v>
      </c>
      <c r="L46" s="4">
        <v>72.497460000000004</v>
      </c>
      <c r="M46" s="4">
        <f>24.8*8</f>
        <v>198.4</v>
      </c>
      <c r="N46" s="4" t="s">
        <v>34</v>
      </c>
      <c r="O46" s="4" t="s">
        <v>1737</v>
      </c>
      <c r="P46" s="4">
        <v>40470</v>
      </c>
      <c r="Q46" s="4" t="s">
        <v>1738</v>
      </c>
      <c r="R46" s="4">
        <v>360000</v>
      </c>
      <c r="S46" s="4" t="s">
        <v>37</v>
      </c>
      <c r="T46" s="4">
        <v>288000</v>
      </c>
      <c r="U46" s="4" t="s">
        <v>37</v>
      </c>
      <c r="V46" s="4" t="s">
        <v>147</v>
      </c>
      <c r="W46" s="2" t="s">
        <v>38</v>
      </c>
      <c r="X46" s="4">
        <f t="shared" ref="X46:X57" si="7">R46+T46</f>
        <v>648000</v>
      </c>
      <c r="Y46" s="4" t="s">
        <v>38</v>
      </c>
      <c r="Z46" s="4" t="s">
        <v>38</v>
      </c>
      <c r="AA46" s="4" t="s">
        <v>711</v>
      </c>
      <c r="AB46" s="4" t="s">
        <v>59</v>
      </c>
      <c r="AC46" s="145"/>
      <c r="AD46" s="145"/>
    </row>
    <row r="47" spans="1:30" s="113" customFormat="1" ht="60" customHeight="1" x14ac:dyDescent="0.25">
      <c r="A47" s="4">
        <v>44</v>
      </c>
      <c r="B47" s="4" t="s">
        <v>1676</v>
      </c>
      <c r="C47" s="4" t="s">
        <v>27</v>
      </c>
      <c r="D47" s="4" t="s">
        <v>109</v>
      </c>
      <c r="E47" s="4" t="s">
        <v>1739</v>
      </c>
      <c r="F47" s="4" t="s">
        <v>1739</v>
      </c>
      <c r="G47" s="4" t="s">
        <v>1740</v>
      </c>
      <c r="H47" s="4" t="s">
        <v>1741</v>
      </c>
      <c r="I47" s="10" t="s">
        <v>1742</v>
      </c>
      <c r="J47" s="4" t="str">
        <f t="shared" si="6"/>
        <v>Phamra Jagir</v>
      </c>
      <c r="K47" s="4">
        <v>33.405223999999997</v>
      </c>
      <c r="L47" s="4">
        <v>72.700580000000002</v>
      </c>
      <c r="M47" s="4">
        <f>24.5*8</f>
        <v>196</v>
      </c>
      <c r="N47" s="4" t="s">
        <v>34</v>
      </c>
      <c r="O47" s="4" t="s">
        <v>1743</v>
      </c>
      <c r="P47" s="4">
        <v>42494</v>
      </c>
      <c r="Q47" s="4" t="s">
        <v>1744</v>
      </c>
      <c r="R47" s="4">
        <v>360000</v>
      </c>
      <c r="S47" s="4" t="s">
        <v>37</v>
      </c>
      <c r="T47" s="4">
        <v>288000</v>
      </c>
      <c r="U47" s="4" t="s">
        <v>37</v>
      </c>
      <c r="V47" s="4" t="s">
        <v>147</v>
      </c>
      <c r="W47" s="2" t="s">
        <v>38</v>
      </c>
      <c r="X47" s="4">
        <f t="shared" si="7"/>
        <v>648000</v>
      </c>
      <c r="Y47" s="4" t="s">
        <v>38</v>
      </c>
      <c r="Z47" s="4" t="s">
        <v>38</v>
      </c>
      <c r="AA47" s="4" t="s">
        <v>711</v>
      </c>
      <c r="AB47" s="4" t="s">
        <v>59</v>
      </c>
      <c r="AC47" s="145"/>
      <c r="AD47" s="145"/>
    </row>
    <row r="48" spans="1:30" s="113" customFormat="1" ht="60" customHeight="1" x14ac:dyDescent="0.25">
      <c r="A48" s="4">
        <v>45</v>
      </c>
      <c r="B48" s="4" t="s">
        <v>1676</v>
      </c>
      <c r="C48" s="4" t="s">
        <v>27</v>
      </c>
      <c r="D48" s="4" t="s">
        <v>109</v>
      </c>
      <c r="E48" s="4" t="s">
        <v>51</v>
      </c>
      <c r="F48" s="4" t="s">
        <v>52</v>
      </c>
      <c r="G48" s="4" t="s">
        <v>1745</v>
      </c>
      <c r="H48" s="4" t="s">
        <v>1746</v>
      </c>
      <c r="I48" s="4" t="s">
        <v>1747</v>
      </c>
      <c r="J48" s="4" t="str">
        <f t="shared" si="6"/>
        <v>Lund</v>
      </c>
      <c r="K48" s="4">
        <v>33.372805999999997</v>
      </c>
      <c r="L48" s="4">
        <v>72.486007999999998</v>
      </c>
      <c r="M48" s="4">
        <f>39.7*8</f>
        <v>317.60000000000002</v>
      </c>
      <c r="N48" s="4" t="s">
        <v>34</v>
      </c>
      <c r="O48" s="4" t="s">
        <v>1748</v>
      </c>
      <c r="P48" s="4">
        <v>64752</v>
      </c>
      <c r="Q48" s="4" t="s">
        <v>1749</v>
      </c>
      <c r="R48" s="4">
        <v>360000</v>
      </c>
      <c r="S48" s="4" t="s">
        <v>37</v>
      </c>
      <c r="T48" s="4">
        <v>288000</v>
      </c>
      <c r="U48" s="4" t="s">
        <v>37</v>
      </c>
      <c r="V48" s="4" t="s">
        <v>147</v>
      </c>
      <c r="W48" s="2" t="s">
        <v>38</v>
      </c>
      <c r="X48" s="4">
        <f t="shared" si="7"/>
        <v>648000</v>
      </c>
      <c r="Y48" s="4" t="s">
        <v>38</v>
      </c>
      <c r="Z48" s="4" t="s">
        <v>38</v>
      </c>
      <c r="AA48" s="4" t="s">
        <v>711</v>
      </c>
      <c r="AB48" s="4" t="s">
        <v>59</v>
      </c>
      <c r="AC48" s="145"/>
      <c r="AD48" s="145"/>
    </row>
    <row r="49" spans="1:30" s="113" customFormat="1" ht="60" customHeight="1" x14ac:dyDescent="0.25">
      <c r="A49" s="4">
        <v>46</v>
      </c>
      <c r="B49" s="4" t="s">
        <v>1676</v>
      </c>
      <c r="C49" s="4" t="s">
        <v>27</v>
      </c>
      <c r="D49" s="4" t="s">
        <v>109</v>
      </c>
      <c r="E49" s="4" t="s">
        <v>51</v>
      </c>
      <c r="F49" s="4" t="s">
        <v>52</v>
      </c>
      <c r="G49" s="4" t="s">
        <v>1750</v>
      </c>
      <c r="H49" s="4" t="s">
        <v>1751</v>
      </c>
      <c r="I49" s="4" t="s">
        <v>1752</v>
      </c>
      <c r="J49" s="4" t="str">
        <f t="shared" si="6"/>
        <v>Lund</v>
      </c>
      <c r="K49" s="4">
        <v>33.368411999999999</v>
      </c>
      <c r="L49" s="4">
        <v>72.499089999999981</v>
      </c>
      <c r="M49" s="4">
        <f>24.8*8</f>
        <v>198.4</v>
      </c>
      <c r="N49" s="4" t="s">
        <v>34</v>
      </c>
      <c r="O49" s="4" t="s">
        <v>1711</v>
      </c>
      <c r="P49" s="4">
        <v>40470</v>
      </c>
      <c r="Q49" s="4" t="s">
        <v>1753</v>
      </c>
      <c r="R49" s="4">
        <v>360000</v>
      </c>
      <c r="S49" s="4" t="s">
        <v>37</v>
      </c>
      <c r="T49" s="4">
        <v>288000</v>
      </c>
      <c r="U49" s="4" t="s">
        <v>37</v>
      </c>
      <c r="V49" s="4" t="s">
        <v>147</v>
      </c>
      <c r="W49" s="2" t="s">
        <v>38</v>
      </c>
      <c r="X49" s="4">
        <f t="shared" si="7"/>
        <v>648000</v>
      </c>
      <c r="Y49" s="4" t="s">
        <v>38</v>
      </c>
      <c r="Z49" s="4" t="s">
        <v>38</v>
      </c>
      <c r="AA49" s="4" t="s">
        <v>711</v>
      </c>
      <c r="AB49" s="4" t="s">
        <v>59</v>
      </c>
      <c r="AC49" s="145"/>
      <c r="AD49" s="145"/>
    </row>
    <row r="50" spans="1:30" s="113" customFormat="1" ht="60" customHeight="1" x14ac:dyDescent="0.25">
      <c r="A50" s="4">
        <v>47</v>
      </c>
      <c r="B50" s="4" t="s">
        <v>1676</v>
      </c>
      <c r="C50" s="4" t="s">
        <v>27</v>
      </c>
      <c r="D50" s="4" t="s">
        <v>109</v>
      </c>
      <c r="E50" s="4" t="s">
        <v>33</v>
      </c>
      <c r="F50" s="4" t="s">
        <v>1754</v>
      </c>
      <c r="G50" s="4" t="s">
        <v>1755</v>
      </c>
      <c r="H50" s="4" t="s">
        <v>1756</v>
      </c>
      <c r="I50" s="4" t="s">
        <v>1757</v>
      </c>
      <c r="J50" s="4" t="str">
        <f t="shared" si="6"/>
        <v>Lungar</v>
      </c>
      <c r="K50" s="4" t="s">
        <v>1758</v>
      </c>
      <c r="L50" s="4">
        <v>72.59855899999998</v>
      </c>
      <c r="M50" s="4">
        <f>14*8</f>
        <v>112</v>
      </c>
      <c r="N50" s="4" t="s">
        <v>34</v>
      </c>
      <c r="O50" s="4" t="s">
        <v>1711</v>
      </c>
      <c r="P50" s="4">
        <v>24282</v>
      </c>
      <c r="Q50" s="4" t="s">
        <v>1759</v>
      </c>
      <c r="R50" s="4">
        <v>360000</v>
      </c>
      <c r="S50" s="4" t="s">
        <v>37</v>
      </c>
      <c r="T50" s="4">
        <v>288000</v>
      </c>
      <c r="U50" s="4" t="s">
        <v>37</v>
      </c>
      <c r="V50" s="4" t="s">
        <v>147</v>
      </c>
      <c r="W50" s="2" t="s">
        <v>38</v>
      </c>
      <c r="X50" s="4">
        <f t="shared" si="7"/>
        <v>648000</v>
      </c>
      <c r="Y50" s="4" t="s">
        <v>38</v>
      </c>
      <c r="Z50" s="4" t="s">
        <v>38</v>
      </c>
      <c r="AA50" s="4" t="s">
        <v>711</v>
      </c>
      <c r="AB50" s="4" t="s">
        <v>59</v>
      </c>
      <c r="AC50" s="145"/>
      <c r="AD50" s="145"/>
    </row>
    <row r="51" spans="1:30" s="113" customFormat="1" ht="60" customHeight="1" x14ac:dyDescent="0.25">
      <c r="A51" s="4">
        <v>48</v>
      </c>
      <c r="B51" s="4" t="s">
        <v>1676</v>
      </c>
      <c r="C51" s="4" t="s">
        <v>27</v>
      </c>
      <c r="D51" s="4" t="s">
        <v>28</v>
      </c>
      <c r="E51" s="4" t="s">
        <v>1719</v>
      </c>
      <c r="F51" s="4" t="s">
        <v>1719</v>
      </c>
      <c r="G51" s="4" t="s">
        <v>1760</v>
      </c>
      <c r="H51" s="4" t="s">
        <v>1761</v>
      </c>
      <c r="I51" s="10" t="s">
        <v>1762</v>
      </c>
      <c r="J51" s="4" t="s">
        <v>1719</v>
      </c>
      <c r="K51" s="4">
        <v>33.393259999999998</v>
      </c>
      <c r="L51" s="4">
        <v>71.923941999999997</v>
      </c>
      <c r="M51" s="4">
        <f>17.5*8</f>
        <v>140</v>
      </c>
      <c r="N51" s="4" t="s">
        <v>34</v>
      </c>
      <c r="O51" s="4" t="s">
        <v>1763</v>
      </c>
      <c r="P51" s="4">
        <v>30353</v>
      </c>
      <c r="Q51" s="4" t="s">
        <v>1764</v>
      </c>
      <c r="R51" s="4">
        <v>360000</v>
      </c>
      <c r="S51" s="4" t="s">
        <v>37</v>
      </c>
      <c r="T51" s="4">
        <v>288000</v>
      </c>
      <c r="U51" s="4" t="s">
        <v>37</v>
      </c>
      <c r="V51" s="4" t="s">
        <v>147</v>
      </c>
      <c r="W51" s="2" t="s">
        <v>38</v>
      </c>
      <c r="X51" s="4">
        <f t="shared" si="7"/>
        <v>648000</v>
      </c>
      <c r="Y51" s="4" t="s">
        <v>38</v>
      </c>
      <c r="Z51" s="4" t="s">
        <v>38</v>
      </c>
      <c r="AA51" s="4" t="s">
        <v>711</v>
      </c>
      <c r="AB51" s="4" t="s">
        <v>59</v>
      </c>
      <c r="AC51" s="145"/>
      <c r="AD51" s="145"/>
    </row>
    <row r="52" spans="1:30" s="113" customFormat="1" ht="60" customHeight="1" x14ac:dyDescent="0.25">
      <c r="A52" s="4">
        <v>49</v>
      </c>
      <c r="B52" s="4" t="s">
        <v>1676</v>
      </c>
      <c r="C52" s="4" t="s">
        <v>27</v>
      </c>
      <c r="D52" s="4" t="s">
        <v>28</v>
      </c>
      <c r="E52" s="4" t="s">
        <v>1719</v>
      </c>
      <c r="F52" s="4" t="s">
        <v>1725</v>
      </c>
      <c r="G52" s="4" t="s">
        <v>1765</v>
      </c>
      <c r="H52" s="4" t="s">
        <v>1766</v>
      </c>
      <c r="I52" s="4" t="s">
        <v>1767</v>
      </c>
      <c r="J52" s="4" t="str">
        <f t="shared" ref="J52:J57" si="8">E52</f>
        <v>Bela</v>
      </c>
      <c r="K52" s="4">
        <v>33.389952000000001</v>
      </c>
      <c r="L52" s="4">
        <v>71.907345000000007</v>
      </c>
      <c r="M52" s="4">
        <f>10.5*8</f>
        <v>84</v>
      </c>
      <c r="N52" s="4" t="s">
        <v>34</v>
      </c>
      <c r="O52" s="4" t="s">
        <v>1768</v>
      </c>
      <c r="P52" s="4">
        <v>18212</v>
      </c>
      <c r="Q52" s="4" t="s">
        <v>1769</v>
      </c>
      <c r="R52" s="4">
        <v>360000</v>
      </c>
      <c r="S52" s="4" t="s">
        <v>37</v>
      </c>
      <c r="T52" s="4">
        <v>288000</v>
      </c>
      <c r="U52" s="4" t="s">
        <v>37</v>
      </c>
      <c r="V52" s="4" t="s">
        <v>147</v>
      </c>
      <c r="W52" s="2" t="s">
        <v>38</v>
      </c>
      <c r="X52" s="4">
        <f t="shared" si="7"/>
        <v>648000</v>
      </c>
      <c r="Y52" s="4" t="s">
        <v>38</v>
      </c>
      <c r="Z52" s="4" t="s">
        <v>38</v>
      </c>
      <c r="AA52" s="4" t="s">
        <v>711</v>
      </c>
      <c r="AB52" s="4" t="s">
        <v>59</v>
      </c>
      <c r="AC52" s="145"/>
      <c r="AD52" s="145"/>
    </row>
    <row r="53" spans="1:30" s="113" customFormat="1" ht="60" customHeight="1" x14ac:dyDescent="0.25">
      <c r="A53" s="4">
        <v>50</v>
      </c>
      <c r="B53" s="4" t="s">
        <v>1676</v>
      </c>
      <c r="C53" s="4" t="s">
        <v>27</v>
      </c>
      <c r="D53" s="4" t="s">
        <v>28</v>
      </c>
      <c r="E53" s="4" t="s">
        <v>1719</v>
      </c>
      <c r="F53" s="4" t="s">
        <v>1725</v>
      </c>
      <c r="G53" s="4" t="s">
        <v>1770</v>
      </c>
      <c r="H53" s="4" t="s">
        <v>1771</v>
      </c>
      <c r="I53" s="10" t="s">
        <v>1772</v>
      </c>
      <c r="J53" s="4" t="str">
        <f t="shared" si="8"/>
        <v>Bela</v>
      </c>
      <c r="K53" s="4">
        <v>33.371595999999997</v>
      </c>
      <c r="L53" s="4">
        <v>71.865464000000003</v>
      </c>
      <c r="M53" s="4">
        <f>14*8</f>
        <v>112</v>
      </c>
      <c r="N53" s="4" t="s">
        <v>34</v>
      </c>
      <c r="O53" s="4" t="s">
        <v>1768</v>
      </c>
      <c r="P53" s="4">
        <v>24282</v>
      </c>
      <c r="Q53" s="4" t="s">
        <v>1773</v>
      </c>
      <c r="R53" s="4">
        <v>360000</v>
      </c>
      <c r="S53" s="4" t="s">
        <v>37</v>
      </c>
      <c r="T53" s="4">
        <v>288000</v>
      </c>
      <c r="U53" s="4" t="s">
        <v>37</v>
      </c>
      <c r="V53" s="4" t="s">
        <v>147</v>
      </c>
      <c r="W53" s="2" t="s">
        <v>38</v>
      </c>
      <c r="X53" s="4">
        <f t="shared" si="7"/>
        <v>648000</v>
      </c>
      <c r="Y53" s="4" t="s">
        <v>38</v>
      </c>
      <c r="Z53" s="4" t="s">
        <v>38</v>
      </c>
      <c r="AA53" s="4" t="s">
        <v>711</v>
      </c>
      <c r="AB53" s="4" t="s">
        <v>59</v>
      </c>
      <c r="AC53" s="145"/>
      <c r="AD53" s="145"/>
    </row>
    <row r="54" spans="1:30" s="113" customFormat="1" ht="60" customHeight="1" x14ac:dyDescent="0.25">
      <c r="A54" s="4">
        <v>51</v>
      </c>
      <c r="B54" s="4" t="s">
        <v>1676</v>
      </c>
      <c r="C54" s="4" t="s">
        <v>27</v>
      </c>
      <c r="D54" s="4" t="s">
        <v>28</v>
      </c>
      <c r="E54" s="4" t="s">
        <v>1707</v>
      </c>
      <c r="F54" s="4" t="s">
        <v>1707</v>
      </c>
      <c r="G54" s="4" t="s">
        <v>1774</v>
      </c>
      <c r="H54" s="4" t="s">
        <v>1775</v>
      </c>
      <c r="I54" s="10" t="s">
        <v>1776</v>
      </c>
      <c r="J54" s="4" t="str">
        <f t="shared" si="8"/>
        <v>Chapri</v>
      </c>
      <c r="K54" s="4">
        <v>33.349124000000003</v>
      </c>
      <c r="L54" s="4">
        <v>72.007063000000002</v>
      </c>
      <c r="M54" s="4">
        <f>14*8</f>
        <v>112</v>
      </c>
      <c r="N54" s="4" t="s">
        <v>34</v>
      </c>
      <c r="O54" s="4" t="s">
        <v>1777</v>
      </c>
      <c r="P54" s="4">
        <v>24282</v>
      </c>
      <c r="Q54" s="4" t="s">
        <v>1778</v>
      </c>
      <c r="R54" s="4">
        <v>360000</v>
      </c>
      <c r="S54" s="4" t="s">
        <v>37</v>
      </c>
      <c r="T54" s="2" t="s">
        <v>38</v>
      </c>
      <c r="U54" s="2" t="s">
        <v>38</v>
      </c>
      <c r="V54" s="4" t="s">
        <v>147</v>
      </c>
      <c r="W54" s="2" t="s">
        <v>38</v>
      </c>
      <c r="X54" s="4">
        <v>648000</v>
      </c>
      <c r="Y54" s="4" t="s">
        <v>38</v>
      </c>
      <c r="Z54" s="4" t="s">
        <v>38</v>
      </c>
      <c r="AA54" s="4" t="s">
        <v>1779</v>
      </c>
      <c r="AB54" s="4" t="s">
        <v>59</v>
      </c>
      <c r="AC54" s="145"/>
      <c r="AD54" s="145"/>
    </row>
    <row r="55" spans="1:30" s="113" customFormat="1" ht="60" customHeight="1" x14ac:dyDescent="0.25">
      <c r="A55" s="4">
        <v>52</v>
      </c>
      <c r="B55" s="4" t="s">
        <v>1676</v>
      </c>
      <c r="C55" s="4" t="s">
        <v>27</v>
      </c>
      <c r="D55" s="4" t="s">
        <v>28</v>
      </c>
      <c r="E55" s="4" t="s">
        <v>1719</v>
      </c>
      <c r="F55" s="4" t="s">
        <v>1725</v>
      </c>
      <c r="G55" s="4" t="s">
        <v>1780</v>
      </c>
      <c r="H55" s="4" t="s">
        <v>1781</v>
      </c>
      <c r="I55" s="10" t="s">
        <v>182</v>
      </c>
      <c r="J55" s="4" t="str">
        <f t="shared" si="8"/>
        <v>Bela</v>
      </c>
      <c r="K55" s="4">
        <v>33.370837999999999</v>
      </c>
      <c r="L55" s="4">
        <v>72.395664999999994</v>
      </c>
      <c r="M55" s="4">
        <f>14*8</f>
        <v>112</v>
      </c>
      <c r="N55" s="4" t="s">
        <v>34</v>
      </c>
      <c r="O55" s="4" t="s">
        <v>1711</v>
      </c>
      <c r="P55" s="4">
        <v>24282</v>
      </c>
      <c r="Q55" s="4" t="s">
        <v>1782</v>
      </c>
      <c r="R55" s="4">
        <v>360000</v>
      </c>
      <c r="S55" s="4" t="s">
        <v>37</v>
      </c>
      <c r="T55" s="4">
        <v>288000</v>
      </c>
      <c r="U55" s="4" t="s">
        <v>37</v>
      </c>
      <c r="V55" s="4" t="s">
        <v>147</v>
      </c>
      <c r="W55" s="2" t="s">
        <v>38</v>
      </c>
      <c r="X55" s="4">
        <f t="shared" si="7"/>
        <v>648000</v>
      </c>
      <c r="Y55" s="4" t="s">
        <v>38</v>
      </c>
      <c r="Z55" s="4" t="s">
        <v>38</v>
      </c>
      <c r="AA55" s="4" t="s">
        <v>711</v>
      </c>
      <c r="AB55" s="4" t="s">
        <v>59</v>
      </c>
      <c r="AC55" s="145"/>
      <c r="AD55" s="145"/>
    </row>
    <row r="56" spans="1:30" s="113" customFormat="1" ht="60" customHeight="1" x14ac:dyDescent="0.25">
      <c r="A56" s="4">
        <v>53</v>
      </c>
      <c r="B56" s="4" t="s">
        <v>1676</v>
      </c>
      <c r="C56" s="4" t="s">
        <v>27</v>
      </c>
      <c r="D56" s="4" t="s">
        <v>28</v>
      </c>
      <c r="E56" s="4" t="s">
        <v>1783</v>
      </c>
      <c r="F56" s="4" t="s">
        <v>178</v>
      </c>
      <c r="G56" s="4" t="s">
        <v>1784</v>
      </c>
      <c r="H56" s="4" t="s">
        <v>1785</v>
      </c>
      <c r="I56" s="10" t="s">
        <v>1786</v>
      </c>
      <c r="J56" s="4" t="str">
        <f t="shared" si="8"/>
        <v>Rati Keri</v>
      </c>
      <c r="K56" s="4">
        <v>33.368938</v>
      </c>
      <c r="L56" s="4">
        <v>71.787717999999998</v>
      </c>
      <c r="M56" s="4">
        <f>14*8</f>
        <v>112</v>
      </c>
      <c r="N56" s="4" t="s">
        <v>34</v>
      </c>
      <c r="O56" s="4" t="s">
        <v>1768</v>
      </c>
      <c r="P56" s="4">
        <v>24282</v>
      </c>
      <c r="Q56" s="4" t="s">
        <v>1787</v>
      </c>
      <c r="R56" s="4">
        <v>360000</v>
      </c>
      <c r="S56" s="4" t="s">
        <v>37</v>
      </c>
      <c r="T56" s="4">
        <v>288000</v>
      </c>
      <c r="U56" s="4" t="s">
        <v>37</v>
      </c>
      <c r="V56" s="4" t="s">
        <v>147</v>
      </c>
      <c r="W56" s="2" t="s">
        <v>38</v>
      </c>
      <c r="X56" s="4">
        <f t="shared" si="7"/>
        <v>648000</v>
      </c>
      <c r="Y56" s="4" t="s">
        <v>38</v>
      </c>
      <c r="Z56" s="4" t="s">
        <v>38</v>
      </c>
      <c r="AA56" s="4" t="s">
        <v>711</v>
      </c>
      <c r="AB56" s="4" t="s">
        <v>59</v>
      </c>
      <c r="AC56" s="145"/>
      <c r="AD56" s="145"/>
    </row>
    <row r="57" spans="1:30" s="113" customFormat="1" ht="60" customHeight="1" x14ac:dyDescent="0.25">
      <c r="A57" s="4">
        <v>54</v>
      </c>
      <c r="B57" s="4" t="s">
        <v>1676</v>
      </c>
      <c r="C57" s="4" t="s">
        <v>27</v>
      </c>
      <c r="D57" s="4" t="s">
        <v>28</v>
      </c>
      <c r="E57" s="4" t="s">
        <v>1719</v>
      </c>
      <c r="F57" s="4" t="s">
        <v>1725</v>
      </c>
      <c r="G57" s="4" t="s">
        <v>1788</v>
      </c>
      <c r="H57" s="4" t="s">
        <v>1789</v>
      </c>
      <c r="I57" s="10" t="s">
        <v>1790</v>
      </c>
      <c r="J57" s="4" t="str">
        <f t="shared" si="8"/>
        <v>Bela</v>
      </c>
      <c r="K57" s="4">
        <v>33.411045600000001</v>
      </c>
      <c r="L57" s="4">
        <v>71.932722999999996</v>
      </c>
      <c r="M57" s="4">
        <f>14*8</f>
        <v>112</v>
      </c>
      <c r="N57" s="4" t="s">
        <v>34</v>
      </c>
      <c r="O57" s="4" t="s">
        <v>1791</v>
      </c>
      <c r="P57" s="4">
        <v>24282</v>
      </c>
      <c r="Q57" s="4" t="s">
        <v>1792</v>
      </c>
      <c r="R57" s="4">
        <v>360000</v>
      </c>
      <c r="S57" s="4" t="s">
        <v>37</v>
      </c>
      <c r="T57" s="4">
        <v>288000</v>
      </c>
      <c r="U57" s="4" t="s">
        <v>37</v>
      </c>
      <c r="V57" s="4" t="s">
        <v>147</v>
      </c>
      <c r="W57" s="2" t="s">
        <v>38</v>
      </c>
      <c r="X57" s="4">
        <f t="shared" si="7"/>
        <v>648000</v>
      </c>
      <c r="Y57" s="4" t="s">
        <v>38</v>
      </c>
      <c r="Z57" s="4" t="s">
        <v>38</v>
      </c>
      <c r="AA57" s="4" t="s">
        <v>711</v>
      </c>
      <c r="AB57" s="4" t="s">
        <v>59</v>
      </c>
      <c r="AC57" s="145"/>
      <c r="AD57" s="145"/>
    </row>
    <row r="58" spans="1:30" s="113" customFormat="1" ht="60" customHeight="1" x14ac:dyDescent="0.25">
      <c r="A58" s="4">
        <v>55</v>
      </c>
      <c r="B58" s="4" t="s">
        <v>1676</v>
      </c>
      <c r="C58" s="4" t="s">
        <v>27</v>
      </c>
      <c r="D58" s="4" t="s">
        <v>41</v>
      </c>
      <c r="E58" s="4" t="s">
        <v>1793</v>
      </c>
      <c r="F58" s="4" t="s">
        <v>1793</v>
      </c>
      <c r="G58" s="4" t="s">
        <v>1794</v>
      </c>
      <c r="H58" s="4" t="s">
        <v>1795</v>
      </c>
      <c r="I58" s="4" t="s">
        <v>1796</v>
      </c>
      <c r="J58" s="4" t="s">
        <v>1793</v>
      </c>
      <c r="K58" s="4">
        <v>33.195799999999998</v>
      </c>
      <c r="L58" s="4">
        <v>72.374489999999994</v>
      </c>
      <c r="M58" s="4">
        <v>22</v>
      </c>
      <c r="N58" s="4" t="s">
        <v>34</v>
      </c>
      <c r="O58" s="4" t="s">
        <v>1797</v>
      </c>
      <c r="P58" s="4">
        <v>27318</v>
      </c>
      <c r="Q58" s="4" t="s">
        <v>1798</v>
      </c>
      <c r="R58" s="4">
        <v>360000</v>
      </c>
      <c r="S58" s="4" t="s">
        <v>37</v>
      </c>
      <c r="T58" s="4">
        <v>288000</v>
      </c>
      <c r="U58" s="4" t="s">
        <v>37</v>
      </c>
      <c r="V58" s="4" t="s">
        <v>147</v>
      </c>
      <c r="W58" s="4" t="s">
        <v>38</v>
      </c>
      <c r="X58" s="4">
        <v>648000</v>
      </c>
      <c r="Y58" s="26"/>
      <c r="Z58" s="4" t="s">
        <v>177</v>
      </c>
      <c r="AA58" s="4" t="s">
        <v>149</v>
      </c>
      <c r="AB58" s="4" t="s">
        <v>50</v>
      </c>
      <c r="AC58" s="145"/>
      <c r="AD58" s="145"/>
    </row>
    <row r="59" spans="1:30" s="113" customFormat="1" ht="60" customHeight="1" x14ac:dyDescent="0.25">
      <c r="A59" s="4">
        <v>56</v>
      </c>
      <c r="B59" s="4" t="s">
        <v>1676</v>
      </c>
      <c r="C59" s="4" t="s">
        <v>27</v>
      </c>
      <c r="D59" s="4" t="s">
        <v>41</v>
      </c>
      <c r="E59" s="4" t="s">
        <v>150</v>
      </c>
      <c r="F59" s="4" t="s">
        <v>1799</v>
      </c>
      <c r="G59" s="4" t="s">
        <v>1800</v>
      </c>
      <c r="H59" s="4" t="s">
        <v>1801</v>
      </c>
      <c r="I59" s="4" t="s">
        <v>1802</v>
      </c>
      <c r="J59" s="4" t="s">
        <v>150</v>
      </c>
      <c r="K59" s="4">
        <v>33.229093300000002</v>
      </c>
      <c r="L59" s="4">
        <v>72.415528300000005</v>
      </c>
      <c r="M59" s="4">
        <v>14.1</v>
      </c>
      <c r="N59" s="4" t="s">
        <v>34</v>
      </c>
      <c r="O59" s="4" t="s">
        <v>1803</v>
      </c>
      <c r="P59" s="4">
        <v>34500</v>
      </c>
      <c r="Q59" s="4" t="s">
        <v>1804</v>
      </c>
      <c r="R59" s="4">
        <v>360000</v>
      </c>
      <c r="S59" s="4" t="s">
        <v>37</v>
      </c>
      <c r="T59" s="4">
        <v>288000</v>
      </c>
      <c r="U59" s="4" t="s">
        <v>37</v>
      </c>
      <c r="V59" s="4" t="s">
        <v>147</v>
      </c>
      <c r="W59" s="4" t="s">
        <v>38</v>
      </c>
      <c r="X59" s="4">
        <v>648000</v>
      </c>
      <c r="Y59" s="26"/>
      <c r="Z59" s="4" t="s">
        <v>1805</v>
      </c>
      <c r="AA59" s="4" t="s">
        <v>149</v>
      </c>
      <c r="AB59" s="4" t="s">
        <v>50</v>
      </c>
      <c r="AC59" s="145"/>
      <c r="AD59" s="145"/>
    </row>
    <row r="60" spans="1:30" s="113" customFormat="1" ht="60" customHeight="1" x14ac:dyDescent="0.25">
      <c r="A60" s="4">
        <v>57</v>
      </c>
      <c r="B60" s="4" t="s">
        <v>1676</v>
      </c>
      <c r="C60" s="4" t="s">
        <v>27</v>
      </c>
      <c r="D60" s="4" t="s">
        <v>41</v>
      </c>
      <c r="E60" s="4" t="s">
        <v>1806</v>
      </c>
      <c r="F60" s="4" t="s">
        <v>1807</v>
      </c>
      <c r="G60" s="4" t="s">
        <v>1808</v>
      </c>
      <c r="H60" s="4" t="s">
        <v>1809</v>
      </c>
      <c r="I60" s="4" t="s">
        <v>1810</v>
      </c>
      <c r="J60" s="4" t="s">
        <v>1806</v>
      </c>
      <c r="K60" s="4">
        <v>33.38946</v>
      </c>
      <c r="L60" s="4">
        <v>72.359219999999993</v>
      </c>
      <c r="M60" s="4">
        <v>22.1</v>
      </c>
      <c r="N60" s="4" t="s">
        <v>34</v>
      </c>
      <c r="O60" s="4" t="s">
        <v>1811</v>
      </c>
      <c r="P60" s="4">
        <v>54633</v>
      </c>
      <c r="Q60" s="4" t="s">
        <v>1812</v>
      </c>
      <c r="R60" s="4">
        <v>360000</v>
      </c>
      <c r="S60" s="4" t="s">
        <v>37</v>
      </c>
      <c r="T60" s="4">
        <v>288000</v>
      </c>
      <c r="U60" s="4" t="s">
        <v>37</v>
      </c>
      <c r="V60" s="4" t="s">
        <v>147</v>
      </c>
      <c r="W60" s="4" t="s">
        <v>38</v>
      </c>
      <c r="X60" s="4">
        <f t="shared" ref="X60:X64" si="9">SUM(R60+T60)</f>
        <v>648000</v>
      </c>
      <c r="Y60" s="26"/>
      <c r="Z60" s="4" t="s">
        <v>1813</v>
      </c>
      <c r="AA60" s="4" t="s">
        <v>149</v>
      </c>
      <c r="AB60" s="4" t="s">
        <v>40</v>
      </c>
      <c r="AC60" s="145"/>
      <c r="AD60" s="145"/>
    </row>
    <row r="61" spans="1:30" s="113" customFormat="1" ht="60" customHeight="1" x14ac:dyDescent="0.25">
      <c r="A61" s="4">
        <v>58</v>
      </c>
      <c r="B61" s="4" t="s">
        <v>1676</v>
      </c>
      <c r="C61" s="4" t="s">
        <v>27</v>
      </c>
      <c r="D61" s="4" t="s">
        <v>28</v>
      </c>
      <c r="E61" s="4" t="s">
        <v>178</v>
      </c>
      <c r="F61" s="4" t="s">
        <v>1725</v>
      </c>
      <c r="G61" s="4" t="s">
        <v>1814</v>
      </c>
      <c r="H61" s="4" t="s">
        <v>1727</v>
      </c>
      <c r="I61" s="4" t="s">
        <v>1815</v>
      </c>
      <c r="J61" s="4" t="s">
        <v>178</v>
      </c>
      <c r="K61" s="4">
        <v>33.443199999999997</v>
      </c>
      <c r="L61" s="4">
        <v>71.919799999999995</v>
      </c>
      <c r="M61" s="4">
        <v>15</v>
      </c>
      <c r="N61" s="4" t="s">
        <v>34</v>
      </c>
      <c r="O61" s="4">
        <v>20.1021</v>
      </c>
      <c r="P61" s="4">
        <v>27318</v>
      </c>
      <c r="Q61" s="4" t="s">
        <v>1816</v>
      </c>
      <c r="R61" s="4">
        <v>360000</v>
      </c>
      <c r="S61" s="4" t="s">
        <v>37</v>
      </c>
      <c r="T61" s="4">
        <v>288000</v>
      </c>
      <c r="U61" s="4" t="s">
        <v>37</v>
      </c>
      <c r="V61" s="4" t="s">
        <v>147</v>
      </c>
      <c r="W61" s="4" t="s">
        <v>38</v>
      </c>
      <c r="X61" s="4">
        <f t="shared" si="9"/>
        <v>648000</v>
      </c>
      <c r="Y61" s="26"/>
      <c r="Z61" s="4" t="s">
        <v>1524</v>
      </c>
      <c r="AA61" s="4" t="s">
        <v>149</v>
      </c>
      <c r="AB61" s="4" t="s">
        <v>40</v>
      </c>
      <c r="AC61" s="145"/>
      <c r="AD61" s="145"/>
    </row>
    <row r="62" spans="1:30" s="113" customFormat="1" ht="60" customHeight="1" x14ac:dyDescent="0.25">
      <c r="A62" s="4">
        <v>59</v>
      </c>
      <c r="B62" s="4" t="s">
        <v>1676</v>
      </c>
      <c r="C62" s="4" t="s">
        <v>27</v>
      </c>
      <c r="D62" s="4" t="s">
        <v>28</v>
      </c>
      <c r="E62" s="4" t="s">
        <v>178</v>
      </c>
      <c r="F62" s="4" t="s">
        <v>1719</v>
      </c>
      <c r="G62" s="4" t="s">
        <v>1817</v>
      </c>
      <c r="H62" s="4" t="s">
        <v>1818</v>
      </c>
      <c r="I62" s="4" t="s">
        <v>1819</v>
      </c>
      <c r="J62" s="4" t="s">
        <v>178</v>
      </c>
      <c r="K62" s="4">
        <v>33.426600000000001</v>
      </c>
      <c r="L62" s="4">
        <v>71.930499999999995</v>
      </c>
      <c r="M62" s="4">
        <v>185</v>
      </c>
      <c r="N62" s="4" t="s">
        <v>34</v>
      </c>
      <c r="O62" s="4" t="s">
        <v>1811</v>
      </c>
      <c r="P62" s="4">
        <v>27859</v>
      </c>
      <c r="Q62" s="4" t="s">
        <v>1820</v>
      </c>
      <c r="R62" s="4">
        <v>360000</v>
      </c>
      <c r="S62" s="4" t="s">
        <v>37</v>
      </c>
      <c r="T62" s="4">
        <v>288000</v>
      </c>
      <c r="U62" s="4" t="s">
        <v>37</v>
      </c>
      <c r="V62" s="4" t="s">
        <v>147</v>
      </c>
      <c r="W62" s="4" t="s">
        <v>38</v>
      </c>
      <c r="X62" s="4">
        <f t="shared" si="9"/>
        <v>648000</v>
      </c>
      <c r="Y62" s="26"/>
      <c r="Z62" s="4" t="s">
        <v>1821</v>
      </c>
      <c r="AA62" s="4" t="s">
        <v>149</v>
      </c>
      <c r="AB62" s="4" t="s">
        <v>40</v>
      </c>
      <c r="AC62" s="145"/>
      <c r="AD62" s="145"/>
    </row>
    <row r="63" spans="1:30" s="113" customFormat="1" ht="60" customHeight="1" x14ac:dyDescent="0.25">
      <c r="A63" s="4">
        <v>60</v>
      </c>
      <c r="B63" s="4" t="s">
        <v>1676</v>
      </c>
      <c r="C63" s="4" t="s">
        <v>27</v>
      </c>
      <c r="D63" s="4" t="s">
        <v>28</v>
      </c>
      <c r="E63" s="4" t="s">
        <v>178</v>
      </c>
      <c r="F63" s="4" t="s">
        <v>1719</v>
      </c>
      <c r="G63" s="4" t="s">
        <v>1822</v>
      </c>
      <c r="H63" s="4" t="s">
        <v>1823</v>
      </c>
      <c r="I63" s="4" t="s">
        <v>1824</v>
      </c>
      <c r="J63" s="4" t="s">
        <v>178</v>
      </c>
      <c r="K63" s="4">
        <v>33.410825000000003</v>
      </c>
      <c r="L63" s="4">
        <v>71.923841999999993</v>
      </c>
      <c r="M63" s="4">
        <v>100</v>
      </c>
      <c r="N63" s="4" t="s">
        <v>34</v>
      </c>
      <c r="O63" s="4" t="s">
        <v>1825</v>
      </c>
      <c r="P63" s="4">
        <v>39459</v>
      </c>
      <c r="Q63" s="4" t="s">
        <v>1826</v>
      </c>
      <c r="R63" s="4">
        <v>360000</v>
      </c>
      <c r="S63" s="4" t="s">
        <v>37</v>
      </c>
      <c r="T63" s="4">
        <v>288000</v>
      </c>
      <c r="U63" s="4" t="s">
        <v>37</v>
      </c>
      <c r="V63" s="4" t="s">
        <v>147</v>
      </c>
      <c r="W63" s="4" t="s">
        <v>38</v>
      </c>
      <c r="X63" s="4">
        <f t="shared" si="9"/>
        <v>648000</v>
      </c>
      <c r="Y63" s="26"/>
      <c r="Z63" s="4" t="s">
        <v>1827</v>
      </c>
      <c r="AA63" s="4" t="s">
        <v>149</v>
      </c>
      <c r="AB63" s="4" t="s">
        <v>40</v>
      </c>
      <c r="AC63" s="145"/>
      <c r="AD63" s="145"/>
    </row>
    <row r="64" spans="1:30" s="113" customFormat="1" ht="60" customHeight="1" x14ac:dyDescent="0.25">
      <c r="A64" s="4">
        <v>61</v>
      </c>
      <c r="B64" s="60" t="s">
        <v>1676</v>
      </c>
      <c r="C64" s="4" t="s">
        <v>27</v>
      </c>
      <c r="D64" s="4" t="s">
        <v>41</v>
      </c>
      <c r="E64" s="4" t="s">
        <v>1828</v>
      </c>
      <c r="F64" s="4" t="s">
        <v>150</v>
      </c>
      <c r="G64" s="4" t="s">
        <v>1829</v>
      </c>
      <c r="H64" s="20" t="s">
        <v>1830</v>
      </c>
      <c r="I64" s="20" t="s">
        <v>1831</v>
      </c>
      <c r="J64" s="4" t="s">
        <v>1828</v>
      </c>
      <c r="K64" s="4">
        <v>33.332454900000002</v>
      </c>
      <c r="L64" s="4">
        <v>72.43080166</v>
      </c>
      <c r="M64" s="4">
        <v>150</v>
      </c>
      <c r="N64" s="4" t="s">
        <v>34</v>
      </c>
      <c r="O64" s="4" t="s">
        <v>1803</v>
      </c>
      <c r="P64" s="4">
        <v>12750</v>
      </c>
      <c r="Q64" s="4" t="s">
        <v>1832</v>
      </c>
      <c r="R64" s="4">
        <v>360000</v>
      </c>
      <c r="S64" s="4" t="s">
        <v>37</v>
      </c>
      <c r="T64" s="4">
        <v>288000</v>
      </c>
      <c r="U64" s="4" t="s">
        <v>37</v>
      </c>
      <c r="V64" s="4" t="s">
        <v>147</v>
      </c>
      <c r="W64" s="4" t="s">
        <v>38</v>
      </c>
      <c r="X64" s="4">
        <f t="shared" si="9"/>
        <v>648000</v>
      </c>
      <c r="Y64" s="26"/>
      <c r="Z64" s="4" t="s">
        <v>1833</v>
      </c>
      <c r="AA64" s="4" t="s">
        <v>149</v>
      </c>
      <c r="AB64" s="4" t="s">
        <v>40</v>
      </c>
      <c r="AC64" s="145"/>
      <c r="AD64" s="145"/>
    </row>
    <row r="65" spans="1:30" s="113" customFormat="1" ht="60" customHeight="1" x14ac:dyDescent="0.25">
      <c r="A65" s="4">
        <v>62</v>
      </c>
      <c r="B65" s="4" t="s">
        <v>1676</v>
      </c>
      <c r="C65" s="4" t="s">
        <v>27</v>
      </c>
      <c r="D65" s="4" t="s">
        <v>109</v>
      </c>
      <c r="E65" s="4" t="s">
        <v>1834</v>
      </c>
      <c r="F65" s="4" t="s">
        <v>165</v>
      </c>
      <c r="G65" s="4" t="s">
        <v>1835</v>
      </c>
      <c r="H65" s="4" t="s">
        <v>1836</v>
      </c>
      <c r="I65" s="4" t="s">
        <v>1837</v>
      </c>
      <c r="J65" s="4" t="s">
        <v>1834</v>
      </c>
      <c r="K65" s="4">
        <v>33.405287999999999</v>
      </c>
      <c r="L65" s="4">
        <v>72.692259000000007</v>
      </c>
      <c r="M65" s="4">
        <v>27</v>
      </c>
      <c r="N65" s="4" t="s">
        <v>34</v>
      </c>
      <c r="O65" s="4" t="s">
        <v>1838</v>
      </c>
      <c r="P65" s="4">
        <v>35423</v>
      </c>
      <c r="Q65" s="4" t="s">
        <v>1839</v>
      </c>
      <c r="R65" s="4">
        <v>360000</v>
      </c>
      <c r="S65" s="4" t="s">
        <v>37</v>
      </c>
      <c r="T65" s="4">
        <v>288000</v>
      </c>
      <c r="U65" s="4" t="s">
        <v>37</v>
      </c>
      <c r="V65" s="4" t="s">
        <v>147</v>
      </c>
      <c r="W65" s="4" t="s">
        <v>38</v>
      </c>
      <c r="X65" s="4">
        <v>648000</v>
      </c>
      <c r="Y65" s="26"/>
      <c r="Z65" s="4" t="s">
        <v>1840</v>
      </c>
      <c r="AA65" s="4" t="s">
        <v>149</v>
      </c>
      <c r="AB65" s="4" t="s">
        <v>40</v>
      </c>
      <c r="AC65" s="145"/>
      <c r="AD65" s="145"/>
    </row>
    <row r="66" spans="1:30" s="113" customFormat="1" ht="60" customHeight="1" x14ac:dyDescent="0.25">
      <c r="A66" s="4">
        <v>63</v>
      </c>
      <c r="B66" s="4" t="s">
        <v>1676</v>
      </c>
      <c r="C66" s="4" t="s">
        <v>27</v>
      </c>
      <c r="D66" s="4" t="s">
        <v>109</v>
      </c>
      <c r="E66" s="4" t="s">
        <v>1841</v>
      </c>
      <c r="F66" s="4" t="s">
        <v>1842</v>
      </c>
      <c r="G66" s="4" t="s">
        <v>1843</v>
      </c>
      <c r="H66" s="4" t="s">
        <v>1844</v>
      </c>
      <c r="I66" s="4" t="s">
        <v>1845</v>
      </c>
      <c r="J66" s="4" t="s">
        <v>1841</v>
      </c>
      <c r="K66" s="4">
        <v>33.706248000000002</v>
      </c>
      <c r="L66" s="4">
        <v>72.488991999999996</v>
      </c>
      <c r="M66" s="4">
        <v>470</v>
      </c>
      <c r="N66" s="4" t="s">
        <v>34</v>
      </c>
      <c r="O66" s="4" t="s">
        <v>1846</v>
      </c>
      <c r="P66" s="4">
        <v>48564</v>
      </c>
      <c r="Q66" s="4" t="s">
        <v>1847</v>
      </c>
      <c r="R66" s="4">
        <v>360000</v>
      </c>
      <c r="S66" s="4" t="s">
        <v>37</v>
      </c>
      <c r="T66" s="4">
        <v>288000</v>
      </c>
      <c r="U66" s="4" t="s">
        <v>37</v>
      </c>
      <c r="V66" s="4" t="s">
        <v>147</v>
      </c>
      <c r="W66" s="4" t="s">
        <v>38</v>
      </c>
      <c r="X66" s="4">
        <v>648000</v>
      </c>
      <c r="Y66" s="26"/>
      <c r="Z66" s="4" t="s">
        <v>1840</v>
      </c>
      <c r="AA66" s="4" t="s">
        <v>149</v>
      </c>
      <c r="AB66" s="4" t="s">
        <v>40</v>
      </c>
      <c r="AC66" s="145"/>
      <c r="AD66" s="145"/>
    </row>
    <row r="67" spans="1:30" s="113" customFormat="1" ht="60" customHeight="1" x14ac:dyDescent="0.25">
      <c r="A67" s="4">
        <v>64</v>
      </c>
      <c r="B67" s="4" t="s">
        <v>1676</v>
      </c>
      <c r="C67" s="4" t="s">
        <v>27</v>
      </c>
      <c r="D67" s="4" t="s">
        <v>27</v>
      </c>
      <c r="E67" s="4" t="s">
        <v>1848</v>
      </c>
      <c r="F67" s="4" t="s">
        <v>1849</v>
      </c>
      <c r="G67" s="4" t="s">
        <v>1850</v>
      </c>
      <c r="H67" s="4" t="s">
        <v>1851</v>
      </c>
      <c r="I67" s="4" t="s">
        <v>1852</v>
      </c>
      <c r="J67" s="4" t="s">
        <v>1848</v>
      </c>
      <c r="K67" s="4">
        <v>33.747410000000002</v>
      </c>
      <c r="L67" s="4">
        <v>72.298330000000007</v>
      </c>
      <c r="M67" s="4">
        <v>226</v>
      </c>
      <c r="N67" s="4" t="s">
        <v>34</v>
      </c>
      <c r="O67" s="4" t="s">
        <v>787</v>
      </c>
      <c r="P67" s="4">
        <v>24282</v>
      </c>
      <c r="Q67" s="4" t="s">
        <v>1853</v>
      </c>
      <c r="R67" s="4">
        <v>360000</v>
      </c>
      <c r="S67" s="4" t="s">
        <v>37</v>
      </c>
      <c r="T67" s="4">
        <v>288000</v>
      </c>
      <c r="U67" s="4" t="s">
        <v>37</v>
      </c>
      <c r="V67" s="4" t="s">
        <v>147</v>
      </c>
      <c r="W67" s="4" t="s">
        <v>38</v>
      </c>
      <c r="X67" s="4">
        <v>648000</v>
      </c>
      <c r="Y67" s="26"/>
      <c r="Z67" s="4" t="s">
        <v>1854</v>
      </c>
      <c r="AA67" s="4" t="s">
        <v>149</v>
      </c>
      <c r="AB67" s="4" t="s">
        <v>40</v>
      </c>
      <c r="AC67" s="145"/>
      <c r="AD67" s="145"/>
    </row>
    <row r="68" spans="1:30" s="113" customFormat="1" ht="60" customHeight="1" x14ac:dyDescent="0.25">
      <c r="A68" s="4">
        <v>65</v>
      </c>
      <c r="B68" s="4" t="s">
        <v>1676</v>
      </c>
      <c r="C68" s="4" t="s">
        <v>27</v>
      </c>
      <c r="D68" s="4" t="s">
        <v>27</v>
      </c>
      <c r="E68" s="4" t="s">
        <v>1855</v>
      </c>
      <c r="F68" s="4" t="s">
        <v>1849</v>
      </c>
      <c r="G68" s="4" t="s">
        <v>1856</v>
      </c>
      <c r="H68" s="4" t="s">
        <v>1857</v>
      </c>
      <c r="I68" s="4" t="s">
        <v>1858</v>
      </c>
      <c r="J68" s="4" t="s">
        <v>1855</v>
      </c>
      <c r="K68" s="4">
        <v>33.726686999999998</v>
      </c>
      <c r="L68" s="4">
        <v>72.252504999999999</v>
      </c>
      <c r="M68" s="4">
        <v>256</v>
      </c>
      <c r="N68" s="4" t="s">
        <v>34</v>
      </c>
      <c r="O68" s="4" t="s">
        <v>189</v>
      </c>
      <c r="P68" s="4">
        <v>24282</v>
      </c>
      <c r="Q68" s="4" t="s">
        <v>1859</v>
      </c>
      <c r="R68" s="4">
        <v>360000</v>
      </c>
      <c r="S68" s="4" t="s">
        <v>37</v>
      </c>
      <c r="T68" s="4">
        <v>288000</v>
      </c>
      <c r="U68" s="4" t="s">
        <v>37</v>
      </c>
      <c r="V68" s="4" t="s">
        <v>147</v>
      </c>
      <c r="W68" s="4" t="s">
        <v>38</v>
      </c>
      <c r="X68" s="4">
        <v>648000</v>
      </c>
      <c r="Y68" s="26"/>
      <c r="Z68" s="4" t="s">
        <v>56</v>
      </c>
      <c r="AA68" s="4" t="s">
        <v>149</v>
      </c>
      <c r="AB68" s="4" t="s">
        <v>40</v>
      </c>
      <c r="AC68" s="145"/>
      <c r="AD68" s="145"/>
    </row>
    <row r="69" spans="1:30" s="113" customFormat="1" ht="60" customHeight="1" x14ac:dyDescent="0.25">
      <c r="A69" s="4">
        <v>66</v>
      </c>
      <c r="B69" s="4" t="s">
        <v>1676</v>
      </c>
      <c r="C69" s="4" t="s">
        <v>363</v>
      </c>
      <c r="D69" s="4" t="s">
        <v>364</v>
      </c>
      <c r="E69" s="4" t="s">
        <v>1860</v>
      </c>
      <c r="F69" s="4" t="s">
        <v>364</v>
      </c>
      <c r="G69" s="4" t="s">
        <v>1861</v>
      </c>
      <c r="H69" s="4" t="s">
        <v>1862</v>
      </c>
      <c r="I69" s="10" t="s">
        <v>1863</v>
      </c>
      <c r="J69" s="4" t="s">
        <v>1864</v>
      </c>
      <c r="K69" s="4" t="s">
        <v>1865</v>
      </c>
      <c r="L69" s="4">
        <v>72.663889999999995</v>
      </c>
      <c r="M69" s="4">
        <v>92</v>
      </c>
      <c r="N69" s="4" t="s">
        <v>34</v>
      </c>
      <c r="O69" s="10" t="s">
        <v>1866</v>
      </c>
      <c r="P69" s="4">
        <v>24080</v>
      </c>
      <c r="Q69" s="4">
        <v>1.7</v>
      </c>
      <c r="R69" s="2">
        <v>360000</v>
      </c>
      <c r="S69" s="4" t="s">
        <v>37</v>
      </c>
      <c r="T69" s="2">
        <v>288000</v>
      </c>
      <c r="U69" s="4" t="s">
        <v>37</v>
      </c>
      <c r="V69" s="4" t="s">
        <v>34</v>
      </c>
      <c r="W69" s="4">
        <v>72000</v>
      </c>
      <c r="X69" s="2">
        <f>R69+T69+W69</f>
        <v>720000</v>
      </c>
      <c r="Y69" s="4" t="s">
        <v>38</v>
      </c>
      <c r="Z69" s="146" t="s">
        <v>1867</v>
      </c>
      <c r="AA69" s="4" t="s">
        <v>82</v>
      </c>
      <c r="AB69" s="4" t="s">
        <v>50</v>
      </c>
      <c r="AC69" s="145"/>
      <c r="AD69" s="145"/>
    </row>
    <row r="70" spans="1:30" s="113" customFormat="1" ht="60" customHeight="1" x14ac:dyDescent="0.25">
      <c r="A70" s="4">
        <v>67</v>
      </c>
      <c r="B70" s="4" t="s">
        <v>1676</v>
      </c>
      <c r="C70" s="4" t="s">
        <v>363</v>
      </c>
      <c r="D70" s="4" t="s">
        <v>364</v>
      </c>
      <c r="E70" s="4" t="s">
        <v>364</v>
      </c>
      <c r="F70" s="4" t="s">
        <v>364</v>
      </c>
      <c r="G70" s="4" t="s">
        <v>1868</v>
      </c>
      <c r="H70" s="4" t="s">
        <v>1869</v>
      </c>
      <c r="I70" s="10" t="s">
        <v>1870</v>
      </c>
      <c r="J70" s="4" t="s">
        <v>1871</v>
      </c>
      <c r="K70" s="4" t="s">
        <v>1872</v>
      </c>
      <c r="L70" s="4">
        <v>72.668059999999997</v>
      </c>
      <c r="M70" s="4">
        <v>92</v>
      </c>
      <c r="N70" s="4" t="s">
        <v>34</v>
      </c>
      <c r="O70" s="10" t="s">
        <v>1873</v>
      </c>
      <c r="P70" s="4">
        <v>24080</v>
      </c>
      <c r="Q70" s="4">
        <v>1.7</v>
      </c>
      <c r="R70" s="2">
        <v>360000</v>
      </c>
      <c r="S70" s="4" t="s">
        <v>37</v>
      </c>
      <c r="T70" s="2">
        <v>288000</v>
      </c>
      <c r="U70" s="4" t="s">
        <v>37</v>
      </c>
      <c r="V70" s="4" t="s">
        <v>147</v>
      </c>
      <c r="W70" s="4" t="s">
        <v>38</v>
      </c>
      <c r="X70" s="2">
        <f>R70+T70</f>
        <v>648000</v>
      </c>
      <c r="Y70" s="4" t="s">
        <v>38</v>
      </c>
      <c r="Z70" s="146" t="s">
        <v>1874</v>
      </c>
      <c r="AA70" s="4" t="s">
        <v>385</v>
      </c>
      <c r="AB70" s="4" t="s">
        <v>50</v>
      </c>
      <c r="AC70" s="145"/>
      <c r="AD70" s="145"/>
    </row>
    <row r="71" spans="1:30" s="113" customFormat="1" ht="60" customHeight="1" x14ac:dyDescent="0.25">
      <c r="A71" s="4">
        <v>68</v>
      </c>
      <c r="B71" s="4" t="s">
        <v>1676</v>
      </c>
      <c r="C71" s="4" t="s">
        <v>363</v>
      </c>
      <c r="D71" s="4" t="s">
        <v>364</v>
      </c>
      <c r="E71" s="4" t="s">
        <v>1875</v>
      </c>
      <c r="F71" s="4" t="s">
        <v>364</v>
      </c>
      <c r="G71" s="4" t="s">
        <v>1876</v>
      </c>
      <c r="H71" s="4" t="s">
        <v>1877</v>
      </c>
      <c r="I71" s="10" t="s">
        <v>1878</v>
      </c>
      <c r="J71" s="4" t="s">
        <v>1879</v>
      </c>
      <c r="K71" s="4" t="s">
        <v>1880</v>
      </c>
      <c r="L71" s="4">
        <v>72.734949999999998</v>
      </c>
      <c r="M71" s="4">
        <v>72</v>
      </c>
      <c r="N71" s="4" t="s">
        <v>34</v>
      </c>
      <c r="O71" s="10" t="s">
        <v>1881</v>
      </c>
      <c r="P71" s="4">
        <v>19668</v>
      </c>
      <c r="Q71" s="4">
        <v>1.62</v>
      </c>
      <c r="R71" s="2">
        <v>360000</v>
      </c>
      <c r="S71" s="4" t="s">
        <v>37</v>
      </c>
      <c r="T71" s="2">
        <v>288000</v>
      </c>
      <c r="U71" s="4" t="s">
        <v>37</v>
      </c>
      <c r="V71" s="4" t="s">
        <v>34</v>
      </c>
      <c r="W71" s="4">
        <v>72000</v>
      </c>
      <c r="X71" s="2">
        <v>720000</v>
      </c>
      <c r="Y71" s="4" t="s">
        <v>38</v>
      </c>
      <c r="Z71" s="146" t="s">
        <v>1882</v>
      </c>
      <c r="AA71" s="4" t="s">
        <v>82</v>
      </c>
      <c r="AB71" s="4" t="s">
        <v>50</v>
      </c>
      <c r="AC71" s="145"/>
      <c r="AD71" s="145"/>
    </row>
    <row r="72" spans="1:30" s="113" customFormat="1" ht="60" customHeight="1" x14ac:dyDescent="0.25">
      <c r="A72" s="4">
        <v>69</v>
      </c>
      <c r="B72" s="4" t="s">
        <v>1676</v>
      </c>
      <c r="C72" s="4" t="s">
        <v>363</v>
      </c>
      <c r="D72" s="4" t="s">
        <v>387</v>
      </c>
      <c r="E72" s="4" t="s">
        <v>388</v>
      </c>
      <c r="F72" s="4" t="s">
        <v>388</v>
      </c>
      <c r="G72" s="4" t="s">
        <v>1883</v>
      </c>
      <c r="H72" s="4" t="s">
        <v>1884</v>
      </c>
      <c r="I72" s="4" t="s">
        <v>1885</v>
      </c>
      <c r="J72" s="4" t="s">
        <v>388</v>
      </c>
      <c r="K72" s="4">
        <v>32.737450000000003</v>
      </c>
      <c r="L72" s="4">
        <v>72.322029999999998</v>
      </c>
      <c r="M72" s="4">
        <v>92</v>
      </c>
      <c r="N72" s="4" t="s">
        <v>34</v>
      </c>
      <c r="O72" s="4" t="s">
        <v>1886</v>
      </c>
      <c r="P72" s="4">
        <v>20559</v>
      </c>
      <c r="Q72" s="4">
        <v>1.65</v>
      </c>
      <c r="R72" s="4">
        <v>360000</v>
      </c>
      <c r="S72" s="4" t="s">
        <v>37</v>
      </c>
      <c r="T72" s="4">
        <v>288000</v>
      </c>
      <c r="U72" s="4" t="s">
        <v>37</v>
      </c>
      <c r="V72" s="4" t="s">
        <v>147</v>
      </c>
      <c r="W72" s="4" t="s">
        <v>38</v>
      </c>
      <c r="X72" s="4">
        <f>R72+T72</f>
        <v>648000</v>
      </c>
      <c r="Y72" s="4" t="s">
        <v>38</v>
      </c>
      <c r="Z72" s="114" t="s">
        <v>1887</v>
      </c>
      <c r="AA72" s="4" t="s">
        <v>385</v>
      </c>
      <c r="AB72" s="4" t="s">
        <v>50</v>
      </c>
      <c r="AC72" s="145"/>
      <c r="AD72" s="145"/>
    </row>
    <row r="73" spans="1:30" s="113" customFormat="1" ht="60" customHeight="1" x14ac:dyDescent="0.25">
      <c r="A73" s="4">
        <v>70</v>
      </c>
      <c r="B73" s="4" t="s">
        <v>1676</v>
      </c>
      <c r="C73" s="4" t="s">
        <v>363</v>
      </c>
      <c r="D73" s="4" t="s">
        <v>387</v>
      </c>
      <c r="E73" s="4" t="s">
        <v>388</v>
      </c>
      <c r="F73" s="4" t="s">
        <v>388</v>
      </c>
      <c r="G73" s="4" t="s">
        <v>1888</v>
      </c>
      <c r="H73" s="4" t="s">
        <v>1889</v>
      </c>
      <c r="I73" s="4" t="s">
        <v>1890</v>
      </c>
      <c r="J73" s="4" t="s">
        <v>388</v>
      </c>
      <c r="K73" s="4">
        <v>32.782640000000001</v>
      </c>
      <c r="L73" s="4">
        <v>72.355130000000003</v>
      </c>
      <c r="M73" s="4">
        <v>92</v>
      </c>
      <c r="N73" s="4" t="s">
        <v>34</v>
      </c>
      <c r="O73" s="4" t="s">
        <v>1178</v>
      </c>
      <c r="P73" s="4">
        <v>22825</v>
      </c>
      <c r="Q73" s="4">
        <v>1.85</v>
      </c>
      <c r="R73" s="4">
        <v>360000</v>
      </c>
      <c r="S73" s="4" t="s">
        <v>37</v>
      </c>
      <c r="T73" s="4">
        <v>288000</v>
      </c>
      <c r="U73" s="4" t="s">
        <v>37</v>
      </c>
      <c r="V73" s="4" t="s">
        <v>147</v>
      </c>
      <c r="W73" s="4" t="s">
        <v>38</v>
      </c>
      <c r="X73" s="4">
        <f t="shared" ref="X73" si="10">R73+T73</f>
        <v>648000</v>
      </c>
      <c r="Y73" s="4" t="s">
        <v>38</v>
      </c>
      <c r="Z73" s="114" t="s">
        <v>1887</v>
      </c>
      <c r="AA73" s="4" t="s">
        <v>385</v>
      </c>
      <c r="AB73" s="4" t="s">
        <v>50</v>
      </c>
      <c r="AC73" s="145"/>
      <c r="AD73" s="145"/>
    </row>
    <row r="74" spans="1:30" s="113" customFormat="1" ht="60" customHeight="1" x14ac:dyDescent="0.25">
      <c r="A74" s="4">
        <v>71</v>
      </c>
      <c r="B74" s="4" t="s">
        <v>1676</v>
      </c>
      <c r="C74" s="4" t="s">
        <v>363</v>
      </c>
      <c r="D74" s="4" t="s">
        <v>387</v>
      </c>
      <c r="E74" s="4" t="s">
        <v>388</v>
      </c>
      <c r="F74" s="4" t="s">
        <v>388</v>
      </c>
      <c r="G74" s="4" t="s">
        <v>1891</v>
      </c>
      <c r="H74" s="4" t="s">
        <v>1892</v>
      </c>
      <c r="I74" s="4" t="s">
        <v>1893</v>
      </c>
      <c r="J74" s="4" t="s">
        <v>1894</v>
      </c>
      <c r="K74" s="4">
        <v>32.765830000000001</v>
      </c>
      <c r="L74" s="4">
        <v>72.281350000000003</v>
      </c>
      <c r="M74" s="4">
        <v>80</v>
      </c>
      <c r="N74" s="4" t="s">
        <v>34</v>
      </c>
      <c r="O74" s="4" t="s">
        <v>1178</v>
      </c>
      <c r="P74" s="4">
        <v>20883</v>
      </c>
      <c r="Q74" s="4" t="s">
        <v>377</v>
      </c>
      <c r="R74" s="4">
        <v>360000</v>
      </c>
      <c r="S74" s="4" t="s">
        <v>37</v>
      </c>
      <c r="T74" s="4">
        <v>288000</v>
      </c>
      <c r="U74" s="4" t="s">
        <v>37</v>
      </c>
      <c r="V74" s="4" t="s">
        <v>34</v>
      </c>
      <c r="W74" s="4">
        <v>72000</v>
      </c>
      <c r="X74" s="4">
        <v>720000</v>
      </c>
      <c r="Y74" s="4" t="s">
        <v>38</v>
      </c>
      <c r="Z74" s="4" t="s">
        <v>1887</v>
      </c>
      <c r="AA74" s="4" t="s">
        <v>82</v>
      </c>
      <c r="AB74" s="4" t="s">
        <v>40</v>
      </c>
      <c r="AC74" s="145"/>
      <c r="AD74" s="145"/>
    </row>
    <row r="75" spans="1:30" s="113" customFormat="1" ht="60" customHeight="1" x14ac:dyDescent="0.25">
      <c r="A75" s="4">
        <v>72</v>
      </c>
      <c r="B75" s="4" t="s">
        <v>1676</v>
      </c>
      <c r="C75" s="4" t="s">
        <v>363</v>
      </c>
      <c r="D75" s="4" t="s">
        <v>364</v>
      </c>
      <c r="E75" s="4" t="s">
        <v>1895</v>
      </c>
      <c r="F75" s="4" t="s">
        <v>364</v>
      </c>
      <c r="G75" s="4" t="s">
        <v>450</v>
      </c>
      <c r="H75" s="4" t="s">
        <v>451</v>
      </c>
      <c r="I75" s="4">
        <v>3235917697</v>
      </c>
      <c r="J75" s="4" t="s">
        <v>1896</v>
      </c>
      <c r="K75" s="4">
        <v>32.832369999999997</v>
      </c>
      <c r="L75" s="4">
        <v>72.669799999999995</v>
      </c>
      <c r="M75" s="4">
        <v>93</v>
      </c>
      <c r="N75" s="4" t="s">
        <v>34</v>
      </c>
      <c r="O75" s="10" t="s">
        <v>1897</v>
      </c>
      <c r="P75" s="4">
        <v>25618</v>
      </c>
      <c r="Q75" s="4" t="s">
        <v>377</v>
      </c>
      <c r="R75" s="4">
        <v>360000</v>
      </c>
      <c r="S75" s="4" t="s">
        <v>37</v>
      </c>
      <c r="T75" s="2">
        <v>288000</v>
      </c>
      <c r="U75" s="4" t="s">
        <v>37</v>
      </c>
      <c r="V75" s="4" t="s">
        <v>147</v>
      </c>
      <c r="W75" s="4" t="s">
        <v>38</v>
      </c>
      <c r="X75" s="4">
        <v>648000</v>
      </c>
      <c r="Y75" s="4" t="s">
        <v>38</v>
      </c>
      <c r="Z75" s="14" t="s">
        <v>1898</v>
      </c>
      <c r="AA75" s="4" t="s">
        <v>385</v>
      </c>
      <c r="AB75" s="4" t="s">
        <v>40</v>
      </c>
      <c r="AC75" s="145"/>
      <c r="AD75" s="145"/>
    </row>
    <row r="76" spans="1:30" s="113" customFormat="1" ht="60" customHeight="1" x14ac:dyDescent="0.25">
      <c r="A76" s="4">
        <v>73</v>
      </c>
      <c r="B76" s="4" t="s">
        <v>1676</v>
      </c>
      <c r="C76" s="4" t="s">
        <v>363</v>
      </c>
      <c r="D76" s="4" t="s">
        <v>371</v>
      </c>
      <c r="E76" s="4" t="s">
        <v>1899</v>
      </c>
      <c r="F76" s="4" t="s">
        <v>1899</v>
      </c>
      <c r="G76" s="4" t="s">
        <v>1900</v>
      </c>
      <c r="H76" s="4" t="s">
        <v>1901</v>
      </c>
      <c r="I76" s="4" t="s">
        <v>1902</v>
      </c>
      <c r="J76" s="4" t="s">
        <v>1899</v>
      </c>
      <c r="K76" s="4">
        <v>32.694479999999999</v>
      </c>
      <c r="L76" s="4">
        <v>72.13015</v>
      </c>
      <c r="M76" s="4">
        <v>108</v>
      </c>
      <c r="N76" s="4" t="s">
        <v>34</v>
      </c>
      <c r="O76" s="4" t="s">
        <v>1903</v>
      </c>
      <c r="P76" s="4">
        <v>28329</v>
      </c>
      <c r="Q76" s="4" t="s">
        <v>1904</v>
      </c>
      <c r="R76" s="4">
        <v>304337</v>
      </c>
      <c r="S76" s="4" t="s">
        <v>37</v>
      </c>
      <c r="T76" s="4">
        <v>288000</v>
      </c>
      <c r="U76" s="4" t="s">
        <v>37</v>
      </c>
      <c r="V76" s="4" t="s">
        <v>34</v>
      </c>
      <c r="W76" s="4">
        <v>127663</v>
      </c>
      <c r="X76" s="4">
        <v>720000</v>
      </c>
      <c r="Y76" s="4" t="s">
        <v>38</v>
      </c>
      <c r="Z76" s="14" t="s">
        <v>551</v>
      </c>
      <c r="AA76" s="4" t="s">
        <v>82</v>
      </c>
      <c r="AB76" s="4" t="s">
        <v>386</v>
      </c>
      <c r="AC76" s="145"/>
      <c r="AD76" s="145"/>
    </row>
    <row r="77" spans="1:30" s="113" customFormat="1" ht="60" customHeight="1" x14ac:dyDescent="0.25">
      <c r="A77" s="4">
        <v>74</v>
      </c>
      <c r="B77" s="4" t="s">
        <v>1676</v>
      </c>
      <c r="C77" s="4" t="s">
        <v>363</v>
      </c>
      <c r="D77" s="4" t="s">
        <v>387</v>
      </c>
      <c r="E77" s="4" t="s">
        <v>1905</v>
      </c>
      <c r="F77" s="4" t="s">
        <v>1905</v>
      </c>
      <c r="G77" s="4" t="s">
        <v>1906</v>
      </c>
      <c r="H77" s="4" t="s">
        <v>1907</v>
      </c>
      <c r="I77" s="4">
        <v>3009110618</v>
      </c>
      <c r="J77" s="4" t="s">
        <v>1905</v>
      </c>
      <c r="K77" s="4">
        <v>33.034191999999997</v>
      </c>
      <c r="L77" s="4">
        <v>72.365921</v>
      </c>
      <c r="M77" s="4">
        <v>82</v>
      </c>
      <c r="N77" s="4" t="s">
        <v>34</v>
      </c>
      <c r="O77" s="14" t="s">
        <v>384</v>
      </c>
      <c r="P77" s="4">
        <v>21271</v>
      </c>
      <c r="Q77" s="4" t="s">
        <v>1908</v>
      </c>
      <c r="R77" s="2">
        <v>360000</v>
      </c>
      <c r="S77" s="4" t="s">
        <v>37</v>
      </c>
      <c r="T77" s="2">
        <v>288000</v>
      </c>
      <c r="U77" s="4" t="s">
        <v>37</v>
      </c>
      <c r="V77" s="4" t="s">
        <v>34</v>
      </c>
      <c r="W77" s="4">
        <v>72000</v>
      </c>
      <c r="X77" s="2">
        <v>720000</v>
      </c>
      <c r="Y77" s="4" t="s">
        <v>38</v>
      </c>
      <c r="Z77" s="10" t="s">
        <v>1909</v>
      </c>
      <c r="AA77" s="4" t="s">
        <v>82</v>
      </c>
      <c r="AB77" s="4" t="s">
        <v>386</v>
      </c>
      <c r="AC77" s="145"/>
      <c r="AD77" s="145"/>
    </row>
    <row r="78" spans="1:30" s="113" customFormat="1" ht="60" customHeight="1" x14ac:dyDescent="0.25">
      <c r="A78" s="4">
        <v>75</v>
      </c>
      <c r="B78" s="4" t="s">
        <v>1676</v>
      </c>
      <c r="C78" s="4" t="s">
        <v>363</v>
      </c>
      <c r="D78" s="4" t="s">
        <v>387</v>
      </c>
      <c r="E78" s="4" t="s">
        <v>1910</v>
      </c>
      <c r="F78" s="4" t="s">
        <v>1910</v>
      </c>
      <c r="G78" s="4" t="s">
        <v>1911</v>
      </c>
      <c r="H78" s="4" t="s">
        <v>1912</v>
      </c>
      <c r="I78" s="4" t="s">
        <v>1913</v>
      </c>
      <c r="J78" s="4" t="s">
        <v>1914</v>
      </c>
      <c r="K78" s="4">
        <v>32.850900000000003</v>
      </c>
      <c r="L78" s="4">
        <v>72.45147</v>
      </c>
      <c r="M78" s="4">
        <v>92</v>
      </c>
      <c r="N78" s="4" t="s">
        <v>34</v>
      </c>
      <c r="O78" s="10" t="s">
        <v>1178</v>
      </c>
      <c r="P78" s="4">
        <v>18940</v>
      </c>
      <c r="Q78" s="4" t="s">
        <v>1915</v>
      </c>
      <c r="R78" s="4">
        <v>360000</v>
      </c>
      <c r="S78" s="4" t="s">
        <v>37</v>
      </c>
      <c r="T78" s="4">
        <v>288000</v>
      </c>
      <c r="U78" s="4" t="s">
        <v>37</v>
      </c>
      <c r="V78" s="4" t="s">
        <v>147</v>
      </c>
      <c r="W78" s="4" t="s">
        <v>38</v>
      </c>
      <c r="X78" s="4">
        <v>648000</v>
      </c>
      <c r="Y78" s="4" t="s">
        <v>38</v>
      </c>
      <c r="Z78" s="10" t="s">
        <v>1887</v>
      </c>
      <c r="AA78" s="4" t="s">
        <v>385</v>
      </c>
      <c r="AB78" s="4" t="s">
        <v>386</v>
      </c>
      <c r="AC78" s="145"/>
      <c r="AD78" s="145"/>
    </row>
    <row r="79" spans="1:30" s="113" customFormat="1" ht="60" customHeight="1" x14ac:dyDescent="0.25">
      <c r="A79" s="4">
        <v>76</v>
      </c>
      <c r="B79" s="4" t="s">
        <v>1676</v>
      </c>
      <c r="C79" s="4" t="s">
        <v>363</v>
      </c>
      <c r="D79" s="4" t="s">
        <v>387</v>
      </c>
      <c r="E79" s="4" t="s">
        <v>1905</v>
      </c>
      <c r="F79" s="4" t="s">
        <v>1905</v>
      </c>
      <c r="G79" s="4" t="s">
        <v>1916</v>
      </c>
      <c r="H79" s="4" t="s">
        <v>1917</v>
      </c>
      <c r="I79" s="4" t="s">
        <v>1918</v>
      </c>
      <c r="J79" s="4" t="s">
        <v>1905</v>
      </c>
      <c r="K79" s="4">
        <v>33.055554999999998</v>
      </c>
      <c r="L79" s="66">
        <v>72.387467999999998</v>
      </c>
      <c r="M79" s="4">
        <v>70</v>
      </c>
      <c r="N79" s="4" t="s">
        <v>34</v>
      </c>
      <c r="O79" s="4" t="s">
        <v>1919</v>
      </c>
      <c r="P79" s="4">
        <v>54633</v>
      </c>
      <c r="Q79" s="4" t="s">
        <v>1920</v>
      </c>
      <c r="R79" s="4">
        <v>360000</v>
      </c>
      <c r="S79" s="4" t="s">
        <v>37</v>
      </c>
      <c r="T79" s="4">
        <v>288000</v>
      </c>
      <c r="U79" s="4" t="s">
        <v>37</v>
      </c>
      <c r="V79" s="4" t="s">
        <v>147</v>
      </c>
      <c r="W79" s="4" t="s">
        <v>38</v>
      </c>
      <c r="X79" s="4">
        <v>648000</v>
      </c>
      <c r="Y79" s="4" t="s">
        <v>38</v>
      </c>
      <c r="Z79" s="4" t="s">
        <v>38</v>
      </c>
      <c r="AA79" s="4" t="s">
        <v>385</v>
      </c>
      <c r="AB79" s="4" t="s">
        <v>471</v>
      </c>
      <c r="AC79" s="145"/>
      <c r="AD79" s="145"/>
    </row>
    <row r="80" spans="1:30" s="113" customFormat="1" ht="60" customHeight="1" x14ac:dyDescent="0.25">
      <c r="A80" s="4">
        <v>77</v>
      </c>
      <c r="B80" s="4" t="s">
        <v>1676</v>
      </c>
      <c r="C80" s="4" t="s">
        <v>363</v>
      </c>
      <c r="D80" s="4" t="s">
        <v>387</v>
      </c>
      <c r="E80" s="4" t="s">
        <v>1921</v>
      </c>
      <c r="F80" s="4" t="s">
        <v>1921</v>
      </c>
      <c r="G80" s="4" t="s">
        <v>1922</v>
      </c>
      <c r="H80" s="4" t="s">
        <v>1923</v>
      </c>
      <c r="I80" s="4" t="s">
        <v>1924</v>
      </c>
      <c r="J80" s="4" t="s">
        <v>1921</v>
      </c>
      <c r="K80" s="4">
        <v>33.126686999999997</v>
      </c>
      <c r="L80" s="66">
        <v>72.376349000000005</v>
      </c>
      <c r="M80" s="4">
        <v>80</v>
      </c>
      <c r="N80" s="4" t="s">
        <v>34</v>
      </c>
      <c r="O80" s="4" t="s">
        <v>1919</v>
      </c>
      <c r="P80" s="4">
        <v>48564</v>
      </c>
      <c r="Q80" s="4" t="s">
        <v>1920</v>
      </c>
      <c r="R80" s="4">
        <v>360000</v>
      </c>
      <c r="S80" s="4" t="s">
        <v>37</v>
      </c>
      <c r="T80" s="4">
        <v>288000</v>
      </c>
      <c r="U80" s="4" t="s">
        <v>37</v>
      </c>
      <c r="V80" s="4" t="s">
        <v>147</v>
      </c>
      <c r="W80" s="4" t="s">
        <v>38</v>
      </c>
      <c r="X80" s="4">
        <v>648000</v>
      </c>
      <c r="Y80" s="4" t="s">
        <v>38</v>
      </c>
      <c r="Z80" s="4" t="s">
        <v>38</v>
      </c>
      <c r="AA80" s="4" t="s">
        <v>385</v>
      </c>
      <c r="AB80" s="4" t="s">
        <v>471</v>
      </c>
      <c r="AC80" s="145"/>
      <c r="AD80" s="145"/>
    </row>
    <row r="81" spans="1:30" s="113" customFormat="1" ht="60" customHeight="1" x14ac:dyDescent="0.25">
      <c r="A81" s="4">
        <v>78</v>
      </c>
      <c r="B81" s="4" t="s">
        <v>1676</v>
      </c>
      <c r="C81" s="4" t="s">
        <v>363</v>
      </c>
      <c r="D81" s="4" t="s">
        <v>480</v>
      </c>
      <c r="E81" s="4" t="s">
        <v>481</v>
      </c>
      <c r="F81" s="4" t="s">
        <v>482</v>
      </c>
      <c r="G81" s="4" t="s">
        <v>1925</v>
      </c>
      <c r="H81" s="4" t="s">
        <v>1926</v>
      </c>
      <c r="I81" s="4" t="s">
        <v>485</v>
      </c>
      <c r="J81" s="4" t="s">
        <v>481</v>
      </c>
      <c r="K81" s="4">
        <v>32.776980000000002</v>
      </c>
      <c r="L81" s="4">
        <v>73.007306999999997</v>
      </c>
      <c r="M81" s="4">
        <v>56</v>
      </c>
      <c r="N81" s="4" t="s">
        <v>58</v>
      </c>
      <c r="O81" s="4" t="s">
        <v>1927</v>
      </c>
      <c r="P81" s="4">
        <v>30354</v>
      </c>
      <c r="Q81" s="4" t="s">
        <v>1928</v>
      </c>
      <c r="R81" s="4">
        <v>360000</v>
      </c>
      <c r="S81" s="4" t="s">
        <v>470</v>
      </c>
      <c r="T81" s="4">
        <v>288000</v>
      </c>
      <c r="U81" s="4" t="s">
        <v>470</v>
      </c>
      <c r="V81" s="4" t="s">
        <v>147</v>
      </c>
      <c r="W81" s="4" t="s">
        <v>38</v>
      </c>
      <c r="X81" s="4">
        <v>648000</v>
      </c>
      <c r="Y81" s="4" t="s">
        <v>38</v>
      </c>
      <c r="Z81" s="4" t="s">
        <v>38</v>
      </c>
      <c r="AA81" s="4" t="s">
        <v>385</v>
      </c>
      <c r="AB81" s="4" t="s">
        <v>471</v>
      </c>
      <c r="AC81" s="145"/>
      <c r="AD81" s="145"/>
    </row>
    <row r="82" spans="1:30" s="113" customFormat="1" ht="60" customHeight="1" x14ac:dyDescent="0.25">
      <c r="A82" s="4">
        <v>79</v>
      </c>
      <c r="B82" s="4" t="s">
        <v>1676</v>
      </c>
      <c r="C82" s="4" t="s">
        <v>363</v>
      </c>
      <c r="D82" s="4" t="s">
        <v>364</v>
      </c>
      <c r="E82" s="4" t="s">
        <v>1929</v>
      </c>
      <c r="F82" s="4" t="s">
        <v>364</v>
      </c>
      <c r="G82" s="4" t="s">
        <v>1930</v>
      </c>
      <c r="H82" s="4" t="s">
        <v>1931</v>
      </c>
      <c r="I82" s="4" t="s">
        <v>1932</v>
      </c>
      <c r="J82" s="4" t="s">
        <v>1933</v>
      </c>
      <c r="K82" s="4">
        <v>32.796357999999998</v>
      </c>
      <c r="L82" s="4">
        <v>72.714267000000007</v>
      </c>
      <c r="M82" s="4">
        <v>40</v>
      </c>
      <c r="N82" s="4" t="s">
        <v>58</v>
      </c>
      <c r="O82" s="4" t="s">
        <v>1934</v>
      </c>
      <c r="P82" s="4">
        <v>42495</v>
      </c>
      <c r="Q82" s="4" t="s">
        <v>1935</v>
      </c>
      <c r="R82" s="4">
        <v>360000</v>
      </c>
      <c r="S82" s="4" t="s">
        <v>470</v>
      </c>
      <c r="T82" s="4">
        <v>264100</v>
      </c>
      <c r="U82" s="4" t="s">
        <v>470</v>
      </c>
      <c r="V82" s="4" t="s">
        <v>147</v>
      </c>
      <c r="W82" s="4" t="s">
        <v>38</v>
      </c>
      <c r="X82" s="4">
        <v>624100</v>
      </c>
      <c r="Y82" s="4" t="s">
        <v>38</v>
      </c>
      <c r="Z82" s="4" t="s">
        <v>38</v>
      </c>
      <c r="AA82" s="4" t="s">
        <v>385</v>
      </c>
      <c r="AB82" s="4" t="s">
        <v>471</v>
      </c>
      <c r="AC82" s="145"/>
      <c r="AD82" s="145"/>
    </row>
    <row r="83" spans="1:30" s="113" customFormat="1" ht="60" customHeight="1" x14ac:dyDescent="0.25">
      <c r="A83" s="4">
        <v>80</v>
      </c>
      <c r="B83" s="4" t="s">
        <v>1676</v>
      </c>
      <c r="C83" s="4" t="s">
        <v>363</v>
      </c>
      <c r="D83" s="4" t="s">
        <v>364</v>
      </c>
      <c r="E83" s="4" t="s">
        <v>364</v>
      </c>
      <c r="F83" s="4" t="s">
        <v>364</v>
      </c>
      <c r="G83" s="4" t="s">
        <v>1765</v>
      </c>
      <c r="H83" s="4" t="s">
        <v>1936</v>
      </c>
      <c r="I83" s="4" t="s">
        <v>1937</v>
      </c>
      <c r="J83" s="4" t="s">
        <v>1938</v>
      </c>
      <c r="K83" s="4">
        <v>32.798327</v>
      </c>
      <c r="L83" s="4">
        <v>72.657970000000006</v>
      </c>
      <c r="M83" s="4">
        <v>240</v>
      </c>
      <c r="N83" s="4" t="s">
        <v>58</v>
      </c>
      <c r="O83" s="4" t="s">
        <v>1939</v>
      </c>
      <c r="P83" s="4">
        <v>37695</v>
      </c>
      <c r="Q83" s="4" t="s">
        <v>1940</v>
      </c>
      <c r="R83" s="4">
        <v>360000</v>
      </c>
      <c r="S83" s="4" t="s">
        <v>470</v>
      </c>
      <c r="T83" s="4">
        <v>288000</v>
      </c>
      <c r="U83" s="4" t="s">
        <v>470</v>
      </c>
      <c r="V83" s="4" t="s">
        <v>147</v>
      </c>
      <c r="W83" s="4" t="s">
        <v>38</v>
      </c>
      <c r="X83" s="4">
        <v>648000</v>
      </c>
      <c r="Y83" s="4" t="s">
        <v>38</v>
      </c>
      <c r="Z83" s="4" t="s">
        <v>38</v>
      </c>
      <c r="AA83" s="4" t="s">
        <v>385</v>
      </c>
      <c r="AB83" s="4" t="s">
        <v>471</v>
      </c>
      <c r="AC83" s="145"/>
      <c r="AD83" s="145"/>
    </row>
    <row r="84" spans="1:30" s="113" customFormat="1" ht="60" customHeight="1" x14ac:dyDescent="0.25">
      <c r="A84" s="4">
        <v>81</v>
      </c>
      <c r="B84" s="4" t="s">
        <v>1676</v>
      </c>
      <c r="C84" s="4" t="s">
        <v>363</v>
      </c>
      <c r="D84" s="4" t="s">
        <v>363</v>
      </c>
      <c r="E84" s="4" t="s">
        <v>1941</v>
      </c>
      <c r="F84" s="4" t="s">
        <v>1942</v>
      </c>
      <c r="G84" s="4" t="s">
        <v>1943</v>
      </c>
      <c r="H84" s="4" t="s">
        <v>1944</v>
      </c>
      <c r="I84" s="4" t="s">
        <v>1945</v>
      </c>
      <c r="J84" s="4" t="s">
        <v>1946</v>
      </c>
      <c r="K84" s="4">
        <v>32.740302999999997</v>
      </c>
      <c r="L84" s="4">
        <v>72.630367000000007</v>
      </c>
      <c r="M84" s="4">
        <v>40</v>
      </c>
      <c r="N84" s="4" t="s">
        <v>58</v>
      </c>
      <c r="O84" s="4" t="s">
        <v>1934</v>
      </c>
      <c r="P84" s="4">
        <v>42495</v>
      </c>
      <c r="Q84" s="4" t="s">
        <v>1947</v>
      </c>
      <c r="R84" s="4">
        <v>360000</v>
      </c>
      <c r="S84" s="4" t="s">
        <v>470</v>
      </c>
      <c r="T84" s="4">
        <v>288000</v>
      </c>
      <c r="U84" s="4" t="s">
        <v>470</v>
      </c>
      <c r="V84" s="4" t="s">
        <v>147</v>
      </c>
      <c r="W84" s="4" t="s">
        <v>38</v>
      </c>
      <c r="X84" s="4">
        <v>648000</v>
      </c>
      <c r="Y84" s="4" t="s">
        <v>38</v>
      </c>
      <c r="Z84" s="4" t="s">
        <v>38</v>
      </c>
      <c r="AA84" s="4" t="s">
        <v>385</v>
      </c>
      <c r="AB84" s="4" t="s">
        <v>471</v>
      </c>
      <c r="AC84" s="145"/>
      <c r="AD84" s="145"/>
    </row>
    <row r="85" spans="1:30" s="113" customFormat="1" ht="60" customHeight="1" x14ac:dyDescent="0.25">
      <c r="A85" s="4">
        <v>82</v>
      </c>
      <c r="B85" s="4" t="s">
        <v>1948</v>
      </c>
      <c r="C85" s="4" t="s">
        <v>499</v>
      </c>
      <c r="D85" s="4" t="s">
        <v>534</v>
      </c>
      <c r="E85" s="4" t="s">
        <v>535</v>
      </c>
      <c r="F85" s="4" t="s">
        <v>536</v>
      </c>
      <c r="G85" s="4" t="s">
        <v>1949</v>
      </c>
      <c r="H85" s="4" t="s">
        <v>1950</v>
      </c>
      <c r="I85" s="4" t="s">
        <v>1951</v>
      </c>
      <c r="J85" s="4" t="s">
        <v>535</v>
      </c>
      <c r="K85" s="4">
        <v>30.990825000000001</v>
      </c>
      <c r="L85" s="4">
        <v>70.016666000000001</v>
      </c>
      <c r="M85" s="4">
        <v>88</v>
      </c>
      <c r="N85" s="4" t="s">
        <v>1952</v>
      </c>
      <c r="O85" s="4" t="s">
        <v>1952</v>
      </c>
      <c r="P85" s="4">
        <v>30353</v>
      </c>
      <c r="Q85" s="4" t="s">
        <v>1953</v>
      </c>
      <c r="R85" s="4">
        <v>360000</v>
      </c>
      <c r="S85" s="4" t="s">
        <v>37</v>
      </c>
      <c r="T85" s="4">
        <v>288000</v>
      </c>
      <c r="U85" s="4" t="s">
        <v>37</v>
      </c>
      <c r="V85" s="4" t="s">
        <v>34</v>
      </c>
      <c r="W85" s="4">
        <v>72000</v>
      </c>
      <c r="X85" s="4">
        <v>720000</v>
      </c>
      <c r="Y85" s="4">
        <v>0</v>
      </c>
      <c r="Z85" s="4" t="s">
        <v>1954</v>
      </c>
      <c r="AA85" s="4" t="s">
        <v>38</v>
      </c>
      <c r="AB85" s="4" t="s">
        <v>50</v>
      </c>
      <c r="AC85" s="145"/>
      <c r="AD85" s="145"/>
    </row>
    <row r="86" spans="1:30" s="113" customFormat="1" ht="60" customHeight="1" x14ac:dyDescent="0.25">
      <c r="A86" s="4">
        <v>83</v>
      </c>
      <c r="B86" s="4" t="s">
        <v>1676</v>
      </c>
      <c r="C86" s="4" t="s">
        <v>499</v>
      </c>
      <c r="D86" s="4" t="s">
        <v>544</v>
      </c>
      <c r="E86" s="4" t="s">
        <v>1955</v>
      </c>
      <c r="F86" s="4" t="s">
        <v>1956</v>
      </c>
      <c r="G86" s="4" t="s">
        <v>1957</v>
      </c>
      <c r="H86" s="4" t="s">
        <v>1958</v>
      </c>
      <c r="I86" s="4" t="s">
        <v>1959</v>
      </c>
      <c r="J86" s="4" t="s">
        <v>1955</v>
      </c>
      <c r="K86" s="4">
        <v>30.013055000000001</v>
      </c>
      <c r="L86" s="4">
        <v>70.225365999999994</v>
      </c>
      <c r="M86" s="4">
        <v>81</v>
      </c>
      <c r="N86" s="4" t="s">
        <v>34</v>
      </c>
      <c r="O86" s="4" t="s">
        <v>1952</v>
      </c>
      <c r="P86" s="4">
        <v>36423</v>
      </c>
      <c r="Q86" s="4" t="s">
        <v>1960</v>
      </c>
      <c r="R86" s="2">
        <v>360000</v>
      </c>
      <c r="S86" s="4" t="s">
        <v>37</v>
      </c>
      <c r="T86" s="4">
        <v>234799</v>
      </c>
      <c r="U86" s="4" t="s">
        <v>37</v>
      </c>
      <c r="V86" s="4" t="s">
        <v>34</v>
      </c>
      <c r="W86" s="4">
        <v>76653</v>
      </c>
      <c r="X86" s="4">
        <v>671452</v>
      </c>
      <c r="Y86" s="4">
        <v>0</v>
      </c>
      <c r="Z86" s="4" t="s">
        <v>1954</v>
      </c>
      <c r="AA86" s="4" t="s">
        <v>38</v>
      </c>
      <c r="AB86" s="4" t="s">
        <v>50</v>
      </c>
      <c r="AC86" s="145"/>
      <c r="AD86" s="145"/>
    </row>
    <row r="87" spans="1:30" s="113" customFormat="1" ht="60" customHeight="1" x14ac:dyDescent="0.25">
      <c r="A87" s="4">
        <v>84</v>
      </c>
      <c r="B87" s="4" t="s">
        <v>1676</v>
      </c>
      <c r="C87" s="4" t="s">
        <v>704</v>
      </c>
      <c r="D87" s="4" t="s">
        <v>719</v>
      </c>
      <c r="E87" s="4" t="s">
        <v>1961</v>
      </c>
      <c r="F87" s="4" t="s">
        <v>1962</v>
      </c>
      <c r="G87" s="4" t="s">
        <v>1963</v>
      </c>
      <c r="H87" s="4" t="s">
        <v>1964</v>
      </c>
      <c r="I87" s="4" t="s">
        <v>1965</v>
      </c>
      <c r="J87" s="4" t="s">
        <v>1961</v>
      </c>
      <c r="K87" s="4">
        <v>33.156937999999997</v>
      </c>
      <c r="L87" s="4">
        <v>73.479119999999995</v>
      </c>
      <c r="M87" s="4">
        <v>40</v>
      </c>
      <c r="N87" s="4" t="s">
        <v>34</v>
      </c>
      <c r="O87" s="14" t="s">
        <v>1966</v>
      </c>
      <c r="P87" s="4">
        <v>26953</v>
      </c>
      <c r="Q87" s="4" t="s">
        <v>1967</v>
      </c>
      <c r="R87" s="4">
        <v>360000</v>
      </c>
      <c r="S87" s="4" t="s">
        <v>37</v>
      </c>
      <c r="T87" s="4">
        <v>288000</v>
      </c>
      <c r="U87" s="4" t="s">
        <v>37</v>
      </c>
      <c r="V87" s="4" t="s">
        <v>34</v>
      </c>
      <c r="W87" s="4">
        <v>72000</v>
      </c>
      <c r="X87" s="4">
        <v>720000</v>
      </c>
      <c r="Y87" s="4" t="s">
        <v>38</v>
      </c>
      <c r="Z87" s="10" t="s">
        <v>1968</v>
      </c>
      <c r="AA87" s="4" t="s">
        <v>718</v>
      </c>
      <c r="AB87" s="4" t="s">
        <v>50</v>
      </c>
      <c r="AC87" s="145"/>
      <c r="AD87" s="145"/>
    </row>
    <row r="88" spans="1:30" s="113" customFormat="1" ht="60" customHeight="1" x14ac:dyDescent="0.25">
      <c r="A88" s="4">
        <v>85</v>
      </c>
      <c r="B88" s="63" t="s">
        <v>1676</v>
      </c>
      <c r="C88" s="4" t="s">
        <v>704</v>
      </c>
      <c r="D88" s="4" t="s">
        <v>704</v>
      </c>
      <c r="E88" s="4" t="s">
        <v>1969</v>
      </c>
      <c r="F88" s="4" t="s">
        <v>158</v>
      </c>
      <c r="G88" s="4" t="s">
        <v>1970</v>
      </c>
      <c r="H88" s="4" t="s">
        <v>1971</v>
      </c>
      <c r="I88" s="65" t="s">
        <v>730</v>
      </c>
      <c r="J88" s="4" t="s">
        <v>1969</v>
      </c>
      <c r="K88" s="4">
        <v>32.832689999999999</v>
      </c>
      <c r="L88" s="4">
        <v>73.468119999999999</v>
      </c>
      <c r="M88" s="4">
        <v>64</v>
      </c>
      <c r="N88" s="4" t="s">
        <v>34</v>
      </c>
      <c r="O88" s="146" t="s">
        <v>403</v>
      </c>
      <c r="P88" s="4">
        <v>32366</v>
      </c>
      <c r="Q88" s="4" t="s">
        <v>1972</v>
      </c>
      <c r="R88" s="4">
        <v>360000</v>
      </c>
      <c r="S88" s="4" t="s">
        <v>37</v>
      </c>
      <c r="T88" s="4">
        <v>288000</v>
      </c>
      <c r="U88" s="4" t="s">
        <v>37</v>
      </c>
      <c r="V88" s="4" t="s">
        <v>147</v>
      </c>
      <c r="W88" s="4" t="s">
        <v>38</v>
      </c>
      <c r="X88" s="4">
        <f t="shared" ref="X88" si="11">T88+R88</f>
        <v>648000</v>
      </c>
      <c r="Y88" s="4">
        <v>70137</v>
      </c>
      <c r="Z88" s="146" t="s">
        <v>1973</v>
      </c>
      <c r="AA88" s="4" t="s">
        <v>711</v>
      </c>
      <c r="AB88" s="4" t="s">
        <v>50</v>
      </c>
      <c r="AC88" s="145"/>
      <c r="AD88" s="145"/>
    </row>
    <row r="89" spans="1:30" s="113" customFormat="1" ht="60" customHeight="1" x14ac:dyDescent="0.25">
      <c r="A89" s="4">
        <v>86</v>
      </c>
      <c r="B89" s="4" t="s">
        <v>1676</v>
      </c>
      <c r="C89" s="4" t="s">
        <v>704</v>
      </c>
      <c r="D89" s="4" t="s">
        <v>712</v>
      </c>
      <c r="E89" s="4" t="s">
        <v>1974</v>
      </c>
      <c r="F89" s="4" t="s">
        <v>1975</v>
      </c>
      <c r="G89" s="4" t="s">
        <v>1976</v>
      </c>
      <c r="H89" s="4" t="s">
        <v>1977</v>
      </c>
      <c r="I89" s="4" t="s">
        <v>1978</v>
      </c>
      <c r="J89" s="4" t="s">
        <v>1974</v>
      </c>
      <c r="K89" s="4">
        <v>33.132759999999998</v>
      </c>
      <c r="L89" s="4">
        <v>73.427310000000006</v>
      </c>
      <c r="M89" s="4">
        <v>60</v>
      </c>
      <c r="N89" s="4" t="s">
        <v>34</v>
      </c>
      <c r="O89" s="46">
        <v>44539</v>
      </c>
      <c r="P89" s="4">
        <v>21530</v>
      </c>
      <c r="Q89" s="4" t="s">
        <v>725</v>
      </c>
      <c r="R89" s="4">
        <v>360000</v>
      </c>
      <c r="S89" s="4" t="s">
        <v>80</v>
      </c>
      <c r="T89" s="4">
        <v>288000</v>
      </c>
      <c r="U89" s="4" t="s">
        <v>80</v>
      </c>
      <c r="V89" s="4" t="s">
        <v>34</v>
      </c>
      <c r="W89" s="4">
        <v>72000</v>
      </c>
      <c r="X89" s="4">
        <v>648000</v>
      </c>
      <c r="Y89" s="4">
        <v>0</v>
      </c>
      <c r="Z89" s="46">
        <v>44656</v>
      </c>
      <c r="AA89" s="4" t="s">
        <v>718</v>
      </c>
      <c r="AB89" s="4" t="s">
        <v>50</v>
      </c>
      <c r="AC89" s="145"/>
      <c r="AD89" s="145"/>
    </row>
    <row r="90" spans="1:30" s="113" customFormat="1" ht="60" customHeight="1" x14ac:dyDescent="0.25">
      <c r="A90" s="4">
        <v>87</v>
      </c>
      <c r="B90" s="4" t="s">
        <v>1676</v>
      </c>
      <c r="C90" s="4" t="s">
        <v>704</v>
      </c>
      <c r="D90" s="4" t="s">
        <v>712</v>
      </c>
      <c r="E90" s="4" t="s">
        <v>714</v>
      </c>
      <c r="F90" s="4" t="s">
        <v>714</v>
      </c>
      <c r="G90" s="4" t="s">
        <v>1979</v>
      </c>
      <c r="H90" s="4" t="s">
        <v>1980</v>
      </c>
      <c r="I90" s="4" t="s">
        <v>1981</v>
      </c>
      <c r="J90" s="4" t="s">
        <v>714</v>
      </c>
      <c r="K90" s="4">
        <v>32.889830000000003</v>
      </c>
      <c r="L90" s="4">
        <v>73.25309</v>
      </c>
      <c r="M90" s="4">
        <v>80</v>
      </c>
      <c r="N90" s="4" t="s">
        <v>34</v>
      </c>
      <c r="O90" s="46">
        <v>44364</v>
      </c>
      <c r="P90" s="4">
        <v>26079</v>
      </c>
      <c r="Q90" s="4" t="s">
        <v>1982</v>
      </c>
      <c r="R90" s="4">
        <v>360000</v>
      </c>
      <c r="S90" s="4" t="s">
        <v>80</v>
      </c>
      <c r="T90" s="4">
        <v>288000</v>
      </c>
      <c r="U90" s="4" t="s">
        <v>80</v>
      </c>
      <c r="V90" s="4" t="s">
        <v>34</v>
      </c>
      <c r="W90" s="4">
        <v>72000</v>
      </c>
      <c r="X90" s="4">
        <v>648000</v>
      </c>
      <c r="Y90" s="4">
        <v>0</v>
      </c>
      <c r="Z90" s="46">
        <v>44510</v>
      </c>
      <c r="AA90" s="4" t="s">
        <v>718</v>
      </c>
      <c r="AB90" s="4" t="s">
        <v>50</v>
      </c>
      <c r="AC90" s="145"/>
      <c r="AD90" s="145"/>
    </row>
    <row r="91" spans="1:30" s="113" customFormat="1" ht="60" customHeight="1" x14ac:dyDescent="0.25">
      <c r="A91" s="4">
        <v>88</v>
      </c>
      <c r="B91" s="4" t="s">
        <v>1676</v>
      </c>
      <c r="C91" s="4" t="s">
        <v>704</v>
      </c>
      <c r="D91" s="4" t="s">
        <v>712</v>
      </c>
      <c r="E91" s="4" t="s">
        <v>1983</v>
      </c>
      <c r="F91" s="4" t="s">
        <v>1984</v>
      </c>
      <c r="G91" s="4" t="s">
        <v>1985</v>
      </c>
      <c r="H91" s="4" t="s">
        <v>1986</v>
      </c>
      <c r="I91" s="4" t="s">
        <v>1987</v>
      </c>
      <c r="J91" s="4" t="s">
        <v>1983</v>
      </c>
      <c r="K91" s="4">
        <v>33.104230000000001</v>
      </c>
      <c r="L91" s="4">
        <v>73.586269999999999</v>
      </c>
      <c r="M91" s="4">
        <v>50</v>
      </c>
      <c r="N91" s="4" t="s">
        <v>34</v>
      </c>
      <c r="O91" s="46">
        <v>44537</v>
      </c>
      <c r="P91" s="4">
        <v>20430</v>
      </c>
      <c r="Q91" s="4" t="s">
        <v>1972</v>
      </c>
      <c r="R91" s="4">
        <v>360000</v>
      </c>
      <c r="S91" s="4" t="s">
        <v>80</v>
      </c>
      <c r="T91" s="4">
        <v>288000</v>
      </c>
      <c r="U91" s="4" t="s">
        <v>80</v>
      </c>
      <c r="V91" s="4" t="s">
        <v>34</v>
      </c>
      <c r="W91" s="4">
        <v>72000</v>
      </c>
      <c r="X91" s="4">
        <v>648000</v>
      </c>
      <c r="Y91" s="4">
        <v>0</v>
      </c>
      <c r="Z91" s="14" t="s">
        <v>1988</v>
      </c>
      <c r="AA91" s="4" t="s">
        <v>718</v>
      </c>
      <c r="AB91" s="4" t="s">
        <v>50</v>
      </c>
      <c r="AC91" s="145"/>
      <c r="AD91" s="145"/>
    </row>
    <row r="92" spans="1:30" s="113" customFormat="1" ht="60" customHeight="1" x14ac:dyDescent="0.25">
      <c r="A92" s="4">
        <v>89</v>
      </c>
      <c r="B92" s="4" t="s">
        <v>1676</v>
      </c>
      <c r="C92" s="4" t="s">
        <v>704</v>
      </c>
      <c r="D92" s="4" t="s">
        <v>719</v>
      </c>
      <c r="E92" s="4" t="s">
        <v>1989</v>
      </c>
      <c r="F92" s="4" t="s">
        <v>721</v>
      </c>
      <c r="G92" s="4" t="s">
        <v>1990</v>
      </c>
      <c r="H92" s="4" t="s">
        <v>1991</v>
      </c>
      <c r="I92" s="4" t="s">
        <v>1992</v>
      </c>
      <c r="J92" s="4" t="s">
        <v>1989</v>
      </c>
      <c r="K92" s="4">
        <v>33.019849999999998</v>
      </c>
      <c r="L92" s="4">
        <v>73.23818</v>
      </c>
      <c r="M92" s="4">
        <v>24</v>
      </c>
      <c r="N92" s="4" t="s">
        <v>34</v>
      </c>
      <c r="O92" s="4" t="s">
        <v>1993</v>
      </c>
      <c r="P92" s="4">
        <v>26953</v>
      </c>
      <c r="Q92" s="4" t="s">
        <v>1994</v>
      </c>
      <c r="R92" s="4">
        <v>3600001</v>
      </c>
      <c r="S92" s="4" t="s">
        <v>80</v>
      </c>
      <c r="T92" s="4">
        <v>288000</v>
      </c>
      <c r="U92" s="4" t="s">
        <v>80</v>
      </c>
      <c r="V92" s="4" t="s">
        <v>147</v>
      </c>
      <c r="W92" s="4" t="s">
        <v>38</v>
      </c>
      <c r="X92" s="4">
        <v>648000</v>
      </c>
      <c r="Y92" s="4">
        <v>72000</v>
      </c>
      <c r="Z92" s="46">
        <v>44774</v>
      </c>
      <c r="AA92" s="4" t="s">
        <v>711</v>
      </c>
      <c r="AB92" s="4" t="s">
        <v>50</v>
      </c>
      <c r="AC92" s="145"/>
      <c r="AD92" s="145"/>
    </row>
    <row r="93" spans="1:30" s="113" customFormat="1" ht="60" customHeight="1" x14ac:dyDescent="0.25">
      <c r="A93" s="4">
        <v>90</v>
      </c>
      <c r="B93" s="4" t="s">
        <v>1676</v>
      </c>
      <c r="C93" s="4" t="s">
        <v>704</v>
      </c>
      <c r="D93" s="4" t="s">
        <v>712</v>
      </c>
      <c r="E93" s="4" t="s">
        <v>1995</v>
      </c>
      <c r="F93" s="4" t="s">
        <v>1996</v>
      </c>
      <c r="G93" s="4" t="s">
        <v>1997</v>
      </c>
      <c r="H93" s="4" t="s">
        <v>1998</v>
      </c>
      <c r="I93" s="4" t="s">
        <v>1999</v>
      </c>
      <c r="J93" s="4" t="s">
        <v>1995</v>
      </c>
      <c r="K93" s="4">
        <v>33.00705</v>
      </c>
      <c r="L93" s="4">
        <v>73.299080000000004</v>
      </c>
      <c r="M93" s="4">
        <v>70</v>
      </c>
      <c r="N93" s="4" t="s">
        <v>34</v>
      </c>
      <c r="O93" s="46">
        <v>44572</v>
      </c>
      <c r="P93" s="4">
        <v>21388</v>
      </c>
      <c r="Q93" s="4" t="s">
        <v>2000</v>
      </c>
      <c r="R93" s="4">
        <v>360000</v>
      </c>
      <c r="S93" s="4" t="s">
        <v>80</v>
      </c>
      <c r="T93" s="4">
        <v>284000</v>
      </c>
      <c r="U93" s="4" t="s">
        <v>80</v>
      </c>
      <c r="V93" s="4" t="s">
        <v>34</v>
      </c>
      <c r="W93" s="4">
        <v>71556</v>
      </c>
      <c r="X93" s="4">
        <v>715556</v>
      </c>
      <c r="Y93" s="4" t="s">
        <v>38</v>
      </c>
      <c r="Z93" s="14" t="s">
        <v>2001</v>
      </c>
      <c r="AA93" s="4" t="s">
        <v>718</v>
      </c>
      <c r="AB93" s="4" t="s">
        <v>50</v>
      </c>
      <c r="AC93" s="145"/>
      <c r="AD93" s="145"/>
    </row>
    <row r="94" spans="1:30" s="113" customFormat="1" ht="60" customHeight="1" x14ac:dyDescent="0.25">
      <c r="A94" s="4">
        <v>91</v>
      </c>
      <c r="B94" s="4" t="s">
        <v>1676</v>
      </c>
      <c r="C94" s="4" t="s">
        <v>704</v>
      </c>
      <c r="D94" s="4" t="s">
        <v>712</v>
      </c>
      <c r="E94" s="4" t="s">
        <v>2002</v>
      </c>
      <c r="F94" s="4" t="s">
        <v>2003</v>
      </c>
      <c r="G94" s="4" t="s">
        <v>2004</v>
      </c>
      <c r="H94" s="4" t="s">
        <v>2005</v>
      </c>
      <c r="I94" s="4" t="s">
        <v>2006</v>
      </c>
      <c r="J94" s="4" t="s">
        <v>2002</v>
      </c>
      <c r="K94" s="4">
        <v>32.861339999999998</v>
      </c>
      <c r="L94" s="4">
        <v>73.35566</v>
      </c>
      <c r="M94" s="4">
        <v>40</v>
      </c>
      <c r="N94" s="4" t="s">
        <v>34</v>
      </c>
      <c r="O94" s="46">
        <v>44476</v>
      </c>
      <c r="P94" s="4">
        <v>22663</v>
      </c>
      <c r="Q94" s="4" t="s">
        <v>2007</v>
      </c>
      <c r="R94" s="4">
        <v>360000</v>
      </c>
      <c r="S94" s="4" t="s">
        <v>80</v>
      </c>
      <c r="T94" s="4">
        <v>250962</v>
      </c>
      <c r="U94" s="4" t="s">
        <v>80</v>
      </c>
      <c r="V94" s="4" t="s">
        <v>147</v>
      </c>
      <c r="W94" s="4">
        <v>0</v>
      </c>
      <c r="X94" s="4">
        <v>610962</v>
      </c>
      <c r="Y94" s="4">
        <v>0</v>
      </c>
      <c r="Z94" s="14" t="s">
        <v>2008</v>
      </c>
      <c r="AA94" s="4" t="s">
        <v>711</v>
      </c>
      <c r="AB94" s="4" t="s">
        <v>50</v>
      </c>
      <c r="AC94" s="145"/>
      <c r="AD94" s="145"/>
    </row>
    <row r="95" spans="1:30" s="113" customFormat="1" ht="60" customHeight="1" x14ac:dyDescent="0.25">
      <c r="A95" s="4">
        <v>92</v>
      </c>
      <c r="B95" s="4" t="s">
        <v>1676</v>
      </c>
      <c r="C95" s="4" t="s">
        <v>704</v>
      </c>
      <c r="D95" s="4" t="s">
        <v>712</v>
      </c>
      <c r="E95" s="4" t="s">
        <v>2009</v>
      </c>
      <c r="F95" s="4" t="s">
        <v>2009</v>
      </c>
      <c r="G95" s="4" t="s">
        <v>2010</v>
      </c>
      <c r="H95" s="4" t="s">
        <v>2011</v>
      </c>
      <c r="I95" s="4" t="s">
        <v>2012</v>
      </c>
      <c r="J95" s="4" t="s">
        <v>2009</v>
      </c>
      <c r="K95" s="4">
        <v>33.053857000000001</v>
      </c>
      <c r="L95" s="4">
        <v>73.334073000000004</v>
      </c>
      <c r="M95" s="4">
        <v>60</v>
      </c>
      <c r="N95" s="4" t="s">
        <v>34</v>
      </c>
      <c r="O95" s="46">
        <v>44582</v>
      </c>
      <c r="P95" s="4">
        <v>24669</v>
      </c>
      <c r="Q95" s="4" t="s">
        <v>2013</v>
      </c>
      <c r="R95" s="4">
        <v>360000</v>
      </c>
      <c r="S95" s="4" t="s">
        <v>80</v>
      </c>
      <c r="T95" s="4">
        <v>249713</v>
      </c>
      <c r="U95" s="4" t="s">
        <v>80</v>
      </c>
      <c r="V95" s="4" t="s">
        <v>147</v>
      </c>
      <c r="W95" s="4">
        <v>0</v>
      </c>
      <c r="X95" s="4">
        <v>609713</v>
      </c>
      <c r="Y95" s="4">
        <v>0</v>
      </c>
      <c r="Z95" s="14" t="s">
        <v>2014</v>
      </c>
      <c r="AA95" s="4" t="s">
        <v>711</v>
      </c>
      <c r="AB95" s="4" t="s">
        <v>50</v>
      </c>
      <c r="AC95" s="145"/>
      <c r="AD95" s="145"/>
    </row>
    <row r="96" spans="1:30" s="113" customFormat="1" ht="60" customHeight="1" x14ac:dyDescent="0.25">
      <c r="A96" s="4">
        <v>93</v>
      </c>
      <c r="B96" s="4" t="s">
        <v>1676</v>
      </c>
      <c r="C96" s="4" t="s">
        <v>704</v>
      </c>
      <c r="D96" s="4" t="s">
        <v>712</v>
      </c>
      <c r="E96" s="4" t="s">
        <v>2015</v>
      </c>
      <c r="F96" s="4" t="s">
        <v>2015</v>
      </c>
      <c r="G96" s="4" t="s">
        <v>2016</v>
      </c>
      <c r="H96" s="4" t="s">
        <v>2017</v>
      </c>
      <c r="I96" s="4" t="s">
        <v>2018</v>
      </c>
      <c r="J96" s="4" t="s">
        <v>2015</v>
      </c>
      <c r="K96" s="4">
        <v>32.962850000000003</v>
      </c>
      <c r="L96" s="4">
        <v>73.299824000000001</v>
      </c>
      <c r="M96" s="4">
        <v>60</v>
      </c>
      <c r="N96" s="4" t="s">
        <v>34</v>
      </c>
      <c r="O96" s="46">
        <v>44481</v>
      </c>
      <c r="P96" s="4">
        <v>21610</v>
      </c>
      <c r="Q96" s="4" t="s">
        <v>2019</v>
      </c>
      <c r="R96" s="4">
        <v>360000</v>
      </c>
      <c r="S96" s="4" t="s">
        <v>37</v>
      </c>
      <c r="T96" s="4">
        <v>288000</v>
      </c>
      <c r="U96" s="4" t="s">
        <v>80</v>
      </c>
      <c r="V96" s="4" t="s">
        <v>147</v>
      </c>
      <c r="W96" s="4">
        <v>0</v>
      </c>
      <c r="X96" s="4">
        <v>648000</v>
      </c>
      <c r="Y96" s="4">
        <v>0</v>
      </c>
      <c r="Z96" s="14" t="s">
        <v>2008</v>
      </c>
      <c r="AA96" s="4" t="s">
        <v>711</v>
      </c>
      <c r="AB96" s="4" t="s">
        <v>50</v>
      </c>
      <c r="AC96" s="145"/>
      <c r="AD96" s="145"/>
    </row>
    <row r="97" spans="1:30" s="113" customFormat="1" ht="60" customHeight="1" x14ac:dyDescent="0.25">
      <c r="A97" s="4">
        <v>94</v>
      </c>
      <c r="B97" s="4" t="s">
        <v>1676</v>
      </c>
      <c r="C97" s="4" t="s">
        <v>704</v>
      </c>
      <c r="D97" s="4" t="s">
        <v>739</v>
      </c>
      <c r="E97" s="4" t="s">
        <v>2020</v>
      </c>
      <c r="F97" s="4" t="s">
        <v>2020</v>
      </c>
      <c r="G97" s="4" t="s">
        <v>2021</v>
      </c>
      <c r="H97" s="4" t="s">
        <v>2022</v>
      </c>
      <c r="I97" s="4" t="s">
        <v>2023</v>
      </c>
      <c r="J97" s="4" t="s">
        <v>2020</v>
      </c>
      <c r="K97" s="4">
        <v>32.726523</v>
      </c>
      <c r="L97" s="4">
        <v>73.364445000000003</v>
      </c>
      <c r="M97" s="4">
        <v>6.7</v>
      </c>
      <c r="N97" s="4" t="s">
        <v>34</v>
      </c>
      <c r="O97" s="14">
        <v>44451</v>
      </c>
      <c r="P97" s="4">
        <v>11000</v>
      </c>
      <c r="Q97" s="4" t="s">
        <v>2024</v>
      </c>
      <c r="R97" s="10">
        <v>360000</v>
      </c>
      <c r="S97" s="4" t="s">
        <v>37</v>
      </c>
      <c r="T97" s="4">
        <v>288000</v>
      </c>
      <c r="U97" s="4" t="s">
        <v>37</v>
      </c>
      <c r="V97" s="10" t="s">
        <v>147</v>
      </c>
      <c r="W97" s="4">
        <v>0</v>
      </c>
      <c r="X97" s="10">
        <v>648000</v>
      </c>
      <c r="Y97" s="4">
        <f t="shared" ref="Y97:Y106" si="12">720000-X97</f>
        <v>72000</v>
      </c>
      <c r="Z97" s="4" t="s">
        <v>2025</v>
      </c>
      <c r="AA97" s="4" t="s">
        <v>711</v>
      </c>
      <c r="AB97" s="4" t="s">
        <v>937</v>
      </c>
      <c r="AC97" s="145"/>
      <c r="AD97" s="145"/>
    </row>
    <row r="98" spans="1:30" s="113" customFormat="1" ht="60" customHeight="1" x14ac:dyDescent="0.25">
      <c r="A98" s="4">
        <v>95</v>
      </c>
      <c r="B98" s="4" t="s">
        <v>1676</v>
      </c>
      <c r="C98" s="4" t="s">
        <v>704</v>
      </c>
      <c r="D98" s="4" t="s">
        <v>719</v>
      </c>
      <c r="E98" s="4" t="s">
        <v>2026</v>
      </c>
      <c r="F98" s="4" t="s">
        <v>2026</v>
      </c>
      <c r="G98" s="4" t="s">
        <v>2027</v>
      </c>
      <c r="H98" s="4" t="s">
        <v>2028</v>
      </c>
      <c r="I98" s="4" t="s">
        <v>2029</v>
      </c>
      <c r="J98" s="4" t="s">
        <v>2026</v>
      </c>
      <c r="K98" s="4">
        <v>33.000495000000001</v>
      </c>
      <c r="L98" s="4">
        <v>73.427723999999998</v>
      </c>
      <c r="M98" s="4">
        <v>16</v>
      </c>
      <c r="N98" s="4" t="s">
        <v>34</v>
      </c>
      <c r="O98" s="10" t="s">
        <v>2030</v>
      </c>
      <c r="P98" s="4">
        <v>26072</v>
      </c>
      <c r="Q98" s="4" t="s">
        <v>2031</v>
      </c>
      <c r="R98" s="10">
        <v>360000</v>
      </c>
      <c r="S98" s="4" t="s">
        <v>37</v>
      </c>
      <c r="T98" s="4">
        <v>288000</v>
      </c>
      <c r="U98" s="4" t="s">
        <v>37</v>
      </c>
      <c r="V98" s="10" t="s">
        <v>147</v>
      </c>
      <c r="W98" s="4">
        <v>0</v>
      </c>
      <c r="X98" s="10">
        <v>648000</v>
      </c>
      <c r="Y98" s="4">
        <f t="shared" si="12"/>
        <v>72000</v>
      </c>
      <c r="Z98" s="46">
        <v>44779</v>
      </c>
      <c r="AA98" s="4" t="s">
        <v>711</v>
      </c>
      <c r="AB98" s="4" t="s">
        <v>937</v>
      </c>
      <c r="AC98" s="145"/>
      <c r="AD98" s="145"/>
    </row>
    <row r="99" spans="1:30" s="113" customFormat="1" ht="60" customHeight="1" x14ac:dyDescent="0.25">
      <c r="A99" s="4">
        <v>96</v>
      </c>
      <c r="B99" s="4" t="s">
        <v>1676</v>
      </c>
      <c r="C99" s="4" t="s">
        <v>704</v>
      </c>
      <c r="D99" s="4" t="s">
        <v>719</v>
      </c>
      <c r="E99" s="4" t="s">
        <v>2026</v>
      </c>
      <c r="F99" s="4" t="s">
        <v>2026</v>
      </c>
      <c r="G99" s="4" t="s">
        <v>2032</v>
      </c>
      <c r="H99" s="4" t="s">
        <v>2033</v>
      </c>
      <c r="I99" s="4" t="s">
        <v>2034</v>
      </c>
      <c r="J99" s="4" t="s">
        <v>2026</v>
      </c>
      <c r="K99" s="4">
        <v>33.007910000000003</v>
      </c>
      <c r="L99" s="4">
        <v>73.428027999999998</v>
      </c>
      <c r="M99" s="4">
        <v>15</v>
      </c>
      <c r="N99" s="4" t="s">
        <v>34</v>
      </c>
      <c r="O99" s="4" t="s">
        <v>2035</v>
      </c>
      <c r="P99" s="4">
        <v>26072</v>
      </c>
      <c r="Q99" s="4" t="s">
        <v>2036</v>
      </c>
      <c r="R99" s="10">
        <v>360000</v>
      </c>
      <c r="S99" s="4" t="s">
        <v>37</v>
      </c>
      <c r="T99" s="4">
        <v>288000</v>
      </c>
      <c r="U99" s="4" t="s">
        <v>37</v>
      </c>
      <c r="V99" s="10" t="s">
        <v>147</v>
      </c>
      <c r="W99" s="4">
        <v>0</v>
      </c>
      <c r="X99" s="10">
        <v>648000</v>
      </c>
      <c r="Y99" s="4">
        <f t="shared" si="12"/>
        <v>72000</v>
      </c>
      <c r="Z99" s="46">
        <v>44779</v>
      </c>
      <c r="AA99" s="4" t="s">
        <v>711</v>
      </c>
      <c r="AB99" s="4" t="s">
        <v>937</v>
      </c>
      <c r="AC99" s="145"/>
      <c r="AD99" s="145"/>
    </row>
    <row r="100" spans="1:30" s="113" customFormat="1" ht="60" customHeight="1" x14ac:dyDescent="0.25">
      <c r="A100" s="4">
        <v>97</v>
      </c>
      <c r="B100" s="4" t="s">
        <v>1676</v>
      </c>
      <c r="C100" s="4" t="s">
        <v>704</v>
      </c>
      <c r="D100" s="4" t="s">
        <v>704</v>
      </c>
      <c r="E100" s="4" t="s">
        <v>2037</v>
      </c>
      <c r="F100" s="4" t="s">
        <v>2037</v>
      </c>
      <c r="G100" s="4" t="s">
        <v>2038</v>
      </c>
      <c r="H100" s="4" t="s">
        <v>2039</v>
      </c>
      <c r="I100" s="4" t="s">
        <v>2040</v>
      </c>
      <c r="J100" s="4" t="s">
        <v>2037</v>
      </c>
      <c r="K100" s="4">
        <v>32.832410000000003</v>
      </c>
      <c r="L100" s="4">
        <v>73.507722999999999</v>
      </c>
      <c r="M100" s="4">
        <v>20.3</v>
      </c>
      <c r="N100" s="4" t="s">
        <v>34</v>
      </c>
      <c r="O100" s="4" t="s">
        <v>1952</v>
      </c>
      <c r="P100" s="4">
        <v>33196</v>
      </c>
      <c r="Q100" s="4" t="s">
        <v>2041</v>
      </c>
      <c r="R100" s="10">
        <v>360000</v>
      </c>
      <c r="S100" s="4" t="s">
        <v>37</v>
      </c>
      <c r="T100" s="4">
        <v>288000</v>
      </c>
      <c r="U100" s="4" t="s">
        <v>37</v>
      </c>
      <c r="V100" s="10" t="s">
        <v>147</v>
      </c>
      <c r="W100" s="4">
        <v>0</v>
      </c>
      <c r="X100" s="10">
        <v>648000</v>
      </c>
      <c r="Y100" s="4">
        <f t="shared" si="12"/>
        <v>72000</v>
      </c>
      <c r="Z100" s="4" t="s">
        <v>2042</v>
      </c>
      <c r="AA100" s="4" t="s">
        <v>711</v>
      </c>
      <c r="AB100" s="4" t="s">
        <v>937</v>
      </c>
      <c r="AC100" s="145"/>
      <c r="AD100" s="145"/>
    </row>
    <row r="101" spans="1:30" s="113" customFormat="1" ht="60" customHeight="1" x14ac:dyDescent="0.25">
      <c r="A101" s="4">
        <v>98</v>
      </c>
      <c r="B101" s="4" t="s">
        <v>1676</v>
      </c>
      <c r="C101" s="4" t="s">
        <v>704</v>
      </c>
      <c r="D101" s="4" t="s">
        <v>704</v>
      </c>
      <c r="E101" s="4" t="s">
        <v>2043</v>
      </c>
      <c r="F101" s="4" t="s">
        <v>2043</v>
      </c>
      <c r="G101" s="4" t="s">
        <v>2044</v>
      </c>
      <c r="H101" s="4" t="s">
        <v>2045</v>
      </c>
      <c r="I101" s="4" t="s">
        <v>2046</v>
      </c>
      <c r="J101" s="4" t="s">
        <v>2043</v>
      </c>
      <c r="K101" s="4">
        <v>32.860942000000001</v>
      </c>
      <c r="L101" s="4">
        <v>73.470141999999996</v>
      </c>
      <c r="M101" s="4">
        <v>16</v>
      </c>
      <c r="N101" s="4" t="s">
        <v>34</v>
      </c>
      <c r="O101" s="4" t="s">
        <v>2035</v>
      </c>
      <c r="P101" s="4">
        <v>26072</v>
      </c>
      <c r="Q101" s="4" t="s">
        <v>2047</v>
      </c>
      <c r="R101" s="10">
        <v>360000</v>
      </c>
      <c r="S101" s="4" t="s">
        <v>37</v>
      </c>
      <c r="T101" s="4">
        <v>288000</v>
      </c>
      <c r="U101" s="4" t="s">
        <v>37</v>
      </c>
      <c r="V101" s="10" t="s">
        <v>147</v>
      </c>
      <c r="W101" s="4">
        <v>0</v>
      </c>
      <c r="X101" s="10">
        <v>648000</v>
      </c>
      <c r="Y101" s="4">
        <f t="shared" si="12"/>
        <v>72000</v>
      </c>
      <c r="Z101" s="4" t="s">
        <v>2048</v>
      </c>
      <c r="AA101" s="4" t="s">
        <v>711</v>
      </c>
      <c r="AB101" s="4" t="s">
        <v>937</v>
      </c>
      <c r="AC101" s="145"/>
      <c r="AD101" s="145"/>
    </row>
    <row r="102" spans="1:30" s="113" customFormat="1" ht="60" customHeight="1" x14ac:dyDescent="0.25">
      <c r="A102" s="4">
        <v>99</v>
      </c>
      <c r="B102" s="4" t="s">
        <v>1676</v>
      </c>
      <c r="C102" s="4" t="s">
        <v>704</v>
      </c>
      <c r="D102" s="4" t="s">
        <v>704</v>
      </c>
      <c r="E102" s="4" t="s">
        <v>2049</v>
      </c>
      <c r="F102" s="4" t="s">
        <v>2049</v>
      </c>
      <c r="G102" s="4" t="s">
        <v>2050</v>
      </c>
      <c r="H102" s="4" t="s">
        <v>2051</v>
      </c>
      <c r="I102" s="4" t="s">
        <v>2052</v>
      </c>
      <c r="J102" s="4" t="s">
        <v>2049</v>
      </c>
      <c r="K102" s="4">
        <v>32.835157000000002</v>
      </c>
      <c r="L102" s="4">
        <v>73.488529999999997</v>
      </c>
      <c r="M102" s="4">
        <v>27.3</v>
      </c>
      <c r="N102" s="4" t="s">
        <v>34</v>
      </c>
      <c r="O102" s="10" t="s">
        <v>1919</v>
      </c>
      <c r="P102" s="4">
        <v>44536</v>
      </c>
      <c r="Q102" s="4" t="s">
        <v>2053</v>
      </c>
      <c r="R102" s="10">
        <v>360000</v>
      </c>
      <c r="S102" s="4" t="s">
        <v>37</v>
      </c>
      <c r="T102" s="4">
        <v>288000</v>
      </c>
      <c r="U102" s="4" t="s">
        <v>37</v>
      </c>
      <c r="V102" s="10" t="s">
        <v>953</v>
      </c>
      <c r="W102" s="4">
        <v>0</v>
      </c>
      <c r="X102" s="10">
        <v>648000</v>
      </c>
      <c r="Y102" s="4">
        <f t="shared" si="12"/>
        <v>72000</v>
      </c>
      <c r="Z102" s="4" t="s">
        <v>2042</v>
      </c>
      <c r="AA102" s="4" t="s">
        <v>711</v>
      </c>
      <c r="AB102" s="4" t="s">
        <v>937</v>
      </c>
      <c r="AC102" s="145"/>
      <c r="AD102" s="145"/>
    </row>
    <row r="103" spans="1:30" s="113" customFormat="1" ht="60" customHeight="1" x14ac:dyDescent="0.25">
      <c r="A103" s="4">
        <v>100</v>
      </c>
      <c r="B103" s="4" t="s">
        <v>1676</v>
      </c>
      <c r="C103" s="4" t="s">
        <v>704</v>
      </c>
      <c r="D103" s="4" t="s">
        <v>704</v>
      </c>
      <c r="E103" s="4" t="s">
        <v>2049</v>
      </c>
      <c r="F103" s="4" t="s">
        <v>2049</v>
      </c>
      <c r="G103" s="4" t="s">
        <v>2054</v>
      </c>
      <c r="H103" s="4" t="s">
        <v>2055</v>
      </c>
      <c r="I103" s="4" t="s">
        <v>2056</v>
      </c>
      <c r="J103" s="4" t="s">
        <v>2049</v>
      </c>
      <c r="K103" s="4">
        <v>32.836351999999998</v>
      </c>
      <c r="L103" s="4">
        <v>73.490547000000007</v>
      </c>
      <c r="M103" s="4">
        <v>22.4</v>
      </c>
      <c r="N103" s="4" t="s">
        <v>34</v>
      </c>
      <c r="O103" s="10" t="s">
        <v>1919</v>
      </c>
      <c r="P103" s="4">
        <v>36536</v>
      </c>
      <c r="Q103" s="4" t="s">
        <v>2053</v>
      </c>
      <c r="R103" s="10">
        <v>360000</v>
      </c>
      <c r="S103" s="4" t="s">
        <v>37</v>
      </c>
      <c r="T103" s="4">
        <v>288000</v>
      </c>
      <c r="U103" s="4" t="s">
        <v>37</v>
      </c>
      <c r="V103" s="10" t="s">
        <v>953</v>
      </c>
      <c r="W103" s="4">
        <v>0</v>
      </c>
      <c r="X103" s="10">
        <v>648000</v>
      </c>
      <c r="Y103" s="4">
        <f t="shared" si="12"/>
        <v>72000</v>
      </c>
      <c r="Z103" s="4" t="s">
        <v>2042</v>
      </c>
      <c r="AA103" s="4" t="s">
        <v>711</v>
      </c>
      <c r="AB103" s="4" t="s">
        <v>937</v>
      </c>
      <c r="AC103" s="145"/>
      <c r="AD103" s="145"/>
    </row>
    <row r="104" spans="1:30" s="113" customFormat="1" ht="60" customHeight="1" x14ac:dyDescent="0.25">
      <c r="A104" s="4">
        <v>101</v>
      </c>
      <c r="B104" s="4" t="s">
        <v>1676</v>
      </c>
      <c r="C104" s="4" t="s">
        <v>704</v>
      </c>
      <c r="D104" s="4" t="s">
        <v>719</v>
      </c>
      <c r="E104" s="4" t="s">
        <v>2057</v>
      </c>
      <c r="F104" s="4" t="s">
        <v>2057</v>
      </c>
      <c r="G104" s="4" t="s">
        <v>2058</v>
      </c>
      <c r="H104" s="4" t="s">
        <v>2059</v>
      </c>
      <c r="I104" s="4" t="s">
        <v>2060</v>
      </c>
      <c r="J104" s="4" t="s">
        <v>2057</v>
      </c>
      <c r="K104" s="4">
        <v>33.063769999999998</v>
      </c>
      <c r="L104" s="4">
        <v>73.399440999999996</v>
      </c>
      <c r="M104" s="4">
        <v>15.9</v>
      </c>
      <c r="N104" s="4" t="s">
        <v>34</v>
      </c>
      <c r="O104" s="10" t="s">
        <v>2008</v>
      </c>
      <c r="P104" s="4">
        <v>25900</v>
      </c>
      <c r="Q104" s="4" t="s">
        <v>2061</v>
      </c>
      <c r="R104" s="10">
        <v>360000</v>
      </c>
      <c r="S104" s="4" t="s">
        <v>37</v>
      </c>
      <c r="T104" s="4">
        <v>288000</v>
      </c>
      <c r="U104" s="4" t="s">
        <v>37</v>
      </c>
      <c r="V104" s="10" t="s">
        <v>953</v>
      </c>
      <c r="W104" s="4">
        <v>0</v>
      </c>
      <c r="X104" s="10">
        <v>648000</v>
      </c>
      <c r="Y104" s="4">
        <f t="shared" si="12"/>
        <v>72000</v>
      </c>
      <c r="Z104" s="4" t="s">
        <v>1988</v>
      </c>
      <c r="AA104" s="4" t="s">
        <v>711</v>
      </c>
      <c r="AB104" s="4" t="s">
        <v>937</v>
      </c>
      <c r="AC104" s="145"/>
      <c r="AD104" s="145"/>
    </row>
    <row r="105" spans="1:30" s="113" customFormat="1" ht="60" customHeight="1" x14ac:dyDescent="0.25">
      <c r="A105" s="4">
        <v>102</v>
      </c>
      <c r="B105" s="4" t="s">
        <v>1676</v>
      </c>
      <c r="C105" s="4" t="s">
        <v>704</v>
      </c>
      <c r="D105" s="4" t="s">
        <v>704</v>
      </c>
      <c r="E105" s="4" t="s">
        <v>2043</v>
      </c>
      <c r="F105" s="4" t="s">
        <v>2043</v>
      </c>
      <c r="G105" s="4" t="s">
        <v>2062</v>
      </c>
      <c r="H105" s="4" t="s">
        <v>2063</v>
      </c>
      <c r="I105" s="4" t="s">
        <v>2034</v>
      </c>
      <c r="J105" s="4" t="s">
        <v>2043</v>
      </c>
      <c r="K105" s="4">
        <v>32.866857000000003</v>
      </c>
      <c r="L105" s="4">
        <v>73.482748000000001</v>
      </c>
      <c r="M105" s="4">
        <v>18.3</v>
      </c>
      <c r="N105" s="4" t="s">
        <v>34</v>
      </c>
      <c r="O105" s="10" t="s">
        <v>1919</v>
      </c>
      <c r="P105" s="4">
        <v>29824</v>
      </c>
      <c r="Q105" s="4" t="s">
        <v>2053</v>
      </c>
      <c r="R105" s="10">
        <v>360000</v>
      </c>
      <c r="S105" s="4" t="s">
        <v>37</v>
      </c>
      <c r="T105" s="4">
        <v>288000</v>
      </c>
      <c r="U105" s="4" t="s">
        <v>37</v>
      </c>
      <c r="V105" s="10" t="s">
        <v>953</v>
      </c>
      <c r="W105" s="4">
        <v>0</v>
      </c>
      <c r="X105" s="10">
        <v>648000</v>
      </c>
      <c r="Y105" s="4">
        <f t="shared" si="12"/>
        <v>72000</v>
      </c>
      <c r="Z105" s="4" t="s">
        <v>2042</v>
      </c>
      <c r="AA105" s="4" t="s">
        <v>711</v>
      </c>
      <c r="AB105" s="4" t="s">
        <v>937</v>
      </c>
      <c r="AC105" s="145"/>
      <c r="AD105" s="145"/>
    </row>
    <row r="106" spans="1:30" s="113" customFormat="1" ht="60" customHeight="1" x14ac:dyDescent="0.25">
      <c r="A106" s="4">
        <v>103</v>
      </c>
      <c r="B106" s="4" t="s">
        <v>1676</v>
      </c>
      <c r="C106" s="4" t="s">
        <v>704</v>
      </c>
      <c r="D106" s="4" t="s">
        <v>712</v>
      </c>
      <c r="E106" s="4" t="s">
        <v>2064</v>
      </c>
      <c r="F106" s="4" t="s">
        <v>2064</v>
      </c>
      <c r="G106" s="4" t="s">
        <v>2065</v>
      </c>
      <c r="H106" s="4" t="s">
        <v>2066</v>
      </c>
      <c r="I106" s="4" t="s">
        <v>2067</v>
      </c>
      <c r="J106" s="4" t="s">
        <v>2064</v>
      </c>
      <c r="K106" s="4">
        <v>33.061821000000002</v>
      </c>
      <c r="L106" s="4">
        <v>73.499016999999995</v>
      </c>
      <c r="M106" s="4">
        <v>14.4</v>
      </c>
      <c r="N106" s="4" t="s">
        <v>34</v>
      </c>
      <c r="O106" s="10" t="s">
        <v>2068</v>
      </c>
      <c r="P106" s="4">
        <v>23480</v>
      </c>
      <c r="Q106" s="4" t="s">
        <v>2031</v>
      </c>
      <c r="R106" s="10">
        <v>360000</v>
      </c>
      <c r="S106" s="4" t="s">
        <v>37</v>
      </c>
      <c r="T106" s="4">
        <v>288000</v>
      </c>
      <c r="U106" s="4" t="s">
        <v>37</v>
      </c>
      <c r="V106" s="10" t="s">
        <v>953</v>
      </c>
      <c r="W106" s="4">
        <v>0</v>
      </c>
      <c r="X106" s="10">
        <v>648000</v>
      </c>
      <c r="Y106" s="4">
        <f t="shared" si="12"/>
        <v>72000</v>
      </c>
      <c r="Z106" s="4" t="s">
        <v>1988</v>
      </c>
      <c r="AA106" s="4" t="s">
        <v>711</v>
      </c>
      <c r="AB106" s="4" t="s">
        <v>937</v>
      </c>
      <c r="AC106" s="145"/>
      <c r="AD106" s="145"/>
    </row>
    <row r="107" spans="1:30" s="113" customFormat="1" ht="60" customHeight="1" x14ac:dyDescent="0.25">
      <c r="A107" s="4">
        <v>104</v>
      </c>
      <c r="B107" s="4" t="s">
        <v>1676</v>
      </c>
      <c r="C107" s="4" t="s">
        <v>970</v>
      </c>
      <c r="D107" s="4" t="s">
        <v>1061</v>
      </c>
      <c r="E107" s="4" t="s">
        <v>2069</v>
      </c>
      <c r="F107" s="4" t="s">
        <v>1061</v>
      </c>
      <c r="G107" s="4" t="s">
        <v>2070</v>
      </c>
      <c r="H107" s="4" t="s">
        <v>2071</v>
      </c>
      <c r="I107" s="4" t="s">
        <v>2072</v>
      </c>
      <c r="J107" s="4" t="s">
        <v>2069</v>
      </c>
      <c r="K107" s="4">
        <v>32.510361000000003</v>
      </c>
      <c r="L107" s="4">
        <v>72.158861999999999</v>
      </c>
      <c r="M107" s="4">
        <v>120</v>
      </c>
      <c r="N107" s="4" t="s">
        <v>34</v>
      </c>
      <c r="O107" s="10" t="s">
        <v>243</v>
      </c>
      <c r="P107" s="4">
        <v>24282</v>
      </c>
      <c r="Q107" s="4" t="s">
        <v>2073</v>
      </c>
      <c r="R107" s="4">
        <v>332536</v>
      </c>
      <c r="S107" s="4" t="s">
        <v>37</v>
      </c>
      <c r="T107" s="4">
        <v>169038</v>
      </c>
      <c r="U107" s="4" t="s">
        <v>37</v>
      </c>
      <c r="V107" s="4" t="s">
        <v>34</v>
      </c>
      <c r="W107" s="4">
        <v>55730</v>
      </c>
      <c r="X107" s="4">
        <v>557304</v>
      </c>
      <c r="Y107" s="4">
        <v>0</v>
      </c>
      <c r="Z107" s="10" t="s">
        <v>2074</v>
      </c>
      <c r="AA107" s="4" t="s">
        <v>38</v>
      </c>
      <c r="AB107" s="4" t="s">
        <v>50</v>
      </c>
      <c r="AC107" s="145"/>
      <c r="AD107" s="145"/>
    </row>
    <row r="108" spans="1:30" s="113" customFormat="1" ht="60" customHeight="1" x14ac:dyDescent="0.25">
      <c r="A108" s="4">
        <v>105</v>
      </c>
      <c r="B108" s="4" t="s">
        <v>1676</v>
      </c>
      <c r="C108" s="4" t="s">
        <v>970</v>
      </c>
      <c r="D108" s="4" t="s">
        <v>1061</v>
      </c>
      <c r="E108" s="4" t="s">
        <v>2075</v>
      </c>
      <c r="F108" s="4" t="s">
        <v>1061</v>
      </c>
      <c r="G108" s="4" t="s">
        <v>2076</v>
      </c>
      <c r="H108" s="4" t="s">
        <v>2077</v>
      </c>
      <c r="I108" s="4" t="s">
        <v>2078</v>
      </c>
      <c r="J108" s="4" t="s">
        <v>2075</v>
      </c>
      <c r="K108" s="4">
        <v>32.545521999999998</v>
      </c>
      <c r="L108" s="4">
        <v>72.229269000000002</v>
      </c>
      <c r="M108" s="4">
        <v>138</v>
      </c>
      <c r="N108" s="4" t="s">
        <v>34</v>
      </c>
      <c r="O108" s="10" t="s">
        <v>2079</v>
      </c>
      <c r="P108" s="4">
        <v>24282</v>
      </c>
      <c r="Q108" s="4" t="s">
        <v>2080</v>
      </c>
      <c r="R108" s="4">
        <v>360000</v>
      </c>
      <c r="S108" s="4" t="s">
        <v>37</v>
      </c>
      <c r="T108" s="4">
        <v>288000</v>
      </c>
      <c r="U108" s="4" t="s">
        <v>37</v>
      </c>
      <c r="V108" s="4" t="s">
        <v>147</v>
      </c>
      <c r="W108" s="4" t="s">
        <v>38</v>
      </c>
      <c r="X108" s="4">
        <v>360000</v>
      </c>
      <c r="Y108" s="4" t="s">
        <v>38</v>
      </c>
      <c r="Z108" s="4" t="s">
        <v>38</v>
      </c>
      <c r="AA108" s="4" t="s">
        <v>38</v>
      </c>
      <c r="AB108" s="4" t="s">
        <v>2081</v>
      </c>
      <c r="AC108" s="145"/>
      <c r="AD108" s="145"/>
    </row>
    <row r="109" spans="1:30" s="113" customFormat="1" ht="60" customHeight="1" x14ac:dyDescent="0.25">
      <c r="A109" s="4">
        <v>106</v>
      </c>
      <c r="B109" s="4" t="s">
        <v>1676</v>
      </c>
      <c r="C109" s="4" t="s">
        <v>1215</v>
      </c>
      <c r="D109" s="4" t="s">
        <v>1262</v>
      </c>
      <c r="E109" s="4" t="s">
        <v>2082</v>
      </c>
      <c r="F109" s="4" t="s">
        <v>2083</v>
      </c>
      <c r="G109" s="4" t="s">
        <v>2084</v>
      </c>
      <c r="H109" s="4" t="s">
        <v>2085</v>
      </c>
      <c r="I109" s="4" t="s">
        <v>2086</v>
      </c>
      <c r="J109" s="4" t="s">
        <v>2082</v>
      </c>
      <c r="K109" s="4">
        <v>32.906941000000003</v>
      </c>
      <c r="L109" s="4">
        <v>71.851429999999993</v>
      </c>
      <c r="M109" s="4">
        <v>120</v>
      </c>
      <c r="N109" s="4" t="s">
        <v>34</v>
      </c>
      <c r="O109" s="10" t="s">
        <v>243</v>
      </c>
      <c r="P109" s="4">
        <v>24282</v>
      </c>
      <c r="Q109" s="4" t="s">
        <v>2073</v>
      </c>
      <c r="R109" s="4">
        <v>332536</v>
      </c>
      <c r="S109" s="4" t="s">
        <v>37</v>
      </c>
      <c r="T109" s="4">
        <v>169038</v>
      </c>
      <c r="U109" s="4" t="s">
        <v>37</v>
      </c>
      <c r="V109" s="4" t="s">
        <v>34</v>
      </c>
      <c r="W109" s="4">
        <v>55730</v>
      </c>
      <c r="X109" s="4">
        <v>557304</v>
      </c>
      <c r="Y109" s="4" t="s">
        <v>348</v>
      </c>
      <c r="Z109" s="10" t="s">
        <v>2074</v>
      </c>
      <c r="AA109" s="4" t="s">
        <v>38</v>
      </c>
      <c r="AB109" s="4" t="s">
        <v>50</v>
      </c>
      <c r="AC109" s="145"/>
      <c r="AD109" s="145"/>
    </row>
    <row r="110" spans="1:30" s="113" customFormat="1" ht="60" customHeight="1" x14ac:dyDescent="0.25">
      <c r="A110" s="4">
        <v>107</v>
      </c>
      <c r="B110" s="4" t="s">
        <v>1676</v>
      </c>
      <c r="C110" s="4" t="s">
        <v>1549</v>
      </c>
      <c r="D110" s="4" t="s">
        <v>1583</v>
      </c>
      <c r="E110" s="4" t="s">
        <v>2087</v>
      </c>
      <c r="F110" s="4" t="s">
        <v>2088</v>
      </c>
      <c r="G110" s="4" t="s">
        <v>2089</v>
      </c>
      <c r="H110" s="4" t="s">
        <v>2090</v>
      </c>
      <c r="I110" s="10" t="s">
        <v>2091</v>
      </c>
      <c r="J110" s="4" t="s">
        <v>2087</v>
      </c>
      <c r="K110" s="4">
        <v>3319.0369999999998</v>
      </c>
      <c r="L110" s="4">
        <v>7308.6490000000003</v>
      </c>
      <c r="M110" s="4">
        <v>80</v>
      </c>
      <c r="N110" s="4" t="s">
        <v>34</v>
      </c>
      <c r="O110" s="46">
        <v>44897</v>
      </c>
      <c r="P110" s="4">
        <v>16188</v>
      </c>
      <c r="Q110" s="4" t="s">
        <v>2092</v>
      </c>
      <c r="R110" s="4">
        <v>205446</v>
      </c>
      <c r="S110" s="4" t="s">
        <v>37</v>
      </c>
      <c r="T110" s="4">
        <v>442554</v>
      </c>
      <c r="U110" s="4" t="s">
        <v>37</v>
      </c>
      <c r="V110" s="4" t="s">
        <v>147</v>
      </c>
      <c r="W110" s="4">
        <v>0</v>
      </c>
      <c r="X110" s="4">
        <v>648000</v>
      </c>
      <c r="Y110" s="4" t="s">
        <v>38</v>
      </c>
      <c r="Z110" s="4" t="s">
        <v>38</v>
      </c>
      <c r="AA110" s="4" t="s">
        <v>2093</v>
      </c>
      <c r="AB110" s="4" t="s">
        <v>50</v>
      </c>
      <c r="AC110" s="145"/>
      <c r="AD110" s="145"/>
    </row>
    <row r="111" spans="1:30" s="113" customFormat="1" ht="60" customHeight="1" x14ac:dyDescent="0.25">
      <c r="A111" s="4">
        <v>108</v>
      </c>
      <c r="B111" s="4" t="s">
        <v>1676</v>
      </c>
      <c r="C111" s="4" t="s">
        <v>1549</v>
      </c>
      <c r="D111" s="4" t="s">
        <v>1542</v>
      </c>
      <c r="E111" s="4" t="s">
        <v>2094</v>
      </c>
      <c r="F111" s="4" t="s">
        <v>2095</v>
      </c>
      <c r="G111" s="4" t="s">
        <v>2062</v>
      </c>
      <c r="H111" s="4" t="s">
        <v>2096</v>
      </c>
      <c r="I111" s="4" t="s">
        <v>2097</v>
      </c>
      <c r="J111" s="4" t="s">
        <v>2098</v>
      </c>
      <c r="K111" s="4">
        <v>33.655520000000003</v>
      </c>
      <c r="L111" s="4">
        <v>72.756810000000002</v>
      </c>
      <c r="M111" s="4">
        <v>80</v>
      </c>
      <c r="N111" s="4" t="s">
        <v>58</v>
      </c>
      <c r="O111" s="46">
        <v>44480</v>
      </c>
      <c r="P111" s="4">
        <v>24282</v>
      </c>
      <c r="Q111" s="4" t="s">
        <v>2099</v>
      </c>
      <c r="R111" s="4">
        <v>360000</v>
      </c>
      <c r="S111" s="4" t="s">
        <v>37</v>
      </c>
      <c r="T111" s="4">
        <v>288000</v>
      </c>
      <c r="U111" s="4" t="s">
        <v>470</v>
      </c>
      <c r="V111" s="4" t="s">
        <v>147</v>
      </c>
      <c r="W111" s="4" t="s">
        <v>38</v>
      </c>
      <c r="X111" s="4">
        <v>648000</v>
      </c>
      <c r="Y111" s="4" t="s">
        <v>38</v>
      </c>
      <c r="Z111" s="4" t="s">
        <v>38</v>
      </c>
      <c r="AA111" s="4" t="s">
        <v>2093</v>
      </c>
      <c r="AB111" s="4" t="s">
        <v>50</v>
      </c>
      <c r="AC111" s="145"/>
      <c r="AD111" s="145"/>
    </row>
    <row r="112" spans="1:30" s="113" customFormat="1" ht="60" customHeight="1" x14ac:dyDescent="0.25">
      <c r="A112" s="4">
        <v>109</v>
      </c>
      <c r="B112" s="4" t="s">
        <v>1676</v>
      </c>
      <c r="C112" s="4" t="s">
        <v>1549</v>
      </c>
      <c r="D112" s="4" t="s">
        <v>1571</v>
      </c>
      <c r="E112" s="4" t="s">
        <v>2100</v>
      </c>
      <c r="F112" s="4" t="s">
        <v>2101</v>
      </c>
      <c r="G112" s="4" t="s">
        <v>2102</v>
      </c>
      <c r="H112" s="4" t="s">
        <v>2103</v>
      </c>
      <c r="I112" s="4" t="s">
        <v>2104</v>
      </c>
      <c r="J112" s="4" t="s">
        <v>2100</v>
      </c>
      <c r="K112" s="4">
        <v>33.40334</v>
      </c>
      <c r="L112" s="4">
        <v>72.355000000000004</v>
      </c>
      <c r="M112" s="4">
        <v>56</v>
      </c>
      <c r="N112" s="4" t="s">
        <v>34</v>
      </c>
      <c r="O112" s="14">
        <v>44596</v>
      </c>
      <c r="P112" s="4">
        <v>24282</v>
      </c>
      <c r="Q112" s="4" t="s">
        <v>2105</v>
      </c>
      <c r="R112" s="4">
        <v>353392</v>
      </c>
      <c r="S112" s="4" t="s">
        <v>37</v>
      </c>
      <c r="T112" s="4">
        <v>294608</v>
      </c>
      <c r="U112" s="4" t="s">
        <v>470</v>
      </c>
      <c r="V112" s="4" t="s">
        <v>147</v>
      </c>
      <c r="W112" s="4" t="s">
        <v>38</v>
      </c>
      <c r="X112" s="4">
        <f>R112+T112</f>
        <v>648000</v>
      </c>
      <c r="Y112" s="4" t="s">
        <v>38</v>
      </c>
      <c r="Z112" s="4" t="s">
        <v>38</v>
      </c>
      <c r="AA112" s="4" t="s">
        <v>2093</v>
      </c>
      <c r="AB112" s="4" t="s">
        <v>50</v>
      </c>
      <c r="AC112" s="145"/>
      <c r="AD112" s="145"/>
    </row>
    <row r="113" spans="1:30" s="113" customFormat="1" ht="60" customHeight="1" x14ac:dyDescent="0.25">
      <c r="A113" s="4">
        <v>110</v>
      </c>
      <c r="B113" s="4" t="s">
        <v>1676</v>
      </c>
      <c r="C113" s="4" t="s">
        <v>1549</v>
      </c>
      <c r="D113" s="4" t="s">
        <v>1549</v>
      </c>
      <c r="E113" s="4" t="s">
        <v>2106</v>
      </c>
      <c r="F113" s="4" t="s">
        <v>2106</v>
      </c>
      <c r="G113" s="4" t="s">
        <v>2107</v>
      </c>
      <c r="H113" s="4" t="s">
        <v>2108</v>
      </c>
      <c r="I113" s="4" t="s">
        <v>2109</v>
      </c>
      <c r="J113" s="4" t="s">
        <v>2106</v>
      </c>
      <c r="K113" s="4">
        <v>33.643616000000002</v>
      </c>
      <c r="L113" s="4">
        <v>72.859200000000001</v>
      </c>
      <c r="M113" s="4">
        <v>64</v>
      </c>
      <c r="N113" s="4" t="s">
        <v>34</v>
      </c>
      <c r="O113" s="14">
        <v>44596</v>
      </c>
      <c r="P113" s="4">
        <v>24282</v>
      </c>
      <c r="Q113" s="4" t="s">
        <v>2110</v>
      </c>
      <c r="R113" s="4">
        <v>360000</v>
      </c>
      <c r="S113" s="4" t="s">
        <v>37</v>
      </c>
      <c r="T113" s="4">
        <v>288000</v>
      </c>
      <c r="U113" s="4" t="s">
        <v>470</v>
      </c>
      <c r="V113" s="4" t="s">
        <v>147</v>
      </c>
      <c r="W113" s="4" t="s">
        <v>38</v>
      </c>
      <c r="X113" s="4">
        <v>648000</v>
      </c>
      <c r="Y113" s="4" t="s">
        <v>38</v>
      </c>
      <c r="Z113" s="4" t="s">
        <v>38</v>
      </c>
      <c r="AA113" s="4" t="s">
        <v>2093</v>
      </c>
      <c r="AB113" s="4" t="s">
        <v>50</v>
      </c>
      <c r="AC113" s="145"/>
      <c r="AD113" s="145"/>
    </row>
    <row r="114" spans="1:30" s="113" customFormat="1" ht="60" customHeight="1" x14ac:dyDescent="0.25">
      <c r="A114" s="4">
        <v>111</v>
      </c>
      <c r="B114" s="4" t="s">
        <v>1676</v>
      </c>
      <c r="C114" s="4" t="s">
        <v>1549</v>
      </c>
      <c r="D114" s="4" t="s">
        <v>1549</v>
      </c>
      <c r="E114" s="4" t="s">
        <v>2111</v>
      </c>
      <c r="F114" s="4" t="s">
        <v>2111</v>
      </c>
      <c r="G114" s="4" t="s">
        <v>2112</v>
      </c>
      <c r="H114" s="4" t="s">
        <v>2113</v>
      </c>
      <c r="I114" s="10" t="s">
        <v>2114</v>
      </c>
      <c r="J114" s="4" t="s">
        <v>2111</v>
      </c>
      <c r="K114" s="4">
        <v>33.400289999999998</v>
      </c>
      <c r="L114" s="4">
        <v>73.007300000000001</v>
      </c>
      <c r="M114" s="4">
        <v>40</v>
      </c>
      <c r="N114" s="4" t="s">
        <v>34</v>
      </c>
      <c r="O114" s="10" t="s">
        <v>1730</v>
      </c>
      <c r="P114" s="4">
        <v>16188</v>
      </c>
      <c r="Q114" s="4" t="s">
        <v>2115</v>
      </c>
      <c r="R114" s="4">
        <v>360000</v>
      </c>
      <c r="S114" s="4" t="s">
        <v>37</v>
      </c>
      <c r="T114" s="4">
        <v>288000</v>
      </c>
      <c r="U114" s="4" t="s">
        <v>37</v>
      </c>
      <c r="V114" s="4" t="s">
        <v>147</v>
      </c>
      <c r="W114" s="4" t="s">
        <v>38</v>
      </c>
      <c r="X114" s="4" t="e">
        <f t="shared" ref="X114:X115" si="13">R114+T114+W114</f>
        <v>#VALUE!</v>
      </c>
      <c r="Y114" s="4" t="s">
        <v>38</v>
      </c>
      <c r="Z114" s="4" t="s">
        <v>38</v>
      </c>
      <c r="AA114" s="4" t="s">
        <v>2093</v>
      </c>
      <c r="AB114" s="4" t="s">
        <v>50</v>
      </c>
      <c r="AC114" s="145"/>
      <c r="AD114" s="145"/>
    </row>
    <row r="115" spans="1:30" s="113" customFormat="1" ht="60" customHeight="1" x14ac:dyDescent="0.25">
      <c r="A115" s="4">
        <v>112</v>
      </c>
      <c r="B115" s="4" t="s">
        <v>1676</v>
      </c>
      <c r="C115" s="4" t="s">
        <v>1549</v>
      </c>
      <c r="D115" s="4" t="s">
        <v>1583</v>
      </c>
      <c r="E115" s="4" t="s">
        <v>2116</v>
      </c>
      <c r="F115" s="4" t="s">
        <v>2116</v>
      </c>
      <c r="G115" s="4" t="s">
        <v>2117</v>
      </c>
      <c r="H115" s="4"/>
      <c r="I115" s="4"/>
      <c r="J115" s="4" t="s">
        <v>2116</v>
      </c>
      <c r="K115" s="4"/>
      <c r="L115" s="4"/>
      <c r="M115" s="4">
        <v>64</v>
      </c>
      <c r="N115" s="4" t="s">
        <v>34</v>
      </c>
      <c r="O115" s="14">
        <v>44597</v>
      </c>
      <c r="P115" s="4">
        <v>24282</v>
      </c>
      <c r="Q115" s="4" t="s">
        <v>1582</v>
      </c>
      <c r="R115" s="4">
        <v>360000</v>
      </c>
      <c r="S115" s="4" t="s">
        <v>37</v>
      </c>
      <c r="T115" s="4">
        <v>288000</v>
      </c>
      <c r="U115" s="4" t="s">
        <v>37</v>
      </c>
      <c r="V115" s="4" t="s">
        <v>34</v>
      </c>
      <c r="W115" s="4">
        <v>72000</v>
      </c>
      <c r="X115" s="4">
        <f t="shared" si="13"/>
        <v>720000</v>
      </c>
      <c r="Y115" s="4" t="s">
        <v>38</v>
      </c>
      <c r="Z115" s="4" t="s">
        <v>38</v>
      </c>
      <c r="AA115" s="4" t="s">
        <v>718</v>
      </c>
      <c r="AB115" s="4" t="s">
        <v>50</v>
      </c>
      <c r="AC115" s="145"/>
      <c r="AD115" s="145"/>
    </row>
    <row r="116" spans="1:30" s="113" customFormat="1" ht="60" customHeight="1" x14ac:dyDescent="0.25">
      <c r="A116" s="4">
        <v>113</v>
      </c>
      <c r="B116" s="4" t="s">
        <v>1676</v>
      </c>
      <c r="C116" s="4" t="s">
        <v>1549</v>
      </c>
      <c r="D116" s="4" t="s">
        <v>1583</v>
      </c>
      <c r="E116" s="4" t="s">
        <v>2118</v>
      </c>
      <c r="F116" s="4" t="s">
        <v>2119</v>
      </c>
      <c r="G116" s="4" t="s">
        <v>2120</v>
      </c>
      <c r="H116" s="4" t="s">
        <v>2121</v>
      </c>
      <c r="I116" s="4" t="s">
        <v>2122</v>
      </c>
      <c r="J116" s="4" t="s">
        <v>2118</v>
      </c>
      <c r="K116" s="25">
        <v>33.216290000000001</v>
      </c>
      <c r="L116" s="25">
        <v>73.410030000000006</v>
      </c>
      <c r="M116" s="4">
        <v>40</v>
      </c>
      <c r="N116" s="4" t="s">
        <v>34</v>
      </c>
      <c r="O116" s="10" t="s">
        <v>2123</v>
      </c>
      <c r="P116" s="4">
        <v>57732</v>
      </c>
      <c r="Q116" s="4" t="s">
        <v>2124</v>
      </c>
      <c r="R116" s="4">
        <v>360000</v>
      </c>
      <c r="S116" s="4" t="s">
        <v>37</v>
      </c>
      <c r="T116" s="4">
        <v>288000</v>
      </c>
      <c r="U116" s="4" t="s">
        <v>37</v>
      </c>
      <c r="V116" s="4" t="s">
        <v>147</v>
      </c>
      <c r="W116" s="4" t="s">
        <v>38</v>
      </c>
      <c r="X116" s="4">
        <v>648000</v>
      </c>
      <c r="Y116" s="4" t="s">
        <v>38</v>
      </c>
      <c r="Z116" s="4" t="s">
        <v>38</v>
      </c>
      <c r="AA116" s="4" t="s">
        <v>149</v>
      </c>
      <c r="AB116" s="4" t="s">
        <v>1597</v>
      </c>
      <c r="AC116" s="145"/>
      <c r="AD116" s="145"/>
    </row>
    <row r="117" spans="1:30" s="113" customFormat="1" ht="60" customHeight="1" x14ac:dyDescent="0.25">
      <c r="A117" s="4">
        <v>114</v>
      </c>
      <c r="B117" s="4" t="s">
        <v>1676</v>
      </c>
      <c r="C117" s="4" t="s">
        <v>1549</v>
      </c>
      <c r="D117" s="4" t="s">
        <v>1583</v>
      </c>
      <c r="E117" s="4" t="s">
        <v>2125</v>
      </c>
      <c r="F117" s="4" t="s">
        <v>2126</v>
      </c>
      <c r="G117" s="4" t="s">
        <v>2127</v>
      </c>
      <c r="H117" s="4" t="s">
        <v>2128</v>
      </c>
      <c r="I117" s="4" t="s">
        <v>2129</v>
      </c>
      <c r="J117" s="4" t="s">
        <v>2125</v>
      </c>
      <c r="K117" s="25">
        <v>33.227960000000003</v>
      </c>
      <c r="L117" s="25">
        <v>73.487920000000003</v>
      </c>
      <c r="M117" s="4">
        <v>56</v>
      </c>
      <c r="N117" s="4" t="s">
        <v>34</v>
      </c>
      <c r="O117" s="10" t="s">
        <v>2123</v>
      </c>
      <c r="P117" s="4">
        <v>33369</v>
      </c>
      <c r="Q117" s="4" t="s">
        <v>2130</v>
      </c>
      <c r="R117" s="4">
        <v>360000</v>
      </c>
      <c r="S117" s="4" t="s">
        <v>37</v>
      </c>
      <c r="T117" s="4">
        <v>288000</v>
      </c>
      <c r="U117" s="4" t="s">
        <v>37</v>
      </c>
      <c r="V117" s="4" t="s">
        <v>147</v>
      </c>
      <c r="W117" s="4" t="s">
        <v>38</v>
      </c>
      <c r="X117" s="4">
        <v>648000</v>
      </c>
      <c r="Y117" s="4" t="s">
        <v>38</v>
      </c>
      <c r="Z117" s="4" t="s">
        <v>38</v>
      </c>
      <c r="AA117" s="4" t="s">
        <v>149</v>
      </c>
      <c r="AB117" s="4" t="s">
        <v>1597</v>
      </c>
      <c r="AC117" s="145"/>
      <c r="AD117" s="145"/>
    </row>
    <row r="118" spans="1:30" s="113" customFormat="1" ht="60" customHeight="1" x14ac:dyDescent="0.25">
      <c r="A118" s="4">
        <v>115</v>
      </c>
      <c r="B118" s="4" t="s">
        <v>1676</v>
      </c>
      <c r="C118" s="4" t="s">
        <v>1549</v>
      </c>
      <c r="D118" s="4" t="s">
        <v>1583</v>
      </c>
      <c r="E118" s="4" t="s">
        <v>2131</v>
      </c>
      <c r="F118" s="4" t="s">
        <v>2132</v>
      </c>
      <c r="G118" s="4" t="s">
        <v>2133</v>
      </c>
      <c r="H118" s="4" t="s">
        <v>2134</v>
      </c>
      <c r="I118" s="4" t="s">
        <v>2135</v>
      </c>
      <c r="J118" s="4" t="s">
        <v>2131</v>
      </c>
      <c r="K118" s="25">
        <v>33.136138000000003</v>
      </c>
      <c r="L118" s="25">
        <v>73.370901000000003</v>
      </c>
      <c r="M118" s="4">
        <v>48</v>
      </c>
      <c r="N118" s="4" t="s">
        <v>34</v>
      </c>
      <c r="O118" s="10" t="s">
        <v>2136</v>
      </c>
      <c r="P118" s="4">
        <v>33369</v>
      </c>
      <c r="Q118" s="4" t="s">
        <v>2137</v>
      </c>
      <c r="R118" s="4">
        <v>360000</v>
      </c>
      <c r="S118" s="4" t="s">
        <v>37</v>
      </c>
      <c r="T118" s="4">
        <v>288000</v>
      </c>
      <c r="U118" s="4" t="s">
        <v>37</v>
      </c>
      <c r="V118" s="4" t="s">
        <v>147</v>
      </c>
      <c r="W118" s="4" t="s">
        <v>38</v>
      </c>
      <c r="X118" s="4">
        <v>648000</v>
      </c>
      <c r="Y118" s="4" t="s">
        <v>38</v>
      </c>
      <c r="Z118" s="4" t="s">
        <v>38</v>
      </c>
      <c r="AA118" s="4" t="s">
        <v>149</v>
      </c>
      <c r="AB118" s="4" t="s">
        <v>1597</v>
      </c>
      <c r="AC118" s="145"/>
      <c r="AD118" s="145"/>
    </row>
    <row r="119" spans="1:30" s="113" customFormat="1" ht="60" customHeight="1" x14ac:dyDescent="0.25">
      <c r="A119" s="4">
        <v>116</v>
      </c>
      <c r="B119" s="4" t="s">
        <v>1676</v>
      </c>
      <c r="C119" s="4" t="s">
        <v>1549</v>
      </c>
      <c r="D119" s="4" t="s">
        <v>1549</v>
      </c>
      <c r="E119" s="4" t="s">
        <v>2138</v>
      </c>
      <c r="F119" s="4" t="s">
        <v>1608</v>
      </c>
      <c r="G119" s="4" t="s">
        <v>2139</v>
      </c>
      <c r="H119" s="4" t="s">
        <v>2140</v>
      </c>
      <c r="I119" s="4" t="s">
        <v>2141</v>
      </c>
      <c r="J119" s="4" t="s">
        <v>2138</v>
      </c>
      <c r="K119" s="4">
        <v>33.309148</v>
      </c>
      <c r="L119" s="4">
        <v>72.953850000000003</v>
      </c>
      <c r="M119" s="4">
        <v>55</v>
      </c>
      <c r="N119" s="4" t="s">
        <v>34</v>
      </c>
      <c r="O119" s="10" t="s">
        <v>2142</v>
      </c>
      <c r="P119" s="4">
        <v>10117</v>
      </c>
      <c r="Q119" s="4" t="s">
        <v>2143</v>
      </c>
      <c r="R119" s="4">
        <v>360000</v>
      </c>
      <c r="S119" s="4" t="s">
        <v>37</v>
      </c>
      <c r="T119" s="4">
        <v>288000</v>
      </c>
      <c r="U119" s="4" t="s">
        <v>37</v>
      </c>
      <c r="V119" s="4" t="s">
        <v>147</v>
      </c>
      <c r="W119" s="4" t="s">
        <v>38</v>
      </c>
      <c r="X119" s="4">
        <v>648000</v>
      </c>
      <c r="Y119" s="4" t="s">
        <v>38</v>
      </c>
      <c r="Z119" s="4" t="s">
        <v>38</v>
      </c>
      <c r="AA119" s="4" t="s">
        <v>149</v>
      </c>
      <c r="AB119" s="4" t="s">
        <v>1597</v>
      </c>
      <c r="AC119" s="145"/>
      <c r="AD119" s="145"/>
    </row>
    <row r="120" spans="1:30" s="113" customFormat="1" ht="60" customHeight="1" x14ac:dyDescent="0.25">
      <c r="A120" s="4">
        <v>117</v>
      </c>
      <c r="B120" s="4" t="s">
        <v>1676</v>
      </c>
      <c r="C120" s="4" t="s">
        <v>1549</v>
      </c>
      <c r="D120" s="4" t="s">
        <v>1549</v>
      </c>
      <c r="E120" s="4" t="s">
        <v>2138</v>
      </c>
      <c r="F120" s="4" t="s">
        <v>1608</v>
      </c>
      <c r="G120" s="4" t="s">
        <v>2144</v>
      </c>
      <c r="H120" s="4" t="s">
        <v>2145</v>
      </c>
      <c r="I120" s="4" t="s">
        <v>2146</v>
      </c>
      <c r="J120" s="4" t="s">
        <v>2138</v>
      </c>
      <c r="K120" s="4">
        <v>33.308495999999998</v>
      </c>
      <c r="L120" s="4">
        <v>72.956674000000007</v>
      </c>
      <c r="M120" s="4">
        <v>62</v>
      </c>
      <c r="N120" s="4" t="s">
        <v>34</v>
      </c>
      <c r="O120" s="10" t="s">
        <v>2142</v>
      </c>
      <c r="P120" s="4">
        <v>10117</v>
      </c>
      <c r="Q120" s="4" t="s">
        <v>2147</v>
      </c>
      <c r="R120" s="4">
        <v>360000</v>
      </c>
      <c r="S120" s="4" t="s">
        <v>37</v>
      </c>
      <c r="T120" s="4">
        <v>288000</v>
      </c>
      <c r="U120" s="4" t="s">
        <v>37</v>
      </c>
      <c r="V120" s="4" t="s">
        <v>147</v>
      </c>
      <c r="W120" s="4" t="s">
        <v>38</v>
      </c>
      <c r="X120" s="4">
        <v>648000</v>
      </c>
      <c r="Y120" s="4" t="s">
        <v>38</v>
      </c>
      <c r="Z120" s="4" t="s">
        <v>38</v>
      </c>
      <c r="AA120" s="4" t="s">
        <v>149</v>
      </c>
      <c r="AB120" s="4" t="s">
        <v>1597</v>
      </c>
      <c r="AC120" s="145"/>
      <c r="AD120" s="145"/>
    </row>
    <row r="121" spans="1:30" s="113" customFormat="1" ht="60" customHeight="1" x14ac:dyDescent="0.25">
      <c r="A121" s="4">
        <v>118</v>
      </c>
      <c r="B121" s="4" t="s">
        <v>1676</v>
      </c>
      <c r="C121" s="4" t="s">
        <v>1215</v>
      </c>
      <c r="D121" s="4" t="s">
        <v>1215</v>
      </c>
      <c r="E121" s="4" t="s">
        <v>6211</v>
      </c>
      <c r="F121" s="4" t="s">
        <v>1217</v>
      </c>
      <c r="G121" s="4" t="s">
        <v>2836</v>
      </c>
      <c r="H121" s="4" t="s">
        <v>6213</v>
      </c>
      <c r="I121" s="4" t="s">
        <v>6212</v>
      </c>
      <c r="J121" s="4" t="s">
        <v>6211</v>
      </c>
      <c r="K121" s="4">
        <v>32.585388999999999</v>
      </c>
      <c r="L121" s="4">
        <v>71.801112000000003</v>
      </c>
      <c r="M121" s="4">
        <v>12.5</v>
      </c>
      <c r="N121" s="4" t="s">
        <v>34</v>
      </c>
      <c r="O121" s="10" t="s">
        <v>81</v>
      </c>
      <c r="P121" s="4">
        <v>20235</v>
      </c>
      <c r="Q121" s="4" t="s">
        <v>6210</v>
      </c>
      <c r="R121" s="4">
        <v>362499</v>
      </c>
      <c r="S121" s="4" t="s">
        <v>37</v>
      </c>
      <c r="T121" s="4">
        <v>285501</v>
      </c>
      <c r="U121" s="4" t="s">
        <v>37</v>
      </c>
      <c r="V121" s="4" t="s">
        <v>147</v>
      </c>
      <c r="W121" s="4">
        <v>0</v>
      </c>
      <c r="X121" s="4">
        <f>R121+T121</f>
        <v>648000</v>
      </c>
      <c r="Y121" s="4" t="s">
        <v>38</v>
      </c>
      <c r="Z121" s="4" t="s">
        <v>38</v>
      </c>
      <c r="AA121" s="4" t="s">
        <v>38</v>
      </c>
      <c r="AB121" s="4" t="s">
        <v>6088</v>
      </c>
      <c r="AC121" s="145"/>
      <c r="AD121" s="145"/>
    </row>
    <row r="122" spans="1:30" s="113" customFormat="1" ht="60" customHeight="1" x14ac:dyDescent="0.25">
      <c r="A122" s="4">
        <v>119</v>
      </c>
      <c r="B122" s="4" t="s">
        <v>1676</v>
      </c>
      <c r="C122" s="4" t="s">
        <v>1549</v>
      </c>
      <c r="D122" s="4" t="s">
        <v>1549</v>
      </c>
      <c r="E122" s="4" t="s">
        <v>2148</v>
      </c>
      <c r="F122" s="4" t="s">
        <v>2149</v>
      </c>
      <c r="G122" s="4" t="s">
        <v>2150</v>
      </c>
      <c r="H122" s="4" t="s">
        <v>2151</v>
      </c>
      <c r="I122" s="4" t="s">
        <v>2152</v>
      </c>
      <c r="J122" s="4" t="s">
        <v>2148</v>
      </c>
      <c r="K122" s="4">
        <v>33.463227000000003</v>
      </c>
      <c r="L122" s="4">
        <v>72.898887999999999</v>
      </c>
      <c r="M122" s="4">
        <v>75</v>
      </c>
      <c r="N122" s="4" t="s">
        <v>34</v>
      </c>
      <c r="O122" s="10" t="s">
        <v>2153</v>
      </c>
      <c r="P122" s="4">
        <v>12250</v>
      </c>
      <c r="Q122" s="4" t="s">
        <v>2154</v>
      </c>
      <c r="R122" s="4">
        <v>360000</v>
      </c>
      <c r="S122" s="4" t="s">
        <v>37</v>
      </c>
      <c r="T122" s="4">
        <v>288000</v>
      </c>
      <c r="U122" s="4" t="s">
        <v>37</v>
      </c>
      <c r="V122" s="4" t="s">
        <v>147</v>
      </c>
      <c r="W122" s="4" t="s">
        <v>38</v>
      </c>
      <c r="X122" s="4">
        <v>648000</v>
      </c>
      <c r="Y122" s="4" t="s">
        <v>38</v>
      </c>
      <c r="Z122" s="4" t="s">
        <v>38</v>
      </c>
      <c r="AA122" s="4" t="s">
        <v>149</v>
      </c>
      <c r="AB122" s="4" t="s">
        <v>1597</v>
      </c>
      <c r="AC122" s="145"/>
      <c r="AD122" s="145"/>
    </row>
    <row r="123" spans="1:30" s="113" customFormat="1" ht="60" customHeight="1" x14ac:dyDescent="0.25">
      <c r="A123" s="4">
        <v>120</v>
      </c>
      <c r="B123" s="4" t="s">
        <v>5914</v>
      </c>
      <c r="C123" s="4" t="s">
        <v>27</v>
      </c>
      <c r="D123" s="4" t="s">
        <v>109</v>
      </c>
      <c r="E123" s="4" t="s">
        <v>51</v>
      </c>
      <c r="F123" s="4" t="s">
        <v>52</v>
      </c>
      <c r="G123" s="4" t="s">
        <v>6203</v>
      </c>
      <c r="H123" s="4" t="s">
        <v>6202</v>
      </c>
      <c r="I123" s="10" t="s">
        <v>6201</v>
      </c>
      <c r="J123" s="4" t="str">
        <f>E123</f>
        <v>Lund</v>
      </c>
      <c r="K123" s="4" t="s">
        <v>6200</v>
      </c>
      <c r="L123" s="4">
        <v>723110.06</v>
      </c>
      <c r="M123" s="4">
        <f>57.8*8</f>
        <v>462.4</v>
      </c>
      <c r="N123" s="4" t="s">
        <v>34</v>
      </c>
      <c r="O123" s="4" t="s">
        <v>6199</v>
      </c>
      <c r="P123" s="4">
        <v>91058</v>
      </c>
      <c r="Q123" s="4" t="s">
        <v>6198</v>
      </c>
      <c r="R123" s="4">
        <v>360000</v>
      </c>
      <c r="S123" s="4" t="s">
        <v>1683</v>
      </c>
      <c r="T123" s="4">
        <v>288000</v>
      </c>
      <c r="U123" s="4" t="s">
        <v>1683</v>
      </c>
      <c r="V123" s="4" t="s">
        <v>147</v>
      </c>
      <c r="W123" s="4" t="s">
        <v>38</v>
      </c>
      <c r="X123" s="4">
        <v>648000</v>
      </c>
      <c r="Y123" s="2" t="s">
        <v>38</v>
      </c>
      <c r="Z123" s="2" t="s">
        <v>38</v>
      </c>
      <c r="AA123" s="4" t="s">
        <v>1684</v>
      </c>
      <c r="AB123" s="4" t="s">
        <v>50</v>
      </c>
      <c r="AC123" s="145"/>
      <c r="AD123" s="145"/>
    </row>
    <row r="124" spans="1:30" s="113" customFormat="1" ht="60" customHeight="1" x14ac:dyDescent="0.25">
      <c r="A124" s="4">
        <v>121</v>
      </c>
      <c r="B124" s="4" t="s">
        <v>5914</v>
      </c>
      <c r="C124" s="4" t="s">
        <v>27</v>
      </c>
      <c r="D124" s="4" t="s">
        <v>2176</v>
      </c>
      <c r="E124" s="4" t="s">
        <v>2189</v>
      </c>
      <c r="F124" s="4" t="s">
        <v>2189</v>
      </c>
      <c r="G124" s="4" t="s">
        <v>6197</v>
      </c>
      <c r="H124" s="4" t="s">
        <v>6196</v>
      </c>
      <c r="I124" s="10" t="s">
        <v>2192</v>
      </c>
      <c r="J124" s="4" t="s">
        <v>2189</v>
      </c>
      <c r="K124" s="4">
        <v>33.885133000000003</v>
      </c>
      <c r="L124" s="4">
        <v>72.604050000000001</v>
      </c>
      <c r="M124" s="4">
        <v>198.4</v>
      </c>
      <c r="N124" s="4" t="s">
        <v>34</v>
      </c>
      <c r="O124" s="4" t="s">
        <v>6195</v>
      </c>
      <c r="P124" s="4">
        <v>40470</v>
      </c>
      <c r="Q124" s="4" t="s">
        <v>6194</v>
      </c>
      <c r="R124" s="4">
        <v>360000</v>
      </c>
      <c r="S124" s="4" t="s">
        <v>37</v>
      </c>
      <c r="T124" s="4">
        <v>288000</v>
      </c>
      <c r="U124" s="4" t="s">
        <v>37</v>
      </c>
      <c r="V124" s="4" t="s">
        <v>147</v>
      </c>
      <c r="W124" s="4" t="s">
        <v>38</v>
      </c>
      <c r="X124" s="4">
        <v>648000</v>
      </c>
      <c r="Y124" s="2" t="s">
        <v>38</v>
      </c>
      <c r="Z124" s="4" t="s">
        <v>38</v>
      </c>
      <c r="AA124" s="4" t="s">
        <v>1684</v>
      </c>
      <c r="AB124" s="4" t="s">
        <v>40</v>
      </c>
      <c r="AC124" s="145"/>
      <c r="AD124" s="145"/>
    </row>
    <row r="125" spans="1:30" s="113" customFormat="1" ht="60" customHeight="1" x14ac:dyDescent="0.25">
      <c r="A125" s="4">
        <v>122</v>
      </c>
      <c r="B125" s="4" t="s">
        <v>5914</v>
      </c>
      <c r="C125" s="4" t="s">
        <v>27</v>
      </c>
      <c r="D125" s="4" t="s">
        <v>28</v>
      </c>
      <c r="E125" s="4" t="s">
        <v>6193</v>
      </c>
      <c r="F125" s="4" t="s">
        <v>28</v>
      </c>
      <c r="G125" s="4" t="s">
        <v>6192</v>
      </c>
      <c r="H125" s="4" t="s">
        <v>6191</v>
      </c>
      <c r="I125" s="4" t="s">
        <v>6190</v>
      </c>
      <c r="J125" s="4" t="s">
        <v>6189</v>
      </c>
      <c r="K125" s="4">
        <v>33.362167999999997</v>
      </c>
      <c r="L125" s="4">
        <v>71.803614999999994</v>
      </c>
      <c r="M125" s="4">
        <v>112</v>
      </c>
      <c r="N125" s="4" t="s">
        <v>1704</v>
      </c>
      <c r="O125" s="10" t="s">
        <v>6188</v>
      </c>
      <c r="P125" s="116">
        <v>24282</v>
      </c>
      <c r="Q125" s="4" t="s">
        <v>6187</v>
      </c>
      <c r="R125" s="4">
        <v>360000</v>
      </c>
      <c r="S125" s="4" t="s">
        <v>37</v>
      </c>
      <c r="T125" s="4">
        <v>288000</v>
      </c>
      <c r="U125" s="4" t="s">
        <v>37</v>
      </c>
      <c r="V125" s="4" t="s">
        <v>147</v>
      </c>
      <c r="W125" s="4" t="s">
        <v>38</v>
      </c>
      <c r="X125" s="4">
        <v>648000</v>
      </c>
      <c r="Y125" s="2" t="s">
        <v>38</v>
      </c>
      <c r="Z125" s="4" t="s">
        <v>38</v>
      </c>
      <c r="AA125" s="4" t="s">
        <v>1684</v>
      </c>
      <c r="AB125" s="4" t="s">
        <v>40</v>
      </c>
      <c r="AC125" s="145"/>
      <c r="AD125" s="145"/>
    </row>
    <row r="126" spans="1:30" s="113" customFormat="1" ht="60" customHeight="1" x14ac:dyDescent="0.25">
      <c r="A126" s="4">
        <v>123</v>
      </c>
      <c r="B126" s="4" t="s">
        <v>5914</v>
      </c>
      <c r="C126" s="4" t="s">
        <v>27</v>
      </c>
      <c r="D126" s="4" t="s">
        <v>109</v>
      </c>
      <c r="E126" s="4" t="s">
        <v>110</v>
      </c>
      <c r="F126" s="4" t="s">
        <v>110</v>
      </c>
      <c r="G126" s="4" t="s">
        <v>6186</v>
      </c>
      <c r="H126" s="4" t="s">
        <v>6185</v>
      </c>
      <c r="I126" s="10" t="s">
        <v>6184</v>
      </c>
      <c r="J126" s="4" t="str">
        <f>E126</f>
        <v>Malal</v>
      </c>
      <c r="K126" s="4">
        <v>33.398105999999999</v>
      </c>
      <c r="L126" s="4">
        <v>72.642793999999981</v>
      </c>
      <c r="M126" s="4">
        <f>39.7*8</f>
        <v>317.60000000000002</v>
      </c>
      <c r="N126" s="4" t="s">
        <v>34</v>
      </c>
      <c r="O126" s="4" t="s">
        <v>6183</v>
      </c>
      <c r="P126" s="4">
        <v>64752</v>
      </c>
      <c r="Q126" s="4" t="s">
        <v>6182</v>
      </c>
      <c r="R126" s="4">
        <v>360000</v>
      </c>
      <c r="S126" s="4" t="s">
        <v>37</v>
      </c>
      <c r="T126" s="4">
        <v>288000</v>
      </c>
      <c r="U126" s="4" t="s">
        <v>37</v>
      </c>
      <c r="V126" s="4" t="s">
        <v>147</v>
      </c>
      <c r="W126" s="2" t="s">
        <v>38</v>
      </c>
      <c r="X126" s="4">
        <f>R126+T126</f>
        <v>648000</v>
      </c>
      <c r="Y126" s="2" t="s">
        <v>38</v>
      </c>
      <c r="Z126" s="2" t="s">
        <v>38</v>
      </c>
      <c r="AA126" s="4" t="s">
        <v>711</v>
      </c>
      <c r="AB126" s="4" t="s">
        <v>59</v>
      </c>
      <c r="AC126" s="145"/>
      <c r="AD126" s="145"/>
    </row>
    <row r="127" spans="1:30" s="113" customFormat="1" ht="60" customHeight="1" x14ac:dyDescent="0.25">
      <c r="A127" s="4">
        <v>124</v>
      </c>
      <c r="B127" s="4" t="s">
        <v>5914</v>
      </c>
      <c r="C127" s="4" t="s">
        <v>27</v>
      </c>
      <c r="D127" s="4" t="s">
        <v>109</v>
      </c>
      <c r="E127" s="4" t="s">
        <v>6181</v>
      </c>
      <c r="F127" s="4" t="s">
        <v>52</v>
      </c>
      <c r="G127" s="4" t="s">
        <v>6180</v>
      </c>
      <c r="H127" s="4" t="s">
        <v>6179</v>
      </c>
      <c r="I127" s="10" t="s">
        <v>6178</v>
      </c>
      <c r="J127" s="4" t="str">
        <f>E127</f>
        <v>Dhuyal</v>
      </c>
      <c r="K127" s="4">
        <v>33.534959999999998</v>
      </c>
      <c r="L127" s="4">
        <v>72.78073999999998</v>
      </c>
      <c r="M127" s="4">
        <v>120</v>
      </c>
      <c r="N127" s="4" t="s">
        <v>34</v>
      </c>
      <c r="O127" s="4" t="s">
        <v>6177</v>
      </c>
      <c r="P127" s="4">
        <v>18212</v>
      </c>
      <c r="Q127" s="4" t="s">
        <v>6176</v>
      </c>
      <c r="R127" s="4">
        <v>360000</v>
      </c>
      <c r="S127" s="4" t="s">
        <v>37</v>
      </c>
      <c r="T127" s="4">
        <v>288000</v>
      </c>
      <c r="U127" s="4" t="s">
        <v>37</v>
      </c>
      <c r="V127" s="4" t="s">
        <v>147</v>
      </c>
      <c r="W127" s="2" t="s">
        <v>38</v>
      </c>
      <c r="X127" s="4">
        <f>R127+T127</f>
        <v>648000</v>
      </c>
      <c r="Y127" s="2" t="s">
        <v>38</v>
      </c>
      <c r="Z127" s="2" t="s">
        <v>38</v>
      </c>
      <c r="AA127" s="4" t="s">
        <v>711</v>
      </c>
      <c r="AB127" s="4" t="s">
        <v>59</v>
      </c>
      <c r="AC127" s="145"/>
      <c r="AD127" s="145"/>
    </row>
    <row r="128" spans="1:30" s="113" customFormat="1" ht="60" customHeight="1" x14ac:dyDescent="0.25">
      <c r="A128" s="4">
        <v>125</v>
      </c>
      <c r="B128" s="4" t="s">
        <v>5914</v>
      </c>
      <c r="C128" s="4" t="s">
        <v>27</v>
      </c>
      <c r="D128" s="4" t="s">
        <v>28</v>
      </c>
      <c r="E128" s="4" t="s">
        <v>6175</v>
      </c>
      <c r="F128" s="4" t="s">
        <v>3960</v>
      </c>
      <c r="G128" s="4" t="s">
        <v>6174</v>
      </c>
      <c r="H128" s="4" t="s">
        <v>6173</v>
      </c>
      <c r="I128" s="10" t="s">
        <v>6172</v>
      </c>
      <c r="J128" s="4" t="str">
        <f>E128</f>
        <v>Dingi Nari</v>
      </c>
      <c r="K128" s="4">
        <v>33.469175</v>
      </c>
      <c r="L128" s="4">
        <v>71.982810000000001</v>
      </c>
      <c r="M128" s="4">
        <f>10.5*8</f>
        <v>84</v>
      </c>
      <c r="N128" s="4" t="s">
        <v>34</v>
      </c>
      <c r="O128" s="4" t="s">
        <v>6171</v>
      </c>
      <c r="P128" s="4">
        <v>18212</v>
      </c>
      <c r="Q128" s="4" t="s">
        <v>6170</v>
      </c>
      <c r="R128" s="4">
        <v>360000</v>
      </c>
      <c r="S128" s="4" t="s">
        <v>37</v>
      </c>
      <c r="T128" s="4">
        <v>288000</v>
      </c>
      <c r="U128" s="4" t="s">
        <v>37</v>
      </c>
      <c r="V128" s="4" t="s">
        <v>147</v>
      </c>
      <c r="W128" s="2" t="s">
        <v>38</v>
      </c>
      <c r="X128" s="4">
        <f>R128+T128</f>
        <v>648000</v>
      </c>
      <c r="Y128" s="2" t="s">
        <v>38</v>
      </c>
      <c r="Z128" s="2" t="s">
        <v>38</v>
      </c>
      <c r="AA128" s="4" t="s">
        <v>711</v>
      </c>
      <c r="AB128" s="4" t="s">
        <v>59</v>
      </c>
      <c r="AC128" s="145"/>
      <c r="AD128" s="145"/>
    </row>
    <row r="129" spans="1:30" s="113" customFormat="1" ht="60" customHeight="1" x14ac:dyDescent="0.25">
      <c r="A129" s="4">
        <v>126</v>
      </c>
      <c r="B129" s="4" t="s">
        <v>5914</v>
      </c>
      <c r="C129" s="4" t="s">
        <v>27</v>
      </c>
      <c r="D129" s="4" t="s">
        <v>28</v>
      </c>
      <c r="E129" s="4" t="s">
        <v>6169</v>
      </c>
      <c r="F129" s="4" t="s">
        <v>28</v>
      </c>
      <c r="G129" s="4" t="s">
        <v>119</v>
      </c>
      <c r="H129" s="4" t="s">
        <v>6168</v>
      </c>
      <c r="I129" s="10" t="s">
        <v>6167</v>
      </c>
      <c r="J129" s="4" t="str">
        <f>E129</f>
        <v>Mankoor</v>
      </c>
      <c r="K129" s="4">
        <v>33.494855000000001</v>
      </c>
      <c r="L129" s="4">
        <v>71.944972000000007</v>
      </c>
      <c r="M129" s="4">
        <f>14*8</f>
        <v>112</v>
      </c>
      <c r="N129" s="4" t="s">
        <v>34</v>
      </c>
      <c r="O129" s="4" t="s">
        <v>6161</v>
      </c>
      <c r="P129" s="4">
        <v>24282</v>
      </c>
      <c r="Q129" s="4" t="s">
        <v>6166</v>
      </c>
      <c r="R129" s="4">
        <v>360000</v>
      </c>
      <c r="S129" s="4" t="s">
        <v>37</v>
      </c>
      <c r="T129" s="4">
        <v>288000</v>
      </c>
      <c r="U129" s="4" t="s">
        <v>37</v>
      </c>
      <c r="V129" s="4" t="s">
        <v>147</v>
      </c>
      <c r="W129" s="2" t="s">
        <v>38</v>
      </c>
      <c r="X129" s="4">
        <f>R129+T129</f>
        <v>648000</v>
      </c>
      <c r="Y129" s="4" t="s">
        <v>38</v>
      </c>
      <c r="Z129" s="4" t="s">
        <v>38</v>
      </c>
      <c r="AA129" s="4" t="s">
        <v>711</v>
      </c>
      <c r="AB129" s="4" t="s">
        <v>59</v>
      </c>
      <c r="AC129" s="145"/>
      <c r="AD129" s="145"/>
    </row>
    <row r="130" spans="1:30" s="113" customFormat="1" ht="60" customHeight="1" x14ac:dyDescent="0.25">
      <c r="A130" s="4">
        <v>127</v>
      </c>
      <c r="B130" s="4" t="s">
        <v>5914</v>
      </c>
      <c r="C130" s="4" t="s">
        <v>27</v>
      </c>
      <c r="D130" s="4" t="s">
        <v>2176</v>
      </c>
      <c r="E130" s="4" t="s">
        <v>6165</v>
      </c>
      <c r="F130" s="4" t="s">
        <v>6165</v>
      </c>
      <c r="G130" s="4" t="s">
        <v>6164</v>
      </c>
      <c r="H130" s="4" t="s">
        <v>6163</v>
      </c>
      <c r="I130" s="4" t="s">
        <v>6162</v>
      </c>
      <c r="J130" s="4" t="str">
        <f>E130</f>
        <v>Muqam</v>
      </c>
      <c r="K130" s="4">
        <v>33.644706999999997</v>
      </c>
      <c r="L130" s="4">
        <v>72.549396000000002</v>
      </c>
      <c r="M130" s="4">
        <f>14.9*8</f>
        <v>119.2</v>
      </c>
      <c r="N130" s="4" t="s">
        <v>34</v>
      </c>
      <c r="O130" s="4" t="s">
        <v>6161</v>
      </c>
      <c r="P130" s="4">
        <v>24282</v>
      </c>
      <c r="Q130" s="4" t="s">
        <v>6160</v>
      </c>
      <c r="R130" s="4">
        <v>360000</v>
      </c>
      <c r="S130" s="4" t="s">
        <v>37</v>
      </c>
      <c r="T130" s="4">
        <v>288000</v>
      </c>
      <c r="U130" s="4" t="s">
        <v>37</v>
      </c>
      <c r="V130" s="4" t="s">
        <v>147</v>
      </c>
      <c r="W130" s="2" t="s">
        <v>38</v>
      </c>
      <c r="X130" s="4">
        <f>R130+T130</f>
        <v>648000</v>
      </c>
      <c r="Y130" s="2" t="s">
        <v>38</v>
      </c>
      <c r="Z130" s="2" t="s">
        <v>38</v>
      </c>
      <c r="AA130" s="4" t="s">
        <v>711</v>
      </c>
      <c r="AB130" s="4" t="s">
        <v>59</v>
      </c>
      <c r="AC130" s="145"/>
      <c r="AD130" s="145"/>
    </row>
    <row r="131" spans="1:30" s="113" customFormat="1" ht="60" customHeight="1" x14ac:dyDescent="0.25">
      <c r="A131" s="4">
        <v>128</v>
      </c>
      <c r="B131" s="4" t="s">
        <v>5914</v>
      </c>
      <c r="C131" s="4" t="s">
        <v>363</v>
      </c>
      <c r="D131" s="4" t="s">
        <v>363</v>
      </c>
      <c r="E131" s="4" t="s">
        <v>6155</v>
      </c>
      <c r="F131" s="4" t="s">
        <v>6159</v>
      </c>
      <c r="G131" s="4" t="s">
        <v>6158</v>
      </c>
      <c r="H131" s="4" t="s">
        <v>6157</v>
      </c>
      <c r="I131" s="4" t="s">
        <v>6156</v>
      </c>
      <c r="J131" s="4" t="s">
        <v>6155</v>
      </c>
      <c r="K131" s="4">
        <v>32.957517000000003</v>
      </c>
      <c r="L131" s="4">
        <v>72.962312999999995</v>
      </c>
      <c r="M131" s="4">
        <v>56</v>
      </c>
      <c r="N131" s="4" t="s">
        <v>34</v>
      </c>
      <c r="O131" s="4" t="s">
        <v>6140</v>
      </c>
      <c r="P131" s="4">
        <v>37680</v>
      </c>
      <c r="Q131" s="4">
        <v>4</v>
      </c>
      <c r="R131" s="4">
        <v>360000</v>
      </c>
      <c r="S131" s="4" t="s">
        <v>37</v>
      </c>
      <c r="T131" s="4">
        <v>288000</v>
      </c>
      <c r="U131" s="4" t="s">
        <v>37</v>
      </c>
      <c r="V131" s="4" t="s">
        <v>34</v>
      </c>
      <c r="W131" s="4">
        <v>72000</v>
      </c>
      <c r="X131" s="4">
        <v>720000</v>
      </c>
      <c r="Y131" s="4" t="s">
        <v>38</v>
      </c>
      <c r="Z131" s="146" t="s">
        <v>6154</v>
      </c>
      <c r="AA131" s="4" t="s">
        <v>82</v>
      </c>
      <c r="AB131" s="4" t="s">
        <v>50</v>
      </c>
      <c r="AC131" s="145"/>
      <c r="AD131" s="145"/>
    </row>
    <row r="132" spans="1:30" s="113" customFormat="1" ht="60" customHeight="1" x14ac:dyDescent="0.25">
      <c r="A132" s="4">
        <v>129</v>
      </c>
      <c r="B132" s="4" t="s">
        <v>5914</v>
      </c>
      <c r="C132" s="4" t="s">
        <v>363</v>
      </c>
      <c r="D132" s="4" t="s">
        <v>363</v>
      </c>
      <c r="E132" s="4" t="s">
        <v>6150</v>
      </c>
      <c r="F132" s="4" t="s">
        <v>6150</v>
      </c>
      <c r="G132" s="4" t="s">
        <v>6153</v>
      </c>
      <c r="H132" s="4" t="s">
        <v>6152</v>
      </c>
      <c r="I132" s="4" t="s">
        <v>6151</v>
      </c>
      <c r="J132" s="4" t="s">
        <v>6150</v>
      </c>
      <c r="K132" s="4">
        <v>32.988875999999998</v>
      </c>
      <c r="L132" s="4">
        <v>2.9556939999999998</v>
      </c>
      <c r="M132" s="4">
        <v>60</v>
      </c>
      <c r="N132" s="4" t="s">
        <v>34</v>
      </c>
      <c r="O132" s="4" t="s">
        <v>6140</v>
      </c>
      <c r="P132" s="4">
        <v>12444</v>
      </c>
      <c r="Q132" s="4">
        <v>1.5</v>
      </c>
      <c r="R132" s="4">
        <v>360000</v>
      </c>
      <c r="S132" s="4" t="s">
        <v>37</v>
      </c>
      <c r="T132" s="4">
        <v>288000</v>
      </c>
      <c r="U132" s="4" t="s">
        <v>37</v>
      </c>
      <c r="V132" s="4" t="s">
        <v>147</v>
      </c>
      <c r="W132" s="4" t="s">
        <v>38</v>
      </c>
      <c r="X132" s="4">
        <v>648000</v>
      </c>
      <c r="Y132" s="2" t="s">
        <v>38</v>
      </c>
      <c r="Z132" s="146" t="s">
        <v>6149</v>
      </c>
      <c r="AA132" s="4" t="s">
        <v>385</v>
      </c>
      <c r="AB132" s="4" t="s">
        <v>50</v>
      </c>
      <c r="AC132" s="145"/>
      <c r="AD132" s="145"/>
    </row>
    <row r="133" spans="1:30" s="113" customFormat="1" ht="60" customHeight="1" x14ac:dyDescent="0.25">
      <c r="A133" s="4">
        <v>130</v>
      </c>
      <c r="B133" s="4" t="s">
        <v>5914</v>
      </c>
      <c r="C133" s="4" t="s">
        <v>363</v>
      </c>
      <c r="D133" s="4" t="s">
        <v>387</v>
      </c>
      <c r="E133" s="4" t="s">
        <v>388</v>
      </c>
      <c r="F133" s="4" t="s">
        <v>388</v>
      </c>
      <c r="G133" s="4" t="s">
        <v>6148</v>
      </c>
      <c r="H133" s="4" t="s">
        <v>6147</v>
      </c>
      <c r="I133" s="4" t="s">
        <v>6146</v>
      </c>
      <c r="J133" s="4" t="s">
        <v>388</v>
      </c>
      <c r="K133" s="4">
        <v>34.47204</v>
      </c>
      <c r="L133" s="4">
        <v>72.202290000000005</v>
      </c>
      <c r="M133" s="4">
        <v>108</v>
      </c>
      <c r="N133" s="4" t="s">
        <v>34</v>
      </c>
      <c r="O133" s="4" t="s">
        <v>6140</v>
      </c>
      <c r="P133" s="4">
        <v>28329</v>
      </c>
      <c r="Q133" s="4">
        <v>1.96</v>
      </c>
      <c r="R133" s="4">
        <v>360000</v>
      </c>
      <c r="S133" s="4" t="s">
        <v>37</v>
      </c>
      <c r="T133" s="4">
        <v>288000</v>
      </c>
      <c r="U133" s="4" t="s">
        <v>37</v>
      </c>
      <c r="V133" s="4" t="s">
        <v>147</v>
      </c>
      <c r="W133" s="4" t="s">
        <v>38</v>
      </c>
      <c r="X133" s="4">
        <f>R133+T133</f>
        <v>648000</v>
      </c>
      <c r="Y133" s="2" t="s">
        <v>38</v>
      </c>
      <c r="Z133" s="146" t="s">
        <v>3158</v>
      </c>
      <c r="AA133" s="4" t="s">
        <v>385</v>
      </c>
      <c r="AB133" s="4" t="s">
        <v>50</v>
      </c>
      <c r="AC133" s="145"/>
      <c r="AD133" s="145"/>
    </row>
    <row r="134" spans="1:30" s="113" customFormat="1" ht="60" customHeight="1" x14ac:dyDescent="0.25">
      <c r="A134" s="4">
        <v>131</v>
      </c>
      <c r="B134" s="4" t="s">
        <v>5914</v>
      </c>
      <c r="C134" s="4" t="s">
        <v>363</v>
      </c>
      <c r="D134" s="4" t="s">
        <v>387</v>
      </c>
      <c r="E134" s="4" t="s">
        <v>6145</v>
      </c>
      <c r="F134" s="4" t="s">
        <v>6145</v>
      </c>
      <c r="G134" s="4" t="s">
        <v>6144</v>
      </c>
      <c r="H134" s="4" t="s">
        <v>6143</v>
      </c>
      <c r="I134" s="4" t="s">
        <v>6142</v>
      </c>
      <c r="J134" s="4" t="s">
        <v>6141</v>
      </c>
      <c r="K134" s="4">
        <v>32.850900000000003</v>
      </c>
      <c r="L134" s="4">
        <v>72.45147</v>
      </c>
      <c r="M134" s="4">
        <v>100</v>
      </c>
      <c r="N134" s="4" t="s">
        <v>34</v>
      </c>
      <c r="O134" s="4" t="s">
        <v>6140</v>
      </c>
      <c r="P134" s="4">
        <v>21854</v>
      </c>
      <c r="Q134" s="4" t="s">
        <v>6139</v>
      </c>
      <c r="R134" s="4">
        <v>360000</v>
      </c>
      <c r="S134" s="4" t="s">
        <v>37</v>
      </c>
      <c r="T134" s="4">
        <v>288000</v>
      </c>
      <c r="U134" s="4" t="s">
        <v>37</v>
      </c>
      <c r="V134" s="4" t="s">
        <v>147</v>
      </c>
      <c r="W134" s="4" t="s">
        <v>38</v>
      </c>
      <c r="X134" s="4">
        <v>648000</v>
      </c>
      <c r="Y134" s="2" t="s">
        <v>38</v>
      </c>
      <c r="Z134" s="14" t="s">
        <v>3158</v>
      </c>
      <c r="AA134" s="4" t="s">
        <v>6138</v>
      </c>
      <c r="AB134" s="4" t="s">
        <v>40</v>
      </c>
      <c r="AC134" s="145"/>
      <c r="AD134" s="145"/>
    </row>
    <row r="135" spans="1:30" s="113" customFormat="1" ht="60" customHeight="1" x14ac:dyDescent="0.25">
      <c r="A135" s="4">
        <v>132</v>
      </c>
      <c r="B135" s="4" t="s">
        <v>5914</v>
      </c>
      <c r="C135" s="4" t="s">
        <v>499</v>
      </c>
      <c r="D135" s="4" t="s">
        <v>534</v>
      </c>
      <c r="E135" s="4" t="s">
        <v>6133</v>
      </c>
      <c r="F135" s="4" t="s">
        <v>6137</v>
      </c>
      <c r="G135" s="4" t="s">
        <v>6136</v>
      </c>
      <c r="H135" s="4" t="s">
        <v>6135</v>
      </c>
      <c r="I135" s="4" t="s">
        <v>6134</v>
      </c>
      <c r="J135" s="4" t="s">
        <v>6133</v>
      </c>
      <c r="K135" s="66">
        <v>30.816195</v>
      </c>
      <c r="L135" s="4">
        <v>70.309871999999999</v>
      </c>
      <c r="M135" s="4">
        <v>80</v>
      </c>
      <c r="N135" s="4" t="s">
        <v>5351</v>
      </c>
      <c r="O135" s="4" t="s">
        <v>6132</v>
      </c>
      <c r="P135" s="4">
        <v>30353</v>
      </c>
      <c r="Q135" s="4" t="s">
        <v>6131</v>
      </c>
      <c r="R135" s="4">
        <v>360000</v>
      </c>
      <c r="S135" s="4" t="s">
        <v>37</v>
      </c>
      <c r="T135" s="4">
        <v>288000</v>
      </c>
      <c r="U135" s="4" t="s">
        <v>37</v>
      </c>
      <c r="V135" s="4" t="s">
        <v>34</v>
      </c>
      <c r="W135" s="4">
        <v>72000</v>
      </c>
      <c r="X135" s="4">
        <v>720000</v>
      </c>
      <c r="Y135" s="4">
        <v>0</v>
      </c>
      <c r="Z135" s="10" t="s">
        <v>3382</v>
      </c>
      <c r="AA135" s="2" t="s">
        <v>38</v>
      </c>
      <c r="AB135" s="4" t="s">
        <v>50</v>
      </c>
      <c r="AC135" s="145"/>
      <c r="AD135" s="145"/>
    </row>
    <row r="136" spans="1:30" s="113" customFormat="1" ht="60" customHeight="1" x14ac:dyDescent="0.25">
      <c r="A136" s="4">
        <v>133</v>
      </c>
      <c r="B136" s="4" t="s">
        <v>5914</v>
      </c>
      <c r="C136" s="4" t="s">
        <v>499</v>
      </c>
      <c r="D136" s="4" t="s">
        <v>534</v>
      </c>
      <c r="E136" s="4" t="s">
        <v>6126</v>
      </c>
      <c r="F136" s="4" t="s">
        <v>6130</v>
      </c>
      <c r="G136" s="4" t="s">
        <v>6129</v>
      </c>
      <c r="H136" s="4" t="s">
        <v>6128</v>
      </c>
      <c r="I136" s="4" t="s">
        <v>6127</v>
      </c>
      <c r="J136" s="4" t="s">
        <v>6126</v>
      </c>
      <c r="K136" s="66">
        <v>30.138255999999998</v>
      </c>
      <c r="L136" s="66">
        <v>70.407060999999999</v>
      </c>
      <c r="M136" s="4">
        <v>80</v>
      </c>
      <c r="N136" s="4" t="s">
        <v>6125</v>
      </c>
      <c r="O136" s="10" t="s">
        <v>6124</v>
      </c>
      <c r="P136" s="4">
        <v>25294</v>
      </c>
      <c r="Q136" s="4" t="s">
        <v>6123</v>
      </c>
      <c r="R136" s="4">
        <v>360000</v>
      </c>
      <c r="S136" s="4" t="s">
        <v>37</v>
      </c>
      <c r="T136" s="4">
        <v>288000</v>
      </c>
      <c r="U136" s="4" t="s">
        <v>37</v>
      </c>
      <c r="V136" s="4" t="s">
        <v>34</v>
      </c>
      <c r="W136" s="4">
        <v>72000</v>
      </c>
      <c r="X136" s="4">
        <v>720000</v>
      </c>
      <c r="Y136" s="4">
        <v>0</v>
      </c>
      <c r="Z136" s="10" t="s">
        <v>6122</v>
      </c>
      <c r="AA136" s="2" t="s">
        <v>38</v>
      </c>
      <c r="AB136" s="4" t="s">
        <v>6121</v>
      </c>
      <c r="AC136" s="145"/>
      <c r="AD136" s="145"/>
    </row>
    <row r="137" spans="1:30" s="113" customFormat="1" ht="60" customHeight="1" x14ac:dyDescent="0.25">
      <c r="A137" s="4">
        <v>134</v>
      </c>
      <c r="B137" s="4" t="s">
        <v>5914</v>
      </c>
      <c r="C137" s="4" t="s">
        <v>704</v>
      </c>
      <c r="D137" s="4" t="s">
        <v>719</v>
      </c>
      <c r="E137" s="4" t="s">
        <v>691</v>
      </c>
      <c r="F137" s="4" t="s">
        <v>721</v>
      </c>
      <c r="G137" s="4" t="s">
        <v>6120</v>
      </c>
      <c r="H137" s="4" t="s">
        <v>6119</v>
      </c>
      <c r="I137" s="4" t="s">
        <v>6118</v>
      </c>
      <c r="J137" s="4" t="s">
        <v>691</v>
      </c>
      <c r="K137" s="4">
        <v>32.908822000000001</v>
      </c>
      <c r="L137" s="4">
        <v>73.200248999999999</v>
      </c>
      <c r="M137" s="4">
        <v>30</v>
      </c>
      <c r="N137" s="4" t="s">
        <v>34</v>
      </c>
      <c r="O137" s="46">
        <v>44658</v>
      </c>
      <c r="P137" s="4">
        <v>26956</v>
      </c>
      <c r="Q137" s="4" t="s">
        <v>1982</v>
      </c>
      <c r="R137" s="4">
        <v>360000</v>
      </c>
      <c r="S137" s="4" t="s">
        <v>37</v>
      </c>
      <c r="T137" s="4">
        <v>288000</v>
      </c>
      <c r="U137" s="4" t="s">
        <v>80</v>
      </c>
      <c r="V137" s="4" t="s">
        <v>147</v>
      </c>
      <c r="W137" s="4" t="s">
        <v>38</v>
      </c>
      <c r="X137" s="4">
        <v>648000</v>
      </c>
      <c r="Y137" s="4">
        <v>72000</v>
      </c>
      <c r="Z137" s="4" t="s">
        <v>6097</v>
      </c>
      <c r="AA137" s="4" t="s">
        <v>711</v>
      </c>
      <c r="AB137" s="4" t="s">
        <v>50</v>
      </c>
      <c r="AC137" s="145"/>
      <c r="AD137" s="145"/>
    </row>
    <row r="138" spans="1:30" s="113" customFormat="1" ht="60" customHeight="1" x14ac:dyDescent="0.25">
      <c r="A138" s="4">
        <v>135</v>
      </c>
      <c r="B138" s="4" t="s">
        <v>5914</v>
      </c>
      <c r="C138" s="4" t="s">
        <v>704</v>
      </c>
      <c r="D138" s="4" t="s">
        <v>719</v>
      </c>
      <c r="E138" s="4" t="s">
        <v>6114</v>
      </c>
      <c r="F138" s="4" t="s">
        <v>721</v>
      </c>
      <c r="G138" s="4" t="s">
        <v>6117</v>
      </c>
      <c r="H138" s="4" t="s">
        <v>6116</v>
      </c>
      <c r="I138" s="4" t="s">
        <v>6115</v>
      </c>
      <c r="J138" s="4" t="s">
        <v>6114</v>
      </c>
      <c r="K138" s="4">
        <v>33.025948</v>
      </c>
      <c r="L138" s="4">
        <v>73.372816999999998</v>
      </c>
      <c r="M138" s="4">
        <v>24</v>
      </c>
      <c r="N138" s="4" t="s">
        <v>34</v>
      </c>
      <c r="O138" s="46">
        <v>44658</v>
      </c>
      <c r="P138" s="4">
        <v>22097</v>
      </c>
      <c r="Q138" s="4" t="s">
        <v>2007</v>
      </c>
      <c r="R138" s="4">
        <v>360000</v>
      </c>
      <c r="S138" s="4" t="s">
        <v>37</v>
      </c>
      <c r="T138" s="4">
        <v>288000</v>
      </c>
      <c r="U138" s="4" t="s">
        <v>80</v>
      </c>
      <c r="V138" s="4" t="s">
        <v>147</v>
      </c>
      <c r="W138" s="4" t="s">
        <v>38</v>
      </c>
      <c r="X138" s="4">
        <v>648000</v>
      </c>
      <c r="Y138" s="4">
        <v>72000</v>
      </c>
      <c r="Z138" s="4" t="s">
        <v>6113</v>
      </c>
      <c r="AA138" s="4" t="s">
        <v>711</v>
      </c>
      <c r="AB138" s="4" t="s">
        <v>50</v>
      </c>
      <c r="AC138" s="145"/>
      <c r="AD138" s="145"/>
    </row>
    <row r="139" spans="1:30" s="113" customFormat="1" ht="60" customHeight="1" x14ac:dyDescent="0.25">
      <c r="A139" s="4">
        <v>136</v>
      </c>
      <c r="B139" s="63" t="s">
        <v>5914</v>
      </c>
      <c r="C139" s="4" t="s">
        <v>704</v>
      </c>
      <c r="D139" s="4" t="s">
        <v>704</v>
      </c>
      <c r="E139" s="4" t="s">
        <v>6110</v>
      </c>
      <c r="F139" s="4" t="s">
        <v>6109</v>
      </c>
      <c r="G139" s="4" t="s">
        <v>6112</v>
      </c>
      <c r="H139" s="4" t="s">
        <v>6111</v>
      </c>
      <c r="I139" s="4" t="s">
        <v>6106</v>
      </c>
      <c r="J139" s="4" t="s">
        <v>6110</v>
      </c>
      <c r="K139" s="4">
        <v>32.890430000000002</v>
      </c>
      <c r="L139" s="4">
        <v>73.351572000000004</v>
      </c>
      <c r="M139" s="4">
        <v>76.8</v>
      </c>
      <c r="N139" s="4" t="s">
        <v>34</v>
      </c>
      <c r="O139" s="146" t="s">
        <v>2672</v>
      </c>
      <c r="P139" s="4">
        <v>16183</v>
      </c>
      <c r="Q139" s="4" t="s">
        <v>2007</v>
      </c>
      <c r="R139" s="4">
        <v>360000</v>
      </c>
      <c r="S139" s="4" t="s">
        <v>37</v>
      </c>
      <c r="T139" s="4">
        <v>288000</v>
      </c>
      <c r="U139" s="4" t="s">
        <v>80</v>
      </c>
      <c r="V139" s="4" t="s">
        <v>147</v>
      </c>
      <c r="W139" s="114" t="s">
        <v>38</v>
      </c>
      <c r="X139" s="4">
        <v>648000</v>
      </c>
      <c r="Y139" s="4">
        <v>72000</v>
      </c>
      <c r="Z139" s="146" t="s">
        <v>6103</v>
      </c>
      <c r="AA139" s="4" t="s">
        <v>711</v>
      </c>
      <c r="AB139" s="4" t="s">
        <v>50</v>
      </c>
      <c r="AC139" s="145"/>
      <c r="AD139" s="145"/>
    </row>
    <row r="140" spans="1:30" s="113" customFormat="1" ht="60" customHeight="1" x14ac:dyDescent="0.25">
      <c r="A140" s="4">
        <v>137</v>
      </c>
      <c r="B140" s="63" t="s">
        <v>5914</v>
      </c>
      <c r="C140" s="4" t="s">
        <v>704</v>
      </c>
      <c r="D140" s="4" t="s">
        <v>704</v>
      </c>
      <c r="E140" s="4" t="s">
        <v>6105</v>
      </c>
      <c r="F140" s="4" t="s">
        <v>6109</v>
      </c>
      <c r="G140" s="4" t="s">
        <v>6108</v>
      </c>
      <c r="H140" s="4" t="s">
        <v>6107</v>
      </c>
      <c r="I140" s="4" t="s">
        <v>6106</v>
      </c>
      <c r="J140" s="4" t="s">
        <v>6105</v>
      </c>
      <c r="K140" s="4">
        <v>32.885007000000002</v>
      </c>
      <c r="L140" s="4">
        <v>73.348470000000006</v>
      </c>
      <c r="M140" s="4">
        <v>57.6</v>
      </c>
      <c r="N140" s="4" t="s">
        <v>34</v>
      </c>
      <c r="O140" s="146" t="s">
        <v>6104</v>
      </c>
      <c r="P140" s="4">
        <v>16183</v>
      </c>
      <c r="Q140" s="4" t="s">
        <v>2013</v>
      </c>
      <c r="R140" s="4">
        <v>360000</v>
      </c>
      <c r="S140" s="4" t="s">
        <v>37</v>
      </c>
      <c r="T140" s="4">
        <v>288000</v>
      </c>
      <c r="U140" s="4" t="s">
        <v>80</v>
      </c>
      <c r="V140" s="4" t="s">
        <v>147</v>
      </c>
      <c r="W140" s="114" t="s">
        <v>38</v>
      </c>
      <c r="X140" s="4">
        <v>648000</v>
      </c>
      <c r="Y140" s="4">
        <v>72000</v>
      </c>
      <c r="Z140" s="146" t="s">
        <v>6103</v>
      </c>
      <c r="AA140" s="4" t="s">
        <v>711</v>
      </c>
      <c r="AB140" s="4" t="s">
        <v>50</v>
      </c>
      <c r="AC140" s="145"/>
      <c r="AD140" s="145"/>
    </row>
    <row r="141" spans="1:30" s="113" customFormat="1" ht="60" customHeight="1" x14ac:dyDescent="0.25">
      <c r="A141" s="4">
        <v>138</v>
      </c>
      <c r="B141" s="63" t="s">
        <v>5914</v>
      </c>
      <c r="C141" s="4" t="s">
        <v>704</v>
      </c>
      <c r="D141" s="4" t="s">
        <v>2965</v>
      </c>
      <c r="E141" s="4" t="s">
        <v>6098</v>
      </c>
      <c r="F141" s="4" t="s">
        <v>6102</v>
      </c>
      <c r="G141" s="4" t="s">
        <v>6101</v>
      </c>
      <c r="H141" s="4" t="s">
        <v>6100</v>
      </c>
      <c r="I141" s="4" t="s">
        <v>6099</v>
      </c>
      <c r="J141" s="4" t="s">
        <v>6098</v>
      </c>
      <c r="K141" s="4">
        <v>32.917813000000002</v>
      </c>
      <c r="L141" s="4">
        <v>73.422011999999995</v>
      </c>
      <c r="M141" s="4">
        <v>56</v>
      </c>
      <c r="N141" s="4" t="s">
        <v>34</v>
      </c>
      <c r="O141" s="46">
        <v>44658</v>
      </c>
      <c r="P141" s="4">
        <v>26953</v>
      </c>
      <c r="Q141" s="4" t="s">
        <v>1982</v>
      </c>
      <c r="R141" s="4">
        <v>360000</v>
      </c>
      <c r="S141" s="4" t="s">
        <v>37</v>
      </c>
      <c r="T141" s="4">
        <v>288000</v>
      </c>
      <c r="U141" s="4" t="s">
        <v>80</v>
      </c>
      <c r="V141" s="4" t="s">
        <v>147</v>
      </c>
      <c r="W141" s="4" t="s">
        <v>38</v>
      </c>
      <c r="X141" s="4">
        <v>648000</v>
      </c>
      <c r="Y141" s="4">
        <v>72000</v>
      </c>
      <c r="Z141" s="4" t="s">
        <v>6097</v>
      </c>
      <c r="AA141" s="4" t="s">
        <v>711</v>
      </c>
      <c r="AB141" s="4" t="s">
        <v>50</v>
      </c>
      <c r="AC141" s="145"/>
      <c r="AD141" s="145"/>
    </row>
    <row r="142" spans="1:30" s="113" customFormat="1" ht="60" customHeight="1" x14ac:dyDescent="0.25">
      <c r="A142" s="4">
        <v>139</v>
      </c>
      <c r="B142" s="63" t="s">
        <v>5914</v>
      </c>
      <c r="C142" s="4" t="s">
        <v>704</v>
      </c>
      <c r="D142" s="4" t="s">
        <v>704</v>
      </c>
      <c r="E142" s="4" t="s">
        <v>2049</v>
      </c>
      <c r="F142" s="4" t="s">
        <v>158</v>
      </c>
      <c r="G142" s="4" t="s">
        <v>2291</v>
      </c>
      <c r="H142" s="4" t="s">
        <v>6096</v>
      </c>
      <c r="I142" s="65" t="s">
        <v>2046</v>
      </c>
      <c r="J142" s="4" t="s">
        <v>2049</v>
      </c>
      <c r="K142" s="4">
        <v>32.847020000000001</v>
      </c>
      <c r="L142" s="4">
        <v>73.471590000000006</v>
      </c>
      <c r="M142" s="4">
        <v>77.599999999999994</v>
      </c>
      <c r="N142" s="4" t="s">
        <v>34</v>
      </c>
      <c r="O142" s="146" t="s">
        <v>5685</v>
      </c>
      <c r="P142" s="4">
        <v>30257</v>
      </c>
      <c r="Q142" s="4" t="s">
        <v>1994</v>
      </c>
      <c r="R142" s="4">
        <v>360000</v>
      </c>
      <c r="S142" s="4" t="s">
        <v>37</v>
      </c>
      <c r="T142" s="4">
        <v>288000</v>
      </c>
      <c r="U142" s="4" t="s">
        <v>37</v>
      </c>
      <c r="V142" s="4" t="s">
        <v>147</v>
      </c>
      <c r="W142" s="4" t="s">
        <v>38</v>
      </c>
      <c r="X142" s="4">
        <f>T142+R142</f>
        <v>648000</v>
      </c>
      <c r="Y142" s="4">
        <v>72000</v>
      </c>
      <c r="Z142" s="114" t="s">
        <v>6095</v>
      </c>
      <c r="AA142" s="4" t="s">
        <v>718</v>
      </c>
      <c r="AB142" s="4" t="s">
        <v>50</v>
      </c>
      <c r="AC142" s="145"/>
      <c r="AD142" s="145"/>
    </row>
    <row r="143" spans="1:30" s="113" customFormat="1" ht="60" customHeight="1" x14ac:dyDescent="0.25">
      <c r="A143" s="4">
        <v>140</v>
      </c>
      <c r="B143" s="4" t="s">
        <v>5914</v>
      </c>
      <c r="C143" s="4" t="s">
        <v>970</v>
      </c>
      <c r="D143" s="4" t="s">
        <v>971</v>
      </c>
      <c r="E143" s="4" t="s">
        <v>6091</v>
      </c>
      <c r="F143" s="4" t="s">
        <v>6091</v>
      </c>
      <c r="G143" s="4" t="s">
        <v>6094</v>
      </c>
      <c r="H143" s="4" t="s">
        <v>6093</v>
      </c>
      <c r="I143" s="4" t="s">
        <v>6092</v>
      </c>
      <c r="J143" s="4" t="s">
        <v>6091</v>
      </c>
      <c r="K143" s="4">
        <v>32.545459000000001</v>
      </c>
      <c r="L143" s="4">
        <v>72.228866999999994</v>
      </c>
      <c r="M143" s="4">
        <v>125</v>
      </c>
      <c r="N143" s="4" t="s">
        <v>34</v>
      </c>
      <c r="O143" s="10" t="s">
        <v>5282</v>
      </c>
      <c r="P143" s="4">
        <v>18212</v>
      </c>
      <c r="Q143" s="4" t="s">
        <v>6090</v>
      </c>
      <c r="R143" s="4">
        <v>349373</v>
      </c>
      <c r="S143" s="4" t="s">
        <v>37</v>
      </c>
      <c r="T143" s="4">
        <v>291324</v>
      </c>
      <c r="U143" s="4" t="s">
        <v>37</v>
      </c>
      <c r="V143" s="4" t="s">
        <v>147</v>
      </c>
      <c r="W143" s="4">
        <v>0</v>
      </c>
      <c r="X143" s="4">
        <f>R143+T143</f>
        <v>640697</v>
      </c>
      <c r="Y143" s="2" t="s">
        <v>38</v>
      </c>
      <c r="Z143" s="10" t="s">
        <v>6089</v>
      </c>
      <c r="AA143" s="2" t="s">
        <v>38</v>
      </c>
      <c r="AB143" s="4" t="s">
        <v>6088</v>
      </c>
      <c r="AC143" s="145"/>
      <c r="AD143" s="145"/>
    </row>
    <row r="144" spans="1:30" s="113" customFormat="1" ht="60" customHeight="1" x14ac:dyDescent="0.25">
      <c r="A144" s="4">
        <v>141</v>
      </c>
      <c r="B144" s="4" t="s">
        <v>5914</v>
      </c>
      <c r="C144" s="4" t="s">
        <v>1549</v>
      </c>
      <c r="D144" s="4" t="s">
        <v>1549</v>
      </c>
      <c r="E144" s="4" t="s">
        <v>6087</v>
      </c>
      <c r="F144" s="4" t="s">
        <v>6087</v>
      </c>
      <c r="G144" s="4" t="s">
        <v>2396</v>
      </c>
      <c r="H144" s="4" t="s">
        <v>6086</v>
      </c>
      <c r="I144" s="4" t="s">
        <v>6085</v>
      </c>
      <c r="J144" s="4" t="s">
        <v>6084</v>
      </c>
      <c r="K144" s="4">
        <v>33.290722000000002</v>
      </c>
      <c r="L144" s="4">
        <v>72.872318000000007</v>
      </c>
      <c r="M144" s="4">
        <v>70</v>
      </c>
      <c r="N144" s="4" t="s">
        <v>34</v>
      </c>
      <c r="O144" s="10" t="s">
        <v>6083</v>
      </c>
      <c r="P144" s="4">
        <v>16188</v>
      </c>
      <c r="Q144" s="4" t="s">
        <v>6082</v>
      </c>
      <c r="R144" s="4">
        <v>360000</v>
      </c>
      <c r="S144" s="4" t="s">
        <v>37</v>
      </c>
      <c r="T144" s="4">
        <v>288000</v>
      </c>
      <c r="U144" s="4" t="s">
        <v>37</v>
      </c>
      <c r="V144" s="4" t="s">
        <v>147</v>
      </c>
      <c r="W144" s="4">
        <v>0</v>
      </c>
      <c r="X144" s="4">
        <v>648000</v>
      </c>
      <c r="Y144" s="2" t="s">
        <v>38</v>
      </c>
      <c r="Z144" s="2" t="s">
        <v>38</v>
      </c>
      <c r="AA144" s="4" t="s">
        <v>2093</v>
      </c>
      <c r="AB144" s="4" t="s">
        <v>50</v>
      </c>
      <c r="AC144" s="145"/>
      <c r="AD144" s="145"/>
    </row>
    <row r="145" spans="1:30" s="113" customFormat="1" ht="60" customHeight="1" x14ac:dyDescent="0.25">
      <c r="A145" s="4">
        <v>142</v>
      </c>
      <c r="B145" s="4" t="s">
        <v>5914</v>
      </c>
      <c r="C145" s="4" t="s">
        <v>1549</v>
      </c>
      <c r="D145" s="4" t="s">
        <v>1571</v>
      </c>
      <c r="E145" s="4" t="s">
        <v>2849</v>
      </c>
      <c r="F145" s="4" t="s">
        <v>2849</v>
      </c>
      <c r="G145" s="4" t="s">
        <v>6081</v>
      </c>
      <c r="H145" s="4" t="s">
        <v>6080</v>
      </c>
      <c r="I145" s="4" t="s">
        <v>6079</v>
      </c>
      <c r="J145" s="4" t="s">
        <v>6078</v>
      </c>
      <c r="K145" s="4">
        <v>33.670257999999997</v>
      </c>
      <c r="L145" s="4">
        <v>73.291858000000005</v>
      </c>
      <c r="M145" s="4">
        <v>120</v>
      </c>
      <c r="N145" s="4" t="s">
        <v>34</v>
      </c>
      <c r="O145" s="14">
        <v>44910</v>
      </c>
      <c r="P145" s="4">
        <v>4460</v>
      </c>
      <c r="Q145" s="4" t="s">
        <v>6077</v>
      </c>
      <c r="R145" s="4">
        <v>350397</v>
      </c>
      <c r="S145" s="4" t="s">
        <v>37</v>
      </c>
      <c r="T145" s="4">
        <v>297603</v>
      </c>
      <c r="U145" s="4" t="s">
        <v>470</v>
      </c>
      <c r="V145" s="4" t="s">
        <v>147</v>
      </c>
      <c r="W145" s="2" t="s">
        <v>38</v>
      </c>
      <c r="X145" s="4">
        <f>R145+T145</f>
        <v>648000</v>
      </c>
      <c r="Y145" s="2" t="s">
        <v>38</v>
      </c>
      <c r="Z145" s="2" t="s">
        <v>38</v>
      </c>
      <c r="AA145" s="4" t="s">
        <v>2093</v>
      </c>
      <c r="AB145" s="4" t="s">
        <v>50</v>
      </c>
      <c r="AC145" s="145"/>
      <c r="AD145" s="145"/>
    </row>
    <row r="146" spans="1:30" s="113" customFormat="1" ht="60" customHeight="1" x14ac:dyDescent="0.25">
      <c r="A146" s="4">
        <v>143</v>
      </c>
      <c r="B146" s="4" t="s">
        <v>5914</v>
      </c>
      <c r="C146" s="4" t="s">
        <v>1549</v>
      </c>
      <c r="D146" s="4" t="s">
        <v>2849</v>
      </c>
      <c r="E146" s="4" t="s">
        <v>2849</v>
      </c>
      <c r="F146" s="4" t="s">
        <v>6076</v>
      </c>
      <c r="G146" s="4" t="s">
        <v>6075</v>
      </c>
      <c r="H146" s="4" t="s">
        <v>6074</v>
      </c>
      <c r="I146" s="4" t="s">
        <v>6073</v>
      </c>
      <c r="J146" s="4" t="s">
        <v>6072</v>
      </c>
      <c r="K146" s="4">
        <v>33.190370000000001</v>
      </c>
      <c r="L146" s="4">
        <v>73.086489999999998</v>
      </c>
      <c r="M146" s="4">
        <v>80</v>
      </c>
      <c r="N146" s="4" t="s">
        <v>34</v>
      </c>
      <c r="O146" s="14">
        <v>44711</v>
      </c>
      <c r="P146" s="4">
        <v>4856</v>
      </c>
      <c r="Q146" s="4" t="s">
        <v>6071</v>
      </c>
      <c r="R146" s="4">
        <v>339866</v>
      </c>
      <c r="S146" s="4" t="s">
        <v>37</v>
      </c>
      <c r="T146" s="4">
        <v>308134</v>
      </c>
      <c r="U146" s="4" t="s">
        <v>470</v>
      </c>
      <c r="V146" s="4" t="s">
        <v>147</v>
      </c>
      <c r="W146" s="2" t="s">
        <v>38</v>
      </c>
      <c r="X146" s="4">
        <f>R146+T146</f>
        <v>648000</v>
      </c>
      <c r="Y146" s="2" t="s">
        <v>38</v>
      </c>
      <c r="Z146" s="2" t="s">
        <v>38</v>
      </c>
      <c r="AA146" s="4" t="s">
        <v>2093</v>
      </c>
      <c r="AB146" s="4" t="s">
        <v>50</v>
      </c>
      <c r="AC146" s="145"/>
      <c r="AD146" s="145"/>
    </row>
    <row r="147" spans="1:30" s="113" customFormat="1" ht="60" customHeight="1" x14ac:dyDescent="0.25">
      <c r="A147" s="4">
        <v>144</v>
      </c>
      <c r="B147" s="4" t="s">
        <v>5914</v>
      </c>
      <c r="C147" s="4" t="s">
        <v>1549</v>
      </c>
      <c r="D147" s="4" t="s">
        <v>6066</v>
      </c>
      <c r="E147" s="4" t="s">
        <v>6067</v>
      </c>
      <c r="F147" s="4" t="s">
        <v>6066</v>
      </c>
      <c r="G147" s="4" t="s">
        <v>6070</v>
      </c>
      <c r="H147" s="4" t="s">
        <v>6069</v>
      </c>
      <c r="I147" s="4" t="s">
        <v>6063</v>
      </c>
      <c r="J147" s="4" t="s">
        <v>6062</v>
      </c>
      <c r="K147" s="4">
        <v>33.670250000000003</v>
      </c>
      <c r="L147" s="4">
        <v>73.291858000000005</v>
      </c>
      <c r="M147" s="4">
        <v>197</v>
      </c>
      <c r="N147" s="4" t="s">
        <v>58</v>
      </c>
      <c r="O147" s="14">
        <v>44880</v>
      </c>
      <c r="P147" s="4">
        <v>12748</v>
      </c>
      <c r="Q147" s="4" t="s">
        <v>6068</v>
      </c>
      <c r="R147" s="4">
        <v>360000</v>
      </c>
      <c r="S147" s="4" t="s">
        <v>37</v>
      </c>
      <c r="T147" s="4">
        <v>288000</v>
      </c>
      <c r="U147" s="4" t="s">
        <v>470</v>
      </c>
      <c r="V147" s="4" t="s">
        <v>58</v>
      </c>
      <c r="W147" s="2" t="s">
        <v>38</v>
      </c>
      <c r="X147" s="4">
        <v>720000</v>
      </c>
      <c r="Y147" s="2" t="s">
        <v>38</v>
      </c>
      <c r="Z147" s="2" t="s">
        <v>38</v>
      </c>
      <c r="AA147" s="4" t="s">
        <v>2093</v>
      </c>
      <c r="AB147" s="4" t="s">
        <v>50</v>
      </c>
      <c r="AC147" s="145"/>
      <c r="AD147" s="145"/>
    </row>
    <row r="148" spans="1:30" s="113" customFormat="1" ht="60" customHeight="1" x14ac:dyDescent="0.25">
      <c r="A148" s="4">
        <v>145</v>
      </c>
      <c r="B148" s="4" t="s">
        <v>5914</v>
      </c>
      <c r="C148" s="4" t="s">
        <v>1549</v>
      </c>
      <c r="D148" s="4" t="s">
        <v>1542</v>
      </c>
      <c r="E148" s="4" t="s">
        <v>6067</v>
      </c>
      <c r="F148" s="4" t="s">
        <v>6066</v>
      </c>
      <c r="G148" s="4" t="s">
        <v>6065</v>
      </c>
      <c r="H148" s="4" t="s">
        <v>6064</v>
      </c>
      <c r="I148" s="4" t="s">
        <v>6063</v>
      </c>
      <c r="J148" s="4" t="s">
        <v>6062</v>
      </c>
      <c r="K148" s="4">
        <v>33.670256999999999</v>
      </c>
      <c r="L148" s="4">
        <v>73.291856999999993</v>
      </c>
      <c r="M148" s="4">
        <v>237</v>
      </c>
      <c r="N148" s="4" t="s">
        <v>58</v>
      </c>
      <c r="O148" s="14">
        <v>44880</v>
      </c>
      <c r="P148" s="4">
        <v>2023</v>
      </c>
      <c r="Q148" s="4" t="s">
        <v>6061</v>
      </c>
      <c r="R148" s="4">
        <v>360000</v>
      </c>
      <c r="S148" s="4" t="s">
        <v>37</v>
      </c>
      <c r="T148" s="4">
        <v>288000</v>
      </c>
      <c r="U148" s="4" t="s">
        <v>470</v>
      </c>
      <c r="V148" s="4" t="s">
        <v>58</v>
      </c>
      <c r="W148" s="2" t="s">
        <v>38</v>
      </c>
      <c r="X148" s="4">
        <v>720000</v>
      </c>
      <c r="Y148" s="2" t="s">
        <v>38</v>
      </c>
      <c r="Z148" s="2" t="s">
        <v>38</v>
      </c>
      <c r="AA148" s="4" t="s">
        <v>2093</v>
      </c>
      <c r="AB148" s="4" t="s">
        <v>50</v>
      </c>
      <c r="AC148" s="145"/>
      <c r="AD148" s="145"/>
    </row>
    <row r="149" spans="1:30" s="113" customFormat="1" ht="60" customHeight="1" x14ac:dyDescent="0.25">
      <c r="A149" s="4">
        <v>146</v>
      </c>
      <c r="B149" s="4" t="s">
        <v>5914</v>
      </c>
      <c r="C149" s="4" t="s">
        <v>27</v>
      </c>
      <c r="D149" s="4" t="s">
        <v>41</v>
      </c>
      <c r="E149" s="4" t="s">
        <v>6057</v>
      </c>
      <c r="F149" s="4" t="s">
        <v>150</v>
      </c>
      <c r="G149" s="4" t="s">
        <v>6060</v>
      </c>
      <c r="H149" s="4" t="s">
        <v>6059</v>
      </c>
      <c r="I149" s="4" t="s">
        <v>6058</v>
      </c>
      <c r="J149" s="4" t="s">
        <v>6057</v>
      </c>
      <c r="K149" s="4">
        <v>33.227319999999999</v>
      </c>
      <c r="L149" s="4">
        <v>72.518150000000006</v>
      </c>
      <c r="M149" s="4">
        <v>22</v>
      </c>
      <c r="N149" s="4" t="s">
        <v>34</v>
      </c>
      <c r="O149" s="4" t="s">
        <v>6038</v>
      </c>
      <c r="P149" s="4">
        <v>8094</v>
      </c>
      <c r="Q149" s="4" t="s">
        <v>6052</v>
      </c>
      <c r="R149" s="4">
        <v>360000</v>
      </c>
      <c r="S149" s="4" t="s">
        <v>37</v>
      </c>
      <c r="T149" s="4">
        <v>288000</v>
      </c>
      <c r="U149" s="4" t="s">
        <v>37</v>
      </c>
      <c r="V149" s="4" t="s">
        <v>147</v>
      </c>
      <c r="W149" s="4" t="s">
        <v>38</v>
      </c>
      <c r="X149" s="4">
        <v>648000</v>
      </c>
      <c r="Y149" s="4" t="s">
        <v>38</v>
      </c>
      <c r="Z149" s="4" t="s">
        <v>6056</v>
      </c>
      <c r="AA149" s="4" t="s">
        <v>149</v>
      </c>
      <c r="AB149" s="4" t="s">
        <v>50</v>
      </c>
      <c r="AC149" s="145"/>
      <c r="AD149" s="145"/>
    </row>
    <row r="150" spans="1:30" s="113" customFormat="1" ht="60" customHeight="1" x14ac:dyDescent="0.25">
      <c r="A150" s="4">
        <v>147</v>
      </c>
      <c r="B150" s="4" t="s">
        <v>5914</v>
      </c>
      <c r="C150" s="4" t="s">
        <v>27</v>
      </c>
      <c r="D150" s="4" t="s">
        <v>28</v>
      </c>
      <c r="E150" s="4" t="s">
        <v>1713</v>
      </c>
      <c r="F150" s="4" t="s">
        <v>178</v>
      </c>
      <c r="G150" s="4" t="s">
        <v>6055</v>
      </c>
      <c r="H150" s="4" t="s">
        <v>6054</v>
      </c>
      <c r="I150" s="4" t="s">
        <v>6053</v>
      </c>
      <c r="J150" s="4" t="s">
        <v>1713</v>
      </c>
      <c r="K150" s="4">
        <v>33.372799999999998</v>
      </c>
      <c r="L150" s="4">
        <v>71.924940000000007</v>
      </c>
      <c r="M150" s="4">
        <v>16</v>
      </c>
      <c r="N150" s="4" t="s">
        <v>34</v>
      </c>
      <c r="O150" s="4" t="s">
        <v>6038</v>
      </c>
      <c r="P150" s="4">
        <v>9701</v>
      </c>
      <c r="Q150" s="4" t="s">
        <v>6052</v>
      </c>
      <c r="R150" s="4">
        <v>360000</v>
      </c>
      <c r="S150" s="4" t="s">
        <v>37</v>
      </c>
      <c r="T150" s="4">
        <v>288000</v>
      </c>
      <c r="U150" s="4" t="s">
        <v>37</v>
      </c>
      <c r="V150" s="4" t="s">
        <v>147</v>
      </c>
      <c r="W150" s="4" t="s">
        <v>38</v>
      </c>
      <c r="X150" s="4">
        <v>648000</v>
      </c>
      <c r="Y150" s="4" t="s">
        <v>38</v>
      </c>
      <c r="Z150" s="4" t="s">
        <v>3615</v>
      </c>
      <c r="AA150" s="4" t="s">
        <v>149</v>
      </c>
      <c r="AB150" s="4" t="s">
        <v>50</v>
      </c>
      <c r="AC150" s="145"/>
      <c r="AD150" s="145"/>
    </row>
    <row r="151" spans="1:30" s="113" customFormat="1" ht="60" customHeight="1" x14ac:dyDescent="0.25">
      <c r="A151" s="4">
        <v>148</v>
      </c>
      <c r="B151" s="4" t="s">
        <v>5914</v>
      </c>
      <c r="C151" s="4" t="s">
        <v>27</v>
      </c>
      <c r="D151" s="4" t="s">
        <v>28</v>
      </c>
      <c r="E151" s="4" t="s">
        <v>6048</v>
      </c>
      <c r="F151" s="4" t="s">
        <v>178</v>
      </c>
      <c r="G151" s="4" t="s">
        <v>6051</v>
      </c>
      <c r="H151" s="4" t="s">
        <v>6050</v>
      </c>
      <c r="I151" s="4" t="s">
        <v>6049</v>
      </c>
      <c r="J151" s="4" t="s">
        <v>6048</v>
      </c>
      <c r="K151" s="4">
        <v>33.419600000000003</v>
      </c>
      <c r="L151" s="4">
        <v>71.924599999999998</v>
      </c>
      <c r="M151" s="4">
        <v>14</v>
      </c>
      <c r="N151" s="4" t="s">
        <v>34</v>
      </c>
      <c r="O151" s="4" t="s">
        <v>6038</v>
      </c>
      <c r="P151" s="4">
        <v>13152</v>
      </c>
      <c r="Q151" s="4" t="s">
        <v>6047</v>
      </c>
      <c r="R151" s="4">
        <v>360000</v>
      </c>
      <c r="S151" s="4" t="s">
        <v>37</v>
      </c>
      <c r="T151" s="4">
        <v>288000</v>
      </c>
      <c r="U151" s="4" t="s">
        <v>37</v>
      </c>
      <c r="V151" s="4" t="s">
        <v>147</v>
      </c>
      <c r="W151" s="4" t="s">
        <v>38</v>
      </c>
      <c r="X151" s="4">
        <f>SUM(R151+T151)</f>
        <v>648000</v>
      </c>
      <c r="Y151" s="4" t="s">
        <v>38</v>
      </c>
      <c r="Z151" s="4" t="s">
        <v>6046</v>
      </c>
      <c r="AA151" s="4" t="s">
        <v>149</v>
      </c>
      <c r="AB151" s="4" t="s">
        <v>40</v>
      </c>
      <c r="AC151" s="145"/>
      <c r="AD151" s="145"/>
    </row>
    <row r="152" spans="1:30" s="113" customFormat="1" ht="60" customHeight="1" x14ac:dyDescent="0.25">
      <c r="A152" s="4">
        <v>149</v>
      </c>
      <c r="B152" s="4" t="s">
        <v>5914</v>
      </c>
      <c r="C152" s="4" t="s">
        <v>27</v>
      </c>
      <c r="D152" s="4" t="s">
        <v>28</v>
      </c>
      <c r="E152" s="4" t="s">
        <v>172</v>
      </c>
      <c r="F152" s="4" t="s">
        <v>185</v>
      </c>
      <c r="G152" s="4" t="s">
        <v>6045</v>
      </c>
      <c r="H152" s="4" t="s">
        <v>6044</v>
      </c>
      <c r="I152" s="4" t="s">
        <v>6043</v>
      </c>
      <c r="J152" s="4" t="s">
        <v>172</v>
      </c>
      <c r="K152" s="4">
        <v>33.38447</v>
      </c>
      <c r="L152" s="4">
        <v>72.106271000000007</v>
      </c>
      <c r="M152" s="4">
        <v>18</v>
      </c>
      <c r="N152" s="4" t="s">
        <v>34</v>
      </c>
      <c r="O152" s="4" t="s">
        <v>6038</v>
      </c>
      <c r="P152" s="4">
        <v>12141</v>
      </c>
      <c r="Q152" s="4" t="s">
        <v>176</v>
      </c>
      <c r="R152" s="4">
        <v>360000</v>
      </c>
      <c r="S152" s="4" t="s">
        <v>37</v>
      </c>
      <c r="T152" s="4">
        <v>288000</v>
      </c>
      <c r="U152" s="4" t="s">
        <v>37</v>
      </c>
      <c r="V152" s="4" t="s">
        <v>147</v>
      </c>
      <c r="W152" s="4" t="s">
        <v>38</v>
      </c>
      <c r="X152" s="4">
        <f>SUM(R152+T152)</f>
        <v>648000</v>
      </c>
      <c r="Y152" s="4" t="s">
        <v>38</v>
      </c>
      <c r="Z152" s="4" t="s">
        <v>6042</v>
      </c>
      <c r="AA152" s="4" t="s">
        <v>149</v>
      </c>
      <c r="AB152" s="4" t="s">
        <v>40</v>
      </c>
      <c r="AC152" s="145"/>
      <c r="AD152" s="145"/>
    </row>
    <row r="153" spans="1:30" s="113" customFormat="1" ht="60" customHeight="1" x14ac:dyDescent="0.25">
      <c r="A153" s="4">
        <v>150</v>
      </c>
      <c r="B153" s="4" t="s">
        <v>5914</v>
      </c>
      <c r="C153" s="4" t="s">
        <v>27</v>
      </c>
      <c r="D153" s="4" t="s">
        <v>41</v>
      </c>
      <c r="E153" s="4" t="s">
        <v>302</v>
      </c>
      <c r="F153" s="4" t="s">
        <v>1806</v>
      </c>
      <c r="G153" s="4" t="s">
        <v>6041</v>
      </c>
      <c r="H153" s="4" t="s">
        <v>6040</v>
      </c>
      <c r="I153" s="4" t="s">
        <v>6039</v>
      </c>
      <c r="J153" s="4" t="s">
        <v>302</v>
      </c>
      <c r="K153" s="4">
        <v>33.338920000000002</v>
      </c>
      <c r="L153" s="4">
        <v>72.399500000000003</v>
      </c>
      <c r="M153" s="4">
        <v>24</v>
      </c>
      <c r="N153" s="4" t="s">
        <v>34</v>
      </c>
      <c r="O153" s="4" t="s">
        <v>6038</v>
      </c>
      <c r="P153" s="4">
        <v>9106</v>
      </c>
      <c r="Q153" s="4" t="s">
        <v>6037</v>
      </c>
      <c r="R153" s="4">
        <v>360000</v>
      </c>
      <c r="S153" s="4" t="s">
        <v>37</v>
      </c>
      <c r="T153" s="4">
        <v>288000</v>
      </c>
      <c r="U153" s="4" t="s">
        <v>37</v>
      </c>
      <c r="V153" s="4" t="s">
        <v>147</v>
      </c>
      <c r="W153" s="4" t="s">
        <v>38</v>
      </c>
      <c r="X153" s="4">
        <f>SUM(R153+T153)</f>
        <v>648000</v>
      </c>
      <c r="Y153" s="4" t="s">
        <v>38</v>
      </c>
      <c r="Z153" s="4" t="s">
        <v>6036</v>
      </c>
      <c r="AA153" s="4" t="s">
        <v>149</v>
      </c>
      <c r="AB153" s="4" t="s">
        <v>40</v>
      </c>
      <c r="AC153" s="145"/>
      <c r="AD153" s="145"/>
    </row>
    <row r="154" spans="1:30" s="113" customFormat="1" ht="60" customHeight="1" x14ac:dyDescent="0.25">
      <c r="A154" s="4">
        <v>151</v>
      </c>
      <c r="B154" s="4" t="s">
        <v>5914</v>
      </c>
      <c r="C154" s="4" t="s">
        <v>27</v>
      </c>
      <c r="D154" s="4" t="s">
        <v>109</v>
      </c>
      <c r="E154" s="4" t="s">
        <v>6024</v>
      </c>
      <c r="F154" s="4" t="s">
        <v>6024</v>
      </c>
      <c r="G154" s="4" t="s">
        <v>6035</v>
      </c>
      <c r="H154" s="4" t="s">
        <v>6034</v>
      </c>
      <c r="I154" s="4" t="s">
        <v>6033</v>
      </c>
      <c r="J154" s="4" t="str">
        <f>F154</f>
        <v>Mahura</v>
      </c>
      <c r="K154" s="4">
        <v>33.403374999999997</v>
      </c>
      <c r="L154" s="4">
        <v>72.449292999999997</v>
      </c>
      <c r="M154" s="4">
        <v>13</v>
      </c>
      <c r="N154" s="4" t="s">
        <v>34</v>
      </c>
      <c r="O154" s="4" t="s">
        <v>6032</v>
      </c>
      <c r="P154" s="4">
        <v>33375</v>
      </c>
      <c r="Q154" s="4" t="s">
        <v>6031</v>
      </c>
      <c r="R154" s="4">
        <v>360000</v>
      </c>
      <c r="S154" s="4" t="s">
        <v>37</v>
      </c>
      <c r="T154" s="4">
        <v>288000</v>
      </c>
      <c r="U154" s="4" t="s">
        <v>37</v>
      </c>
      <c r="V154" s="4" t="s">
        <v>147</v>
      </c>
      <c r="W154" s="4" t="s">
        <v>38</v>
      </c>
      <c r="X154" s="4">
        <f>SUM(R154+T154)</f>
        <v>648000</v>
      </c>
      <c r="Y154" s="4" t="s">
        <v>38</v>
      </c>
      <c r="Z154" s="4" t="s">
        <v>4954</v>
      </c>
      <c r="AA154" s="4" t="s">
        <v>149</v>
      </c>
      <c r="AB154" s="4" t="s">
        <v>40</v>
      </c>
      <c r="AC154" s="145"/>
      <c r="AD154" s="145"/>
    </row>
    <row r="155" spans="1:30" s="113" customFormat="1" ht="60" customHeight="1" x14ac:dyDescent="0.25">
      <c r="A155" s="4">
        <v>152</v>
      </c>
      <c r="B155" s="4" t="s">
        <v>5914</v>
      </c>
      <c r="C155" s="4" t="s">
        <v>27</v>
      </c>
      <c r="D155" s="4" t="s">
        <v>109</v>
      </c>
      <c r="E155" s="4" t="s">
        <v>6030</v>
      </c>
      <c r="F155" s="4" t="s">
        <v>6030</v>
      </c>
      <c r="G155" s="4" t="s">
        <v>6029</v>
      </c>
      <c r="H155" s="4" t="s">
        <v>6028</v>
      </c>
      <c r="I155" s="4" t="s">
        <v>6027</v>
      </c>
      <c r="J155" s="4" t="str">
        <f>F155</f>
        <v>Dohrian</v>
      </c>
      <c r="K155" s="4">
        <v>33.415897999999999</v>
      </c>
      <c r="L155" s="4">
        <v>72.454054999999997</v>
      </c>
      <c r="M155" s="4">
        <v>12</v>
      </c>
      <c r="N155" s="4" t="s">
        <v>34</v>
      </c>
      <c r="O155" s="4" t="s">
        <v>6026</v>
      </c>
      <c r="P155" s="4">
        <v>24282</v>
      </c>
      <c r="Q155" s="4" t="s">
        <v>6025</v>
      </c>
      <c r="R155" s="4">
        <v>360000</v>
      </c>
      <c r="S155" s="4" t="s">
        <v>37</v>
      </c>
      <c r="T155" s="4">
        <v>288000</v>
      </c>
      <c r="U155" s="4" t="s">
        <v>37</v>
      </c>
      <c r="V155" s="4" t="s">
        <v>147</v>
      </c>
      <c r="W155" s="4" t="s">
        <v>38</v>
      </c>
      <c r="X155" s="4">
        <v>648000</v>
      </c>
      <c r="Y155" s="4" t="s">
        <v>38</v>
      </c>
      <c r="Z155" s="4" t="s">
        <v>5992</v>
      </c>
      <c r="AA155" s="4" t="s">
        <v>149</v>
      </c>
      <c r="AB155" s="4" t="s">
        <v>40</v>
      </c>
      <c r="AC155" s="145"/>
      <c r="AD155" s="145"/>
    </row>
    <row r="156" spans="1:30" s="113" customFormat="1" ht="60" customHeight="1" x14ac:dyDescent="0.25">
      <c r="A156" s="4">
        <v>153</v>
      </c>
      <c r="B156" s="4" t="s">
        <v>5914</v>
      </c>
      <c r="C156" s="4" t="s">
        <v>27</v>
      </c>
      <c r="D156" s="4" t="s">
        <v>109</v>
      </c>
      <c r="E156" s="4" t="s">
        <v>6024</v>
      </c>
      <c r="F156" s="4" t="s">
        <v>6024</v>
      </c>
      <c r="G156" s="4" t="s">
        <v>6023</v>
      </c>
      <c r="H156" s="4" t="s">
        <v>6022</v>
      </c>
      <c r="I156" s="4" t="s">
        <v>6021</v>
      </c>
      <c r="J156" s="4" t="str">
        <f>F156</f>
        <v>Mahura</v>
      </c>
      <c r="K156" s="4">
        <v>33.618094999999997</v>
      </c>
      <c r="L156" s="4">
        <v>72.426159999999996</v>
      </c>
      <c r="M156" s="4">
        <v>39</v>
      </c>
      <c r="N156" s="4" t="s">
        <v>34</v>
      </c>
      <c r="O156" s="4" t="s">
        <v>6020</v>
      </c>
      <c r="P156" s="4">
        <v>3075</v>
      </c>
      <c r="Q156" s="4" t="s">
        <v>6019</v>
      </c>
      <c r="R156" s="4">
        <v>360000</v>
      </c>
      <c r="S156" s="4" t="s">
        <v>37</v>
      </c>
      <c r="T156" s="4">
        <v>288000</v>
      </c>
      <c r="U156" s="4" t="s">
        <v>37</v>
      </c>
      <c r="V156" s="4" t="s">
        <v>147</v>
      </c>
      <c r="W156" s="4" t="s">
        <v>38</v>
      </c>
      <c r="X156" s="4">
        <v>648000</v>
      </c>
      <c r="Y156" s="4" t="s">
        <v>38</v>
      </c>
      <c r="Z156" s="4" t="s">
        <v>6018</v>
      </c>
      <c r="AA156" s="4" t="s">
        <v>149</v>
      </c>
      <c r="AB156" s="4" t="s">
        <v>40</v>
      </c>
      <c r="AC156" s="145"/>
      <c r="AD156" s="145"/>
    </row>
    <row r="157" spans="1:30" s="113" customFormat="1" ht="60" customHeight="1" x14ac:dyDescent="0.25">
      <c r="A157" s="4">
        <v>154</v>
      </c>
      <c r="B157" s="4" t="s">
        <v>5914</v>
      </c>
      <c r="C157" s="4" t="s">
        <v>363</v>
      </c>
      <c r="D157" s="4" t="s">
        <v>6017</v>
      </c>
      <c r="E157" s="4" t="s">
        <v>6012</v>
      </c>
      <c r="F157" s="4" t="s">
        <v>6016</v>
      </c>
      <c r="G157" s="4" t="s">
        <v>6015</v>
      </c>
      <c r="H157" s="4" t="s">
        <v>6014</v>
      </c>
      <c r="I157" s="4" t="s">
        <v>6013</v>
      </c>
      <c r="J157" s="4" t="s">
        <v>6012</v>
      </c>
      <c r="K157" s="66">
        <v>32.781917999999997</v>
      </c>
      <c r="L157" s="66">
        <v>72.446815000000001</v>
      </c>
      <c r="M157" s="4">
        <v>80</v>
      </c>
      <c r="N157" s="4" t="s">
        <v>34</v>
      </c>
      <c r="O157" s="4" t="s">
        <v>6011</v>
      </c>
      <c r="P157" s="4">
        <v>30810</v>
      </c>
      <c r="Q157" s="4" t="s">
        <v>6010</v>
      </c>
      <c r="R157" s="4">
        <v>360000</v>
      </c>
      <c r="S157" s="4" t="s">
        <v>37</v>
      </c>
      <c r="T157" s="4">
        <v>288000</v>
      </c>
      <c r="U157" s="4" t="s">
        <v>37</v>
      </c>
      <c r="V157" s="4" t="s">
        <v>147</v>
      </c>
      <c r="W157" s="4" t="s">
        <v>38</v>
      </c>
      <c r="X157" s="4">
        <f>R157+T157</f>
        <v>648000</v>
      </c>
      <c r="Y157" s="4" t="s">
        <v>38</v>
      </c>
      <c r="Z157" s="4" t="s">
        <v>38</v>
      </c>
      <c r="AA157" s="4" t="s">
        <v>385</v>
      </c>
      <c r="AB157" s="4" t="s">
        <v>40</v>
      </c>
      <c r="AC157" s="145"/>
      <c r="AD157" s="145"/>
    </row>
    <row r="158" spans="1:30" s="113" customFormat="1" ht="60" customHeight="1" x14ac:dyDescent="0.25">
      <c r="A158" s="4">
        <v>155</v>
      </c>
      <c r="B158" s="4" t="s">
        <v>5914</v>
      </c>
      <c r="C158" s="4" t="s">
        <v>363</v>
      </c>
      <c r="D158" s="4" t="s">
        <v>371</v>
      </c>
      <c r="E158" s="4" t="s">
        <v>6006</v>
      </c>
      <c r="F158" s="4" t="s">
        <v>6009</v>
      </c>
      <c r="G158" s="4" t="s">
        <v>2584</v>
      </c>
      <c r="H158" s="4" t="s">
        <v>6008</v>
      </c>
      <c r="I158" s="4" t="s">
        <v>6007</v>
      </c>
      <c r="J158" s="4" t="s">
        <v>6006</v>
      </c>
      <c r="K158" s="66">
        <v>32.578310000000002</v>
      </c>
      <c r="L158" s="66">
        <v>71.930099999999996</v>
      </c>
      <c r="M158" s="4">
        <v>80</v>
      </c>
      <c r="N158" s="4" t="s">
        <v>34</v>
      </c>
      <c r="O158" s="14" t="s">
        <v>6005</v>
      </c>
      <c r="P158" s="4">
        <v>33750</v>
      </c>
      <c r="Q158" s="4" t="s">
        <v>6004</v>
      </c>
      <c r="R158" s="4">
        <v>360000</v>
      </c>
      <c r="S158" s="4" t="s">
        <v>37</v>
      </c>
      <c r="T158" s="4">
        <v>288000</v>
      </c>
      <c r="U158" s="4" t="s">
        <v>37</v>
      </c>
      <c r="V158" s="4" t="s">
        <v>147</v>
      </c>
      <c r="W158" s="4" t="s">
        <v>38</v>
      </c>
      <c r="X158" s="4">
        <v>648000</v>
      </c>
      <c r="Y158" s="4" t="s">
        <v>38</v>
      </c>
      <c r="Z158" s="4" t="s">
        <v>38</v>
      </c>
      <c r="AA158" s="4" t="s">
        <v>385</v>
      </c>
      <c r="AB158" s="4" t="s">
        <v>471</v>
      </c>
      <c r="AC158" s="145"/>
      <c r="AD158" s="145"/>
    </row>
    <row r="159" spans="1:30" s="113" customFormat="1" ht="60" customHeight="1" x14ac:dyDescent="0.25">
      <c r="A159" s="4">
        <v>156</v>
      </c>
      <c r="B159" s="4" t="s">
        <v>5914</v>
      </c>
      <c r="C159" s="4" t="s">
        <v>363</v>
      </c>
      <c r="D159" s="4" t="s">
        <v>364</v>
      </c>
      <c r="E159" s="4" t="s">
        <v>1860</v>
      </c>
      <c r="F159" s="4" t="s">
        <v>364</v>
      </c>
      <c r="G159" s="4" t="s">
        <v>6003</v>
      </c>
      <c r="H159" s="4" t="s">
        <v>6002</v>
      </c>
      <c r="I159" s="4" t="s">
        <v>6001</v>
      </c>
      <c r="J159" s="4" t="s">
        <v>6000</v>
      </c>
      <c r="K159" s="4">
        <v>32.823048</v>
      </c>
      <c r="L159" s="4">
        <v>72.610342000000003</v>
      </c>
      <c r="M159" s="4">
        <v>120</v>
      </c>
      <c r="N159" s="4" t="s">
        <v>58</v>
      </c>
      <c r="O159" s="4" t="s">
        <v>5999</v>
      </c>
      <c r="P159" s="4">
        <v>21450</v>
      </c>
      <c r="Q159" s="4" t="s">
        <v>5998</v>
      </c>
      <c r="R159" s="4">
        <v>360000</v>
      </c>
      <c r="S159" s="4" t="s">
        <v>470</v>
      </c>
      <c r="T159" s="4">
        <v>288000</v>
      </c>
      <c r="U159" s="4" t="s">
        <v>470</v>
      </c>
      <c r="V159" s="4" t="s">
        <v>147</v>
      </c>
      <c r="W159" s="4" t="s">
        <v>38</v>
      </c>
      <c r="X159" s="4">
        <v>360000</v>
      </c>
      <c r="Y159" s="4" t="s">
        <v>38</v>
      </c>
      <c r="Z159" s="4" t="s">
        <v>38</v>
      </c>
      <c r="AA159" s="4" t="s">
        <v>385</v>
      </c>
      <c r="AB159" s="4" t="s">
        <v>471</v>
      </c>
      <c r="AC159" s="145"/>
      <c r="AD159" s="145"/>
    </row>
    <row r="160" spans="1:30" s="113" customFormat="1" ht="60" customHeight="1" x14ac:dyDescent="0.25">
      <c r="A160" s="4">
        <v>157</v>
      </c>
      <c r="B160" s="4" t="s">
        <v>5914</v>
      </c>
      <c r="C160" s="4" t="s">
        <v>363</v>
      </c>
      <c r="D160" s="4" t="s">
        <v>364</v>
      </c>
      <c r="E160" s="4" t="s">
        <v>5997</v>
      </c>
      <c r="F160" s="4" t="s">
        <v>5997</v>
      </c>
      <c r="G160" s="4" t="s">
        <v>5996</v>
      </c>
      <c r="H160" s="4" t="s">
        <v>5995</v>
      </c>
      <c r="I160" s="4" t="s">
        <v>5994</v>
      </c>
      <c r="J160" s="4" t="s">
        <v>5993</v>
      </c>
      <c r="K160" s="4">
        <v>32.810412999999997</v>
      </c>
      <c r="L160" s="4">
        <v>72.730495000000005</v>
      </c>
      <c r="M160" s="4">
        <v>16</v>
      </c>
      <c r="N160" s="4" t="s">
        <v>58</v>
      </c>
      <c r="O160" s="4" t="s">
        <v>5992</v>
      </c>
      <c r="P160" s="4">
        <v>42495</v>
      </c>
      <c r="Q160" s="4" t="s">
        <v>5991</v>
      </c>
      <c r="R160" s="4">
        <v>360000</v>
      </c>
      <c r="S160" s="4" t="s">
        <v>470</v>
      </c>
      <c r="T160" s="4">
        <v>288000</v>
      </c>
      <c r="U160" s="4" t="s">
        <v>470</v>
      </c>
      <c r="V160" s="4" t="s">
        <v>147</v>
      </c>
      <c r="W160" s="4" t="s">
        <v>38</v>
      </c>
      <c r="X160" s="4">
        <v>360000</v>
      </c>
      <c r="Y160" s="4" t="s">
        <v>38</v>
      </c>
      <c r="Z160" s="4" t="s">
        <v>38</v>
      </c>
      <c r="AA160" s="4" t="s">
        <v>385</v>
      </c>
      <c r="AB160" s="4" t="s">
        <v>471</v>
      </c>
      <c r="AC160" s="145"/>
      <c r="AD160" s="145"/>
    </row>
    <row r="161" spans="1:30" s="113" customFormat="1" ht="60" customHeight="1" x14ac:dyDescent="0.25">
      <c r="A161" s="4">
        <v>158</v>
      </c>
      <c r="B161" s="4" t="s">
        <v>5914</v>
      </c>
      <c r="C161" s="4" t="s">
        <v>363</v>
      </c>
      <c r="D161" s="4" t="s">
        <v>363</v>
      </c>
      <c r="E161" s="4" t="s">
        <v>5990</v>
      </c>
      <c r="F161" s="4" t="s">
        <v>5983</v>
      </c>
      <c r="G161" s="4" t="s">
        <v>5989</v>
      </c>
      <c r="H161" s="4" t="s">
        <v>5988</v>
      </c>
      <c r="I161" s="4" t="s">
        <v>5987</v>
      </c>
      <c r="J161" s="4" t="s">
        <v>5986</v>
      </c>
      <c r="K161" s="4">
        <v>32.813079999999999</v>
      </c>
      <c r="L161" s="4">
        <v>72.957132999999999</v>
      </c>
      <c r="M161" s="4">
        <v>64</v>
      </c>
      <c r="N161" s="4" t="s">
        <v>58</v>
      </c>
      <c r="O161" s="4" t="s">
        <v>5916</v>
      </c>
      <c r="P161" s="4">
        <v>32175</v>
      </c>
      <c r="Q161" s="4" t="s">
        <v>5985</v>
      </c>
      <c r="R161" s="4">
        <v>360000</v>
      </c>
      <c r="S161" s="4" t="s">
        <v>470</v>
      </c>
      <c r="T161" s="4">
        <v>288000</v>
      </c>
      <c r="U161" s="4" t="s">
        <v>470</v>
      </c>
      <c r="V161" s="4" t="s">
        <v>147</v>
      </c>
      <c r="W161" s="4" t="s">
        <v>38</v>
      </c>
      <c r="X161" s="4">
        <v>360000</v>
      </c>
      <c r="Y161" s="4" t="s">
        <v>38</v>
      </c>
      <c r="Z161" s="4" t="s">
        <v>38</v>
      </c>
      <c r="AA161" s="4" t="s">
        <v>385</v>
      </c>
      <c r="AB161" s="4" t="s">
        <v>471</v>
      </c>
      <c r="AC161" s="145"/>
      <c r="AD161" s="145"/>
    </row>
    <row r="162" spans="1:30" s="113" customFormat="1" ht="60" customHeight="1" x14ac:dyDescent="0.25">
      <c r="A162" s="4">
        <v>159</v>
      </c>
      <c r="B162" s="4" t="s">
        <v>5914</v>
      </c>
      <c r="C162" s="4" t="s">
        <v>363</v>
      </c>
      <c r="D162" s="4" t="s">
        <v>363</v>
      </c>
      <c r="E162" s="4" t="s">
        <v>5984</v>
      </c>
      <c r="F162" s="4" t="s">
        <v>5983</v>
      </c>
      <c r="G162" s="4" t="s">
        <v>5982</v>
      </c>
      <c r="H162" s="4" t="s">
        <v>5981</v>
      </c>
      <c r="I162" s="4" t="s">
        <v>5980</v>
      </c>
      <c r="J162" s="4" t="s">
        <v>5979</v>
      </c>
      <c r="K162" s="4">
        <v>32.803939999999997</v>
      </c>
      <c r="L162" s="4">
        <v>72.933480000000003</v>
      </c>
      <c r="M162" s="4">
        <v>80</v>
      </c>
      <c r="N162" s="4" t="s">
        <v>58</v>
      </c>
      <c r="O162" s="4" t="s">
        <v>5916</v>
      </c>
      <c r="P162" s="4">
        <v>30375</v>
      </c>
      <c r="Q162" s="4" t="s">
        <v>5978</v>
      </c>
      <c r="R162" s="4">
        <v>360000</v>
      </c>
      <c r="S162" s="4" t="s">
        <v>470</v>
      </c>
      <c r="T162" s="4">
        <v>288000</v>
      </c>
      <c r="U162" s="4" t="s">
        <v>470</v>
      </c>
      <c r="V162" s="4" t="s">
        <v>147</v>
      </c>
      <c r="W162" s="4" t="s">
        <v>38</v>
      </c>
      <c r="X162" s="4">
        <v>360000</v>
      </c>
      <c r="Y162" s="4" t="s">
        <v>38</v>
      </c>
      <c r="Z162" s="4" t="s">
        <v>38</v>
      </c>
      <c r="AA162" s="4" t="s">
        <v>385</v>
      </c>
      <c r="AB162" s="4" t="s">
        <v>471</v>
      </c>
      <c r="AC162" s="145"/>
      <c r="AD162" s="145"/>
    </row>
    <row r="163" spans="1:30" s="113" customFormat="1" ht="60" customHeight="1" x14ac:dyDescent="0.25">
      <c r="A163" s="4">
        <v>160</v>
      </c>
      <c r="B163" s="4" t="s">
        <v>5914</v>
      </c>
      <c r="C163" s="4" t="s">
        <v>363</v>
      </c>
      <c r="D163" s="4" t="s">
        <v>387</v>
      </c>
      <c r="E163" s="4" t="s">
        <v>1921</v>
      </c>
      <c r="F163" s="4" t="s">
        <v>5977</v>
      </c>
      <c r="G163" s="4" t="s">
        <v>5976</v>
      </c>
      <c r="H163" s="4" t="s">
        <v>5975</v>
      </c>
      <c r="I163" s="4" t="s">
        <v>5974</v>
      </c>
      <c r="J163" s="4" t="s">
        <v>1921</v>
      </c>
      <c r="K163" s="66">
        <v>33.127679999999998</v>
      </c>
      <c r="L163" s="66">
        <v>72.296620000000004</v>
      </c>
      <c r="M163" s="4">
        <v>100</v>
      </c>
      <c r="N163" s="4" t="s">
        <v>34</v>
      </c>
      <c r="O163" s="4" t="s">
        <v>5973</v>
      </c>
      <c r="P163" s="4">
        <v>26100</v>
      </c>
      <c r="Q163" s="4" t="s">
        <v>5972</v>
      </c>
      <c r="R163" s="4">
        <v>360000</v>
      </c>
      <c r="S163" s="4" t="s">
        <v>470</v>
      </c>
      <c r="T163" s="4" t="s">
        <v>38</v>
      </c>
      <c r="U163" s="4" t="s">
        <v>38</v>
      </c>
      <c r="V163" s="4" t="s">
        <v>38</v>
      </c>
      <c r="W163" s="4"/>
      <c r="X163" s="4" t="s">
        <v>38</v>
      </c>
      <c r="Y163" s="4" t="s">
        <v>38</v>
      </c>
      <c r="Z163" s="4" t="s">
        <v>38</v>
      </c>
      <c r="AA163" s="4" t="s">
        <v>385</v>
      </c>
      <c r="AB163" s="4" t="s">
        <v>471</v>
      </c>
      <c r="AC163" s="145"/>
      <c r="AD163" s="145"/>
    </row>
    <row r="164" spans="1:30" s="113" customFormat="1" ht="60" customHeight="1" x14ac:dyDescent="0.25">
      <c r="A164" s="4">
        <v>161</v>
      </c>
      <c r="B164" s="4" t="s">
        <v>5914</v>
      </c>
      <c r="C164" s="4" t="s">
        <v>704</v>
      </c>
      <c r="D164" s="4" t="s">
        <v>704</v>
      </c>
      <c r="E164" s="4" t="s">
        <v>4369</v>
      </c>
      <c r="F164" s="4" t="s">
        <v>158</v>
      </c>
      <c r="G164" s="4" t="s">
        <v>5971</v>
      </c>
      <c r="H164" s="4" t="s">
        <v>5970</v>
      </c>
      <c r="I164" s="4" t="s">
        <v>5969</v>
      </c>
      <c r="J164" s="4" t="s">
        <v>5968</v>
      </c>
      <c r="K164" s="66">
        <v>32.860147499999997</v>
      </c>
      <c r="L164" s="66">
        <v>73.449586999999994</v>
      </c>
      <c r="M164" s="4">
        <v>40</v>
      </c>
      <c r="N164" s="4" t="s">
        <v>34</v>
      </c>
      <c r="O164" s="46">
        <v>44807</v>
      </c>
      <c r="P164" s="4">
        <v>6500</v>
      </c>
      <c r="Q164" s="4" t="s">
        <v>5967</v>
      </c>
      <c r="R164" s="2">
        <v>360000</v>
      </c>
      <c r="S164" s="4" t="s">
        <v>37</v>
      </c>
      <c r="T164" s="2">
        <v>288000</v>
      </c>
      <c r="U164" s="4" t="s">
        <v>37</v>
      </c>
      <c r="V164" s="4" t="s">
        <v>953</v>
      </c>
      <c r="W164" s="4" t="s">
        <v>38</v>
      </c>
      <c r="X164" s="4">
        <v>648000</v>
      </c>
      <c r="Y164" s="4">
        <f>720000-X164</f>
        <v>72000</v>
      </c>
      <c r="Z164" s="14" t="s">
        <v>5959</v>
      </c>
      <c r="AA164" s="4" t="s">
        <v>711</v>
      </c>
      <c r="AB164" s="4" t="s">
        <v>937</v>
      </c>
      <c r="AC164" s="145"/>
      <c r="AD164" s="145"/>
    </row>
    <row r="165" spans="1:30" s="113" customFormat="1" ht="60" customHeight="1" x14ac:dyDescent="0.25">
      <c r="A165" s="4">
        <v>162</v>
      </c>
      <c r="B165" s="4" t="s">
        <v>5914</v>
      </c>
      <c r="C165" s="4" t="s">
        <v>704</v>
      </c>
      <c r="D165" s="4" t="s">
        <v>704</v>
      </c>
      <c r="E165" s="4" t="s">
        <v>5966</v>
      </c>
      <c r="F165" s="4" t="s">
        <v>158</v>
      </c>
      <c r="G165" s="4" t="s">
        <v>5965</v>
      </c>
      <c r="H165" s="4" t="s">
        <v>5964</v>
      </c>
      <c r="I165" s="4" t="s">
        <v>5963</v>
      </c>
      <c r="J165" s="4" t="s">
        <v>5962</v>
      </c>
      <c r="K165" s="66">
        <v>32.816834</v>
      </c>
      <c r="L165" s="66" t="s">
        <v>5961</v>
      </c>
      <c r="M165" s="4">
        <v>40</v>
      </c>
      <c r="N165" s="4" t="s">
        <v>34</v>
      </c>
      <c r="O165" s="46">
        <v>44799</v>
      </c>
      <c r="P165" s="4">
        <v>6500</v>
      </c>
      <c r="Q165" s="4" t="s">
        <v>5960</v>
      </c>
      <c r="R165" s="2">
        <v>360000</v>
      </c>
      <c r="S165" s="4" t="s">
        <v>37</v>
      </c>
      <c r="T165" s="2">
        <v>288000</v>
      </c>
      <c r="U165" s="4" t="s">
        <v>37</v>
      </c>
      <c r="V165" s="4" t="s">
        <v>953</v>
      </c>
      <c r="W165" s="4" t="s">
        <v>38</v>
      </c>
      <c r="X165" s="4">
        <v>648000</v>
      </c>
      <c r="Y165" s="4">
        <f>720000-X165</f>
        <v>72000</v>
      </c>
      <c r="Z165" s="14" t="s">
        <v>5959</v>
      </c>
      <c r="AA165" s="4" t="s">
        <v>711</v>
      </c>
      <c r="AB165" s="4" t="s">
        <v>937</v>
      </c>
      <c r="AC165" s="145"/>
      <c r="AD165" s="145"/>
    </row>
    <row r="166" spans="1:30" s="113" customFormat="1" ht="60" customHeight="1" x14ac:dyDescent="0.25">
      <c r="A166" s="4">
        <v>163</v>
      </c>
      <c r="B166" s="4" t="s">
        <v>5914</v>
      </c>
      <c r="C166" s="4" t="s">
        <v>704</v>
      </c>
      <c r="D166" s="4" t="s">
        <v>704</v>
      </c>
      <c r="E166" s="4" t="s">
        <v>4369</v>
      </c>
      <c r="F166" s="4" t="s">
        <v>158</v>
      </c>
      <c r="G166" s="4" t="s">
        <v>5958</v>
      </c>
      <c r="H166" s="4" t="s">
        <v>5957</v>
      </c>
      <c r="I166" s="4" t="s">
        <v>5956</v>
      </c>
      <c r="J166" s="4" t="s">
        <v>5955</v>
      </c>
      <c r="K166" s="66">
        <v>32.833553000000002</v>
      </c>
      <c r="L166" s="66">
        <v>73.471029999999999</v>
      </c>
      <c r="M166" s="20">
        <v>40</v>
      </c>
      <c r="N166" s="4" t="s">
        <v>34</v>
      </c>
      <c r="O166" s="14" t="s">
        <v>5954</v>
      </c>
      <c r="P166" s="4">
        <v>7000</v>
      </c>
      <c r="Q166" s="4" t="s">
        <v>5953</v>
      </c>
      <c r="R166" s="2">
        <v>360000</v>
      </c>
      <c r="S166" s="4" t="s">
        <v>37</v>
      </c>
      <c r="T166" s="2">
        <v>288000</v>
      </c>
      <c r="U166" s="4" t="s">
        <v>37</v>
      </c>
      <c r="V166" s="4" t="s">
        <v>953</v>
      </c>
      <c r="W166" s="4">
        <v>0</v>
      </c>
      <c r="X166" s="4">
        <v>648000</v>
      </c>
      <c r="Y166" s="4">
        <f>720000-X166</f>
        <v>72000</v>
      </c>
      <c r="Z166" s="10" t="s">
        <v>5952</v>
      </c>
      <c r="AA166" s="4" t="s">
        <v>711</v>
      </c>
      <c r="AB166" s="4" t="s">
        <v>937</v>
      </c>
      <c r="AC166" s="145"/>
      <c r="AD166" s="145"/>
    </row>
    <row r="167" spans="1:30" s="113" customFormat="1" ht="60" customHeight="1" x14ac:dyDescent="0.25">
      <c r="A167" s="4">
        <v>164</v>
      </c>
      <c r="B167" s="4" t="s">
        <v>5914</v>
      </c>
      <c r="C167" s="4" t="s">
        <v>704</v>
      </c>
      <c r="D167" s="4" t="s">
        <v>5951</v>
      </c>
      <c r="E167" s="4" t="s">
        <v>5949</v>
      </c>
      <c r="F167" s="4" t="s">
        <v>5949</v>
      </c>
      <c r="G167" s="4" t="s">
        <v>119</v>
      </c>
      <c r="H167" s="4" t="s">
        <v>5950</v>
      </c>
      <c r="I167" s="4" t="s">
        <v>2783</v>
      </c>
      <c r="J167" s="4" t="s">
        <v>5949</v>
      </c>
      <c r="K167" s="4">
        <v>32.720033000000001</v>
      </c>
      <c r="L167" s="4">
        <v>73.341123999999994</v>
      </c>
      <c r="M167" s="4">
        <v>16</v>
      </c>
      <c r="N167" s="4" t="s">
        <v>34</v>
      </c>
      <c r="O167" s="14">
        <v>44782</v>
      </c>
      <c r="P167" s="4">
        <v>26072</v>
      </c>
      <c r="Q167" s="4" t="s">
        <v>5948</v>
      </c>
      <c r="R167" s="10">
        <v>360000</v>
      </c>
      <c r="S167" s="4" t="s">
        <v>37</v>
      </c>
      <c r="T167" s="4">
        <v>288000</v>
      </c>
      <c r="U167" s="4" t="s">
        <v>37</v>
      </c>
      <c r="V167" s="10" t="s">
        <v>147</v>
      </c>
      <c r="W167" s="4">
        <v>0</v>
      </c>
      <c r="X167" s="10">
        <v>648000</v>
      </c>
      <c r="Y167" s="4">
        <f>720000-X167</f>
        <v>72000</v>
      </c>
      <c r="Z167" s="4" t="s">
        <v>5947</v>
      </c>
      <c r="AA167" s="4" t="s">
        <v>711</v>
      </c>
      <c r="AB167" s="4" t="s">
        <v>937</v>
      </c>
      <c r="AC167" s="145"/>
      <c r="AD167" s="145"/>
    </row>
    <row r="168" spans="1:30" s="113" customFormat="1" ht="60" customHeight="1" x14ac:dyDescent="0.25">
      <c r="A168" s="4">
        <v>165</v>
      </c>
      <c r="B168" s="4" t="s">
        <v>5914</v>
      </c>
      <c r="C168" s="4" t="s">
        <v>704</v>
      </c>
      <c r="D168" s="4" t="s">
        <v>704</v>
      </c>
      <c r="E168" s="4" t="s">
        <v>2049</v>
      </c>
      <c r="F168" s="4" t="s">
        <v>2049</v>
      </c>
      <c r="G168" s="4" t="s">
        <v>5946</v>
      </c>
      <c r="H168" s="4" t="s">
        <v>5945</v>
      </c>
      <c r="I168" s="4" t="s">
        <v>5944</v>
      </c>
      <c r="J168" s="4" t="s">
        <v>2049</v>
      </c>
      <c r="K168" s="4">
        <v>32.837409999999998</v>
      </c>
      <c r="L168" s="4">
        <v>73.492033000000006</v>
      </c>
      <c r="M168" s="4">
        <v>16</v>
      </c>
      <c r="N168" s="4" t="s">
        <v>34</v>
      </c>
      <c r="O168" s="4" t="s">
        <v>5943</v>
      </c>
      <c r="P168" s="4">
        <v>26072</v>
      </c>
      <c r="Q168" s="4" t="s">
        <v>5942</v>
      </c>
      <c r="R168" s="4">
        <v>360000</v>
      </c>
      <c r="S168" s="4" t="s">
        <v>37</v>
      </c>
      <c r="T168" s="4">
        <v>288000</v>
      </c>
      <c r="U168" s="4" t="s">
        <v>37</v>
      </c>
      <c r="V168" s="4" t="s">
        <v>147</v>
      </c>
      <c r="W168" s="4">
        <v>0</v>
      </c>
      <c r="X168" s="4">
        <v>648000</v>
      </c>
      <c r="Y168" s="4">
        <f>720000-X168</f>
        <v>72000</v>
      </c>
      <c r="Z168" s="4" t="s">
        <v>5941</v>
      </c>
      <c r="AA168" s="4" t="s">
        <v>711</v>
      </c>
      <c r="AB168" s="4" t="s">
        <v>937</v>
      </c>
      <c r="AC168" s="145"/>
      <c r="AD168" s="145"/>
    </row>
    <row r="169" spans="1:30" s="113" customFormat="1" ht="60" customHeight="1" x14ac:dyDescent="0.25">
      <c r="A169" s="4">
        <v>166</v>
      </c>
      <c r="B169" s="4" t="s">
        <v>5914</v>
      </c>
      <c r="C169" s="4" t="s">
        <v>1549</v>
      </c>
      <c r="D169" s="4" t="s">
        <v>1583</v>
      </c>
      <c r="E169" s="4" t="s">
        <v>5937</v>
      </c>
      <c r="F169" s="4" t="s">
        <v>2479</v>
      </c>
      <c r="G169" s="4" t="s">
        <v>5940</v>
      </c>
      <c r="H169" s="4" t="s">
        <v>5939</v>
      </c>
      <c r="I169" s="4" t="s">
        <v>5938</v>
      </c>
      <c r="J169" s="4" t="s">
        <v>5937</v>
      </c>
      <c r="K169" s="4">
        <v>33.154539</v>
      </c>
      <c r="L169" s="4">
        <v>73.205607000000001</v>
      </c>
      <c r="M169" s="4">
        <v>60</v>
      </c>
      <c r="N169" s="4" t="s">
        <v>34</v>
      </c>
      <c r="O169" s="10" t="s">
        <v>5936</v>
      </c>
      <c r="P169" s="4">
        <v>31758</v>
      </c>
      <c r="Q169" s="4" t="s">
        <v>5935</v>
      </c>
      <c r="R169" s="4">
        <v>360000</v>
      </c>
      <c r="S169" s="4" t="s">
        <v>37</v>
      </c>
      <c r="T169" s="4">
        <v>288000</v>
      </c>
      <c r="U169" s="4" t="s">
        <v>37</v>
      </c>
      <c r="V169" s="4" t="s">
        <v>147</v>
      </c>
      <c r="W169" s="4" t="s">
        <v>38</v>
      </c>
      <c r="X169" s="4">
        <v>648000</v>
      </c>
      <c r="Y169" s="4" t="s">
        <v>38</v>
      </c>
      <c r="Z169" s="4" t="s">
        <v>38</v>
      </c>
      <c r="AA169" s="4" t="s">
        <v>149</v>
      </c>
      <c r="AB169" s="4" t="s">
        <v>1597</v>
      </c>
      <c r="AC169" s="145"/>
      <c r="AD169" s="145"/>
    </row>
    <row r="170" spans="1:30" s="113" customFormat="1" ht="60" customHeight="1" x14ac:dyDescent="0.25">
      <c r="A170" s="4">
        <v>167</v>
      </c>
      <c r="B170" s="4" t="s">
        <v>5914</v>
      </c>
      <c r="C170" s="4" t="s">
        <v>1549</v>
      </c>
      <c r="D170" s="4" t="s">
        <v>1583</v>
      </c>
      <c r="E170" s="4" t="s">
        <v>5931</v>
      </c>
      <c r="F170" s="4" t="s">
        <v>2132</v>
      </c>
      <c r="G170" s="4" t="s">
        <v>5934</v>
      </c>
      <c r="H170" s="4" t="s">
        <v>5933</v>
      </c>
      <c r="I170" s="4" t="s">
        <v>5932</v>
      </c>
      <c r="J170" s="4" t="s">
        <v>5931</v>
      </c>
      <c r="K170" s="4">
        <v>33.132925</v>
      </c>
      <c r="L170" s="4">
        <v>73.333012999999994</v>
      </c>
      <c r="M170" s="4">
        <v>60</v>
      </c>
      <c r="N170" s="4" t="s">
        <v>34</v>
      </c>
      <c r="O170" s="10" t="s">
        <v>5930</v>
      </c>
      <c r="P170" s="4">
        <v>16722</v>
      </c>
      <c r="Q170" s="4" t="s">
        <v>5929</v>
      </c>
      <c r="R170" s="4">
        <v>360000</v>
      </c>
      <c r="S170" s="4" t="s">
        <v>37</v>
      </c>
      <c r="T170" s="4">
        <v>288000</v>
      </c>
      <c r="U170" s="4" t="s">
        <v>37</v>
      </c>
      <c r="V170" s="4" t="s">
        <v>147</v>
      </c>
      <c r="W170" s="4" t="s">
        <v>38</v>
      </c>
      <c r="X170" s="4">
        <v>648000</v>
      </c>
      <c r="Y170" s="4" t="s">
        <v>38</v>
      </c>
      <c r="Z170" s="4" t="s">
        <v>38</v>
      </c>
      <c r="AA170" s="4" t="s">
        <v>149</v>
      </c>
      <c r="AB170" s="4" t="s">
        <v>1597</v>
      </c>
    </row>
    <row r="171" spans="1:30" s="113" customFormat="1" ht="60" customHeight="1" x14ac:dyDescent="0.25">
      <c r="A171" s="4">
        <v>168</v>
      </c>
      <c r="B171" s="4" t="s">
        <v>5914</v>
      </c>
      <c r="C171" s="4" t="s">
        <v>1549</v>
      </c>
      <c r="D171" s="4" t="s">
        <v>1549</v>
      </c>
      <c r="E171" s="4" t="s">
        <v>5924</v>
      </c>
      <c r="F171" s="4" t="s">
        <v>5928</v>
      </c>
      <c r="G171" s="4" t="s">
        <v>5927</v>
      </c>
      <c r="H171" s="4" t="s">
        <v>5926</v>
      </c>
      <c r="I171" s="4" t="s">
        <v>5925</v>
      </c>
      <c r="J171" s="4" t="s">
        <v>5924</v>
      </c>
      <c r="K171" s="4">
        <v>33.221854</v>
      </c>
      <c r="L171" s="4">
        <v>72.854083000000003</v>
      </c>
      <c r="M171" s="4">
        <v>90</v>
      </c>
      <c r="N171" s="4" t="s">
        <v>34</v>
      </c>
      <c r="O171" s="10" t="s">
        <v>5923</v>
      </c>
      <c r="P171" s="4">
        <v>10441</v>
      </c>
      <c r="Q171" s="4" t="s">
        <v>5922</v>
      </c>
      <c r="R171" s="4">
        <v>360000</v>
      </c>
      <c r="S171" s="4" t="s">
        <v>37</v>
      </c>
      <c r="T171" s="4">
        <v>288000</v>
      </c>
      <c r="U171" s="4" t="s">
        <v>37</v>
      </c>
      <c r="V171" s="4" t="s">
        <v>147</v>
      </c>
      <c r="W171" s="4" t="s">
        <v>38</v>
      </c>
      <c r="X171" s="4">
        <v>648000</v>
      </c>
      <c r="Y171" s="4" t="s">
        <v>38</v>
      </c>
      <c r="Z171" s="4" t="s">
        <v>38</v>
      </c>
      <c r="AA171" s="4" t="s">
        <v>149</v>
      </c>
      <c r="AB171" s="4" t="s">
        <v>1597</v>
      </c>
    </row>
    <row r="172" spans="1:30" s="113" customFormat="1" ht="60" customHeight="1" x14ac:dyDescent="0.25">
      <c r="A172" s="4">
        <v>169</v>
      </c>
      <c r="B172" s="4" t="s">
        <v>5914</v>
      </c>
      <c r="C172" s="4" t="s">
        <v>1549</v>
      </c>
      <c r="D172" s="4" t="s">
        <v>1549</v>
      </c>
      <c r="E172" s="4" t="s">
        <v>5917</v>
      </c>
      <c r="F172" s="4" t="s">
        <v>5921</v>
      </c>
      <c r="G172" s="4" t="s">
        <v>5920</v>
      </c>
      <c r="H172" s="4" t="s">
        <v>5919</v>
      </c>
      <c r="I172" s="4" t="s">
        <v>5918</v>
      </c>
      <c r="J172" s="4" t="s">
        <v>5917</v>
      </c>
      <c r="K172" s="4">
        <v>33.436388999999998</v>
      </c>
      <c r="L172" s="4">
        <v>73.108559</v>
      </c>
      <c r="M172" s="4">
        <v>122</v>
      </c>
      <c r="N172" s="4" t="s">
        <v>34</v>
      </c>
      <c r="O172" s="4" t="s">
        <v>5916</v>
      </c>
      <c r="P172" s="4">
        <v>11500</v>
      </c>
      <c r="Q172" s="4" t="s">
        <v>5915</v>
      </c>
      <c r="R172" s="4">
        <v>360000</v>
      </c>
      <c r="S172" s="4" t="s">
        <v>37</v>
      </c>
      <c r="T172" s="4">
        <v>288000</v>
      </c>
      <c r="U172" s="4" t="s">
        <v>37</v>
      </c>
      <c r="V172" s="4" t="s">
        <v>147</v>
      </c>
      <c r="W172" s="4"/>
      <c r="X172" s="4">
        <f>R172+T172+W172</f>
        <v>648000</v>
      </c>
      <c r="Y172" s="4" t="s">
        <v>38</v>
      </c>
      <c r="Z172" s="4" t="s">
        <v>38</v>
      </c>
      <c r="AA172" s="4" t="s">
        <v>2093</v>
      </c>
      <c r="AB172" s="4" t="s">
        <v>50</v>
      </c>
    </row>
    <row r="173" spans="1:30" s="113" customFormat="1" ht="60" customHeight="1" x14ac:dyDescent="0.25">
      <c r="A173" s="4">
        <v>170</v>
      </c>
      <c r="B173" s="4" t="s">
        <v>5914</v>
      </c>
      <c r="C173" s="4" t="s">
        <v>1549</v>
      </c>
      <c r="D173" s="4" t="s">
        <v>1549</v>
      </c>
      <c r="E173" s="4" t="s">
        <v>2148</v>
      </c>
      <c r="F173" s="4" t="s">
        <v>5913</v>
      </c>
      <c r="G173" s="4" t="s">
        <v>5912</v>
      </c>
      <c r="H173" s="4" t="s">
        <v>5911</v>
      </c>
      <c r="I173" s="4" t="s">
        <v>5910</v>
      </c>
      <c r="J173" s="4" t="s">
        <v>2148</v>
      </c>
      <c r="K173" s="4">
        <v>33.368450000000003</v>
      </c>
      <c r="L173" s="4">
        <v>72.819609999999997</v>
      </c>
      <c r="M173" s="4">
        <v>120</v>
      </c>
      <c r="N173" s="4" t="s">
        <v>34</v>
      </c>
      <c r="O173" s="4" t="s">
        <v>5909</v>
      </c>
      <c r="P173" s="4">
        <v>9775</v>
      </c>
      <c r="Q173" s="4" t="s">
        <v>2147</v>
      </c>
      <c r="R173" s="4">
        <v>260000</v>
      </c>
      <c r="S173" s="4" t="s">
        <v>37</v>
      </c>
      <c r="T173" s="4">
        <v>388000</v>
      </c>
      <c r="U173" s="4" t="s">
        <v>37</v>
      </c>
      <c r="V173" s="4" t="s">
        <v>147</v>
      </c>
      <c r="W173" s="4">
        <v>0</v>
      </c>
      <c r="X173" s="4">
        <f>R173+T173+W173</f>
        <v>648000</v>
      </c>
      <c r="Y173" s="4" t="s">
        <v>38</v>
      </c>
      <c r="Z173" s="4" t="s">
        <v>38</v>
      </c>
      <c r="AA173" s="4" t="s">
        <v>2093</v>
      </c>
      <c r="AB173" s="4" t="s">
        <v>50</v>
      </c>
    </row>
    <row r="174" spans="1:30" s="113" customFormat="1" ht="60" customHeight="1" x14ac:dyDescent="0.25">
      <c r="A174" s="4">
        <v>171</v>
      </c>
      <c r="B174" s="4" t="s">
        <v>5914</v>
      </c>
      <c r="C174" s="4" t="s">
        <v>1215</v>
      </c>
      <c r="D174" s="4" t="s">
        <v>1215</v>
      </c>
      <c r="E174" s="4" t="s">
        <v>3466</v>
      </c>
      <c r="F174" s="4" t="s">
        <v>4623</v>
      </c>
      <c r="G174" s="4" t="s">
        <v>6209</v>
      </c>
      <c r="H174" s="4" t="s">
        <v>6208</v>
      </c>
      <c r="I174" s="4" t="s">
        <v>6207</v>
      </c>
      <c r="J174" s="4" t="s">
        <v>3466</v>
      </c>
      <c r="K174" s="4">
        <v>32.751443999999999</v>
      </c>
      <c r="L174" s="4">
        <v>71.776561999999998</v>
      </c>
      <c r="M174" s="4">
        <v>12.5</v>
      </c>
      <c r="N174" s="4" t="s">
        <v>34</v>
      </c>
      <c r="O174" s="10" t="s">
        <v>6206</v>
      </c>
      <c r="P174" s="4">
        <v>24282</v>
      </c>
      <c r="Q174" s="4" t="s">
        <v>6205</v>
      </c>
      <c r="R174" s="4">
        <v>360000</v>
      </c>
      <c r="S174" s="4" t="s">
        <v>37</v>
      </c>
      <c r="T174" s="4"/>
      <c r="U174" s="4"/>
      <c r="V174" s="4" t="s">
        <v>147</v>
      </c>
      <c r="W174" s="4">
        <v>0</v>
      </c>
      <c r="X174" s="4">
        <f>R174+T174</f>
        <v>360000</v>
      </c>
      <c r="Y174" s="4" t="s">
        <v>38</v>
      </c>
      <c r="Z174" s="4" t="s">
        <v>38</v>
      </c>
      <c r="AA174" s="4" t="s">
        <v>38</v>
      </c>
      <c r="AB174" s="4" t="s">
        <v>6204</v>
      </c>
    </row>
    <row r="175" spans="1:30" s="113" customFormat="1" ht="60" customHeight="1" x14ac:dyDescent="0.25">
      <c r="A175" s="4">
        <v>172</v>
      </c>
      <c r="B175" s="4" t="s">
        <v>6223</v>
      </c>
      <c r="C175" s="4" t="s">
        <v>363</v>
      </c>
      <c r="D175" s="4" t="s">
        <v>6017</v>
      </c>
      <c r="E175" s="4" t="s">
        <v>2640</v>
      </c>
      <c r="F175" s="4" t="s">
        <v>6534</v>
      </c>
      <c r="G175" s="4" t="s">
        <v>7313</v>
      </c>
      <c r="H175" s="4" t="s">
        <v>7312</v>
      </c>
      <c r="I175" s="4" t="s">
        <v>7311</v>
      </c>
      <c r="J175" s="4" t="str">
        <f>E175</f>
        <v>Chingi</v>
      </c>
      <c r="K175" s="66">
        <v>32.664740000000002</v>
      </c>
      <c r="L175" s="66">
        <v>72.351978000000003</v>
      </c>
      <c r="M175" s="4">
        <v>100</v>
      </c>
      <c r="N175" s="4" t="s">
        <v>34</v>
      </c>
      <c r="O175" s="46">
        <v>45428</v>
      </c>
      <c r="P175" s="4">
        <v>27480</v>
      </c>
      <c r="Q175" s="4" t="s">
        <v>6536</v>
      </c>
      <c r="R175" s="4">
        <v>360000</v>
      </c>
      <c r="S175" s="147" t="s">
        <v>37</v>
      </c>
      <c r="T175" s="20">
        <v>288000</v>
      </c>
      <c r="U175" s="147" t="s">
        <v>37</v>
      </c>
      <c r="V175" s="4" t="s">
        <v>147</v>
      </c>
      <c r="W175" s="4" t="s">
        <v>38</v>
      </c>
      <c r="X175" s="20">
        <f>R175+T175</f>
        <v>648000</v>
      </c>
      <c r="Y175" s="4" t="s">
        <v>38</v>
      </c>
      <c r="Z175" s="4" t="s">
        <v>38</v>
      </c>
      <c r="AA175" s="4" t="s">
        <v>38</v>
      </c>
      <c r="AB175" s="4" t="s">
        <v>7310</v>
      </c>
    </row>
    <row r="176" spans="1:30" s="113" customFormat="1" ht="60" customHeight="1" x14ac:dyDescent="0.25">
      <c r="A176" s="4">
        <v>173</v>
      </c>
      <c r="B176" s="4" t="s">
        <v>6223</v>
      </c>
      <c r="C176" s="4" t="s">
        <v>363</v>
      </c>
      <c r="D176" s="4" t="s">
        <v>363</v>
      </c>
      <c r="E176" s="4" t="s">
        <v>7306</v>
      </c>
      <c r="F176" s="4" t="s">
        <v>7309</v>
      </c>
      <c r="G176" s="4" t="s">
        <v>7308</v>
      </c>
      <c r="H176" s="4" t="s">
        <v>7307</v>
      </c>
      <c r="I176" s="4" t="s">
        <v>6817</v>
      </c>
      <c r="J176" s="4" t="s">
        <v>7306</v>
      </c>
      <c r="K176" s="4">
        <v>33.781219999999998</v>
      </c>
      <c r="L176" s="4">
        <v>73.001080000000002</v>
      </c>
      <c r="M176" s="4">
        <v>64</v>
      </c>
      <c r="N176" s="4" t="s">
        <v>34</v>
      </c>
      <c r="O176" s="4" t="s">
        <v>38</v>
      </c>
      <c r="P176" s="4">
        <v>15325</v>
      </c>
      <c r="Q176" s="4" t="s">
        <v>7305</v>
      </c>
      <c r="R176" s="4" t="s">
        <v>38</v>
      </c>
      <c r="S176" s="4" t="s">
        <v>38</v>
      </c>
      <c r="T176" s="4" t="s">
        <v>38</v>
      </c>
      <c r="U176" s="4" t="s">
        <v>38</v>
      </c>
      <c r="V176" s="4" t="s">
        <v>38</v>
      </c>
      <c r="W176" s="4" t="s">
        <v>38</v>
      </c>
      <c r="X176" s="4" t="s">
        <v>38</v>
      </c>
      <c r="Y176" s="4" t="s">
        <v>38</v>
      </c>
      <c r="Z176" s="4" t="s">
        <v>38</v>
      </c>
      <c r="AA176" s="4" t="s">
        <v>38</v>
      </c>
      <c r="AB176" s="147" t="s">
        <v>7278</v>
      </c>
    </row>
    <row r="177" spans="1:28" s="113" customFormat="1" ht="60" customHeight="1" x14ac:dyDescent="0.25">
      <c r="A177" s="4">
        <v>174</v>
      </c>
      <c r="B177" s="4" t="s">
        <v>6223</v>
      </c>
      <c r="C177" s="4" t="s">
        <v>363</v>
      </c>
      <c r="D177" s="4" t="s">
        <v>371</v>
      </c>
      <c r="E177" s="148" t="s">
        <v>6780</v>
      </c>
      <c r="F177" s="4" t="s">
        <v>371</v>
      </c>
      <c r="G177" s="148" t="s">
        <v>7304</v>
      </c>
      <c r="H177" s="4" t="s">
        <v>7303</v>
      </c>
      <c r="I177" s="4" t="s">
        <v>7302</v>
      </c>
      <c r="J177" s="148" t="s">
        <v>6780</v>
      </c>
      <c r="K177" s="66">
        <v>32.730911999999996</v>
      </c>
      <c r="L177" s="66">
        <v>72.075624000000005</v>
      </c>
      <c r="M177" s="4">
        <v>602</v>
      </c>
      <c r="N177" s="4" t="s">
        <v>34</v>
      </c>
      <c r="O177" s="4" t="s">
        <v>38</v>
      </c>
      <c r="P177" s="4">
        <v>16000</v>
      </c>
      <c r="Q177" s="4" t="s">
        <v>7301</v>
      </c>
      <c r="R177" s="4" t="s">
        <v>38</v>
      </c>
      <c r="S177" s="4" t="s">
        <v>38</v>
      </c>
      <c r="T177" s="4" t="s">
        <v>38</v>
      </c>
      <c r="U177" s="4" t="s">
        <v>38</v>
      </c>
      <c r="V177" s="4" t="s">
        <v>38</v>
      </c>
      <c r="W177" s="4" t="s">
        <v>38</v>
      </c>
      <c r="X177" s="4" t="s">
        <v>38</v>
      </c>
      <c r="Y177" s="4" t="s">
        <v>38</v>
      </c>
      <c r="Z177" s="4" t="s">
        <v>38</v>
      </c>
      <c r="AA177" s="4" t="s">
        <v>38</v>
      </c>
      <c r="AB177" s="147" t="s">
        <v>7278</v>
      </c>
    </row>
    <row r="178" spans="1:28" s="113" customFormat="1" ht="60" customHeight="1" x14ac:dyDescent="0.25">
      <c r="A178" s="4">
        <v>175</v>
      </c>
      <c r="B178" s="4" t="s">
        <v>6223</v>
      </c>
      <c r="C178" s="4" t="s">
        <v>363</v>
      </c>
      <c r="D178" s="4" t="s">
        <v>371</v>
      </c>
      <c r="E178" s="148" t="s">
        <v>6780</v>
      </c>
      <c r="F178" s="4" t="s">
        <v>371</v>
      </c>
      <c r="G178" s="148" t="s">
        <v>7140</v>
      </c>
      <c r="H178" s="4" t="s">
        <v>7139</v>
      </c>
      <c r="I178" s="4" t="s">
        <v>7138</v>
      </c>
      <c r="J178" s="148" t="s">
        <v>6780</v>
      </c>
      <c r="K178" s="66">
        <v>32.729194999999997</v>
      </c>
      <c r="L178" s="66">
        <v>72.091076999999999</v>
      </c>
      <c r="M178" s="4">
        <v>103</v>
      </c>
      <c r="N178" s="4" t="s">
        <v>34</v>
      </c>
      <c r="O178" s="4" t="s">
        <v>38</v>
      </c>
      <c r="P178" s="4">
        <v>18267</v>
      </c>
      <c r="Q178" s="4" t="s">
        <v>7137</v>
      </c>
      <c r="R178" s="4" t="s">
        <v>38</v>
      </c>
      <c r="S178" s="4" t="s">
        <v>38</v>
      </c>
      <c r="T178" s="4" t="s">
        <v>38</v>
      </c>
      <c r="U178" s="4" t="s">
        <v>38</v>
      </c>
      <c r="V178" s="4" t="s">
        <v>38</v>
      </c>
      <c r="W178" s="4" t="s">
        <v>38</v>
      </c>
      <c r="X178" s="4" t="s">
        <v>38</v>
      </c>
      <c r="Y178" s="4" t="s">
        <v>38</v>
      </c>
      <c r="Z178" s="4" t="s">
        <v>38</v>
      </c>
      <c r="AA178" s="4" t="s">
        <v>38</v>
      </c>
      <c r="AB178" s="147" t="s">
        <v>7278</v>
      </c>
    </row>
    <row r="179" spans="1:28" s="113" customFormat="1" ht="60" customHeight="1" x14ac:dyDescent="0.25">
      <c r="A179" s="4">
        <v>176</v>
      </c>
      <c r="B179" s="4" t="s">
        <v>6223</v>
      </c>
      <c r="C179" s="4" t="s">
        <v>363</v>
      </c>
      <c r="D179" s="4" t="s">
        <v>371</v>
      </c>
      <c r="E179" s="148" t="s">
        <v>6780</v>
      </c>
      <c r="F179" s="4" t="s">
        <v>371</v>
      </c>
      <c r="G179" s="148" t="s">
        <v>7300</v>
      </c>
      <c r="H179" s="4" t="s">
        <v>7299</v>
      </c>
      <c r="I179" s="4" t="s">
        <v>7298</v>
      </c>
      <c r="J179" s="148" t="s">
        <v>6780</v>
      </c>
      <c r="K179" s="66">
        <v>32.745519000000002</v>
      </c>
      <c r="L179" s="66">
        <v>72.059141999999994</v>
      </c>
      <c r="M179" s="4">
        <v>468</v>
      </c>
      <c r="N179" s="4" t="s">
        <v>34</v>
      </c>
      <c r="O179" s="4" t="s">
        <v>38</v>
      </c>
      <c r="P179" s="4">
        <v>19000</v>
      </c>
      <c r="Q179" s="4" t="s">
        <v>7297</v>
      </c>
      <c r="R179" s="4" t="s">
        <v>38</v>
      </c>
      <c r="S179" s="4" t="s">
        <v>38</v>
      </c>
      <c r="T179" s="4" t="s">
        <v>38</v>
      </c>
      <c r="U179" s="4" t="s">
        <v>38</v>
      </c>
      <c r="V179" s="4" t="s">
        <v>38</v>
      </c>
      <c r="W179" s="4" t="s">
        <v>38</v>
      </c>
      <c r="X179" s="4" t="s">
        <v>38</v>
      </c>
      <c r="Y179" s="4" t="s">
        <v>38</v>
      </c>
      <c r="Z179" s="4" t="s">
        <v>38</v>
      </c>
      <c r="AA179" s="4" t="s">
        <v>38</v>
      </c>
      <c r="AB179" s="147" t="s">
        <v>7278</v>
      </c>
    </row>
    <row r="180" spans="1:28" s="113" customFormat="1" ht="60" customHeight="1" x14ac:dyDescent="0.25">
      <c r="A180" s="4">
        <v>177</v>
      </c>
      <c r="B180" s="4" t="s">
        <v>6223</v>
      </c>
      <c r="C180" s="4" t="s">
        <v>363</v>
      </c>
      <c r="D180" s="4" t="s">
        <v>371</v>
      </c>
      <c r="E180" s="148" t="s">
        <v>1899</v>
      </c>
      <c r="F180" s="4" t="s">
        <v>371</v>
      </c>
      <c r="G180" s="148" t="s">
        <v>6793</v>
      </c>
      <c r="H180" s="4" t="s">
        <v>6792</v>
      </c>
      <c r="I180" s="4" t="s">
        <v>6791</v>
      </c>
      <c r="J180" s="148" t="s">
        <v>1899</v>
      </c>
      <c r="K180" s="66">
        <v>32.706980000000001</v>
      </c>
      <c r="L180" s="66">
        <v>72.134050000000002</v>
      </c>
      <c r="M180" s="4">
        <v>79</v>
      </c>
      <c r="N180" s="4" t="s">
        <v>34</v>
      </c>
      <c r="O180" s="4" t="s">
        <v>38</v>
      </c>
      <c r="P180" s="4">
        <v>17550</v>
      </c>
      <c r="Q180" s="4" t="s">
        <v>7296</v>
      </c>
      <c r="R180" s="4" t="s">
        <v>38</v>
      </c>
      <c r="S180" s="4" t="s">
        <v>38</v>
      </c>
      <c r="T180" s="4" t="s">
        <v>38</v>
      </c>
      <c r="U180" s="4" t="s">
        <v>38</v>
      </c>
      <c r="V180" s="4" t="s">
        <v>38</v>
      </c>
      <c r="W180" s="4" t="s">
        <v>38</v>
      </c>
      <c r="X180" s="4" t="s">
        <v>38</v>
      </c>
      <c r="Y180" s="4" t="s">
        <v>38</v>
      </c>
      <c r="Z180" s="4" t="s">
        <v>38</v>
      </c>
      <c r="AA180" s="4" t="s">
        <v>38</v>
      </c>
      <c r="AB180" s="147" t="s">
        <v>7278</v>
      </c>
    </row>
    <row r="181" spans="1:28" s="113" customFormat="1" ht="60" customHeight="1" x14ac:dyDescent="0.25">
      <c r="A181" s="4">
        <v>178</v>
      </c>
      <c r="B181" s="4" t="s">
        <v>6223</v>
      </c>
      <c r="C181" s="4" t="s">
        <v>363</v>
      </c>
      <c r="D181" s="4" t="s">
        <v>371</v>
      </c>
      <c r="E181" s="148" t="s">
        <v>1899</v>
      </c>
      <c r="F181" s="4" t="s">
        <v>371</v>
      </c>
      <c r="G181" s="148" t="s">
        <v>6788</v>
      </c>
      <c r="H181" s="4" t="s">
        <v>6787</v>
      </c>
      <c r="I181" s="4" t="s">
        <v>6786</v>
      </c>
      <c r="J181" s="148" t="s">
        <v>1899</v>
      </c>
      <c r="K181" s="66">
        <v>32.715699999999998</v>
      </c>
      <c r="L181" s="66">
        <v>72.119739999999993</v>
      </c>
      <c r="M181" s="4">
        <v>73</v>
      </c>
      <c r="N181" s="4" t="s">
        <v>34</v>
      </c>
      <c r="O181" s="4" t="s">
        <v>38</v>
      </c>
      <c r="P181" s="4">
        <v>17900</v>
      </c>
      <c r="Q181" s="4" t="s">
        <v>7295</v>
      </c>
      <c r="R181" s="4" t="s">
        <v>38</v>
      </c>
      <c r="S181" s="4" t="s">
        <v>38</v>
      </c>
      <c r="T181" s="4" t="s">
        <v>38</v>
      </c>
      <c r="U181" s="4" t="s">
        <v>38</v>
      </c>
      <c r="V181" s="4" t="s">
        <v>38</v>
      </c>
      <c r="W181" s="4" t="s">
        <v>38</v>
      </c>
      <c r="X181" s="4" t="s">
        <v>38</v>
      </c>
      <c r="Y181" s="4" t="s">
        <v>38</v>
      </c>
      <c r="Z181" s="4" t="s">
        <v>38</v>
      </c>
      <c r="AA181" s="4" t="s">
        <v>38</v>
      </c>
      <c r="AB181" s="147" t="s">
        <v>7278</v>
      </c>
    </row>
    <row r="182" spans="1:28" s="113" customFormat="1" ht="60" customHeight="1" x14ac:dyDescent="0.25">
      <c r="A182" s="4">
        <v>179</v>
      </c>
      <c r="B182" s="4" t="s">
        <v>6223</v>
      </c>
      <c r="C182" s="4" t="s">
        <v>704</v>
      </c>
      <c r="D182" s="4" t="s">
        <v>719</v>
      </c>
      <c r="E182" s="4" t="s">
        <v>7203</v>
      </c>
      <c r="F182" s="4" t="s">
        <v>7203</v>
      </c>
      <c r="G182" s="4" t="s">
        <v>6748</v>
      </c>
      <c r="H182" s="4" t="s">
        <v>6747</v>
      </c>
      <c r="I182" s="4" t="s">
        <v>6746</v>
      </c>
      <c r="J182" s="4" t="s">
        <v>7203</v>
      </c>
      <c r="K182" s="4">
        <v>33.160674999999998</v>
      </c>
      <c r="L182" s="4">
        <v>73.561587000000003</v>
      </c>
      <c r="M182" s="4">
        <v>60</v>
      </c>
      <c r="N182" s="4" t="s">
        <v>34</v>
      </c>
      <c r="O182" s="4" t="s">
        <v>38</v>
      </c>
      <c r="P182" s="4">
        <v>21530</v>
      </c>
      <c r="Q182" s="4" t="s">
        <v>6436</v>
      </c>
      <c r="R182" s="4" t="s">
        <v>38</v>
      </c>
      <c r="S182" s="4" t="s">
        <v>38</v>
      </c>
      <c r="T182" s="4" t="s">
        <v>38</v>
      </c>
      <c r="U182" s="4" t="s">
        <v>38</v>
      </c>
      <c r="V182" s="4" t="s">
        <v>38</v>
      </c>
      <c r="W182" s="4" t="s">
        <v>38</v>
      </c>
      <c r="X182" s="4" t="s">
        <v>38</v>
      </c>
      <c r="Y182" s="4" t="s">
        <v>38</v>
      </c>
      <c r="Z182" s="4" t="s">
        <v>38</v>
      </c>
      <c r="AA182" s="4" t="s">
        <v>38</v>
      </c>
      <c r="AB182" s="147" t="s">
        <v>7278</v>
      </c>
    </row>
    <row r="183" spans="1:28" s="113" customFormat="1" ht="60" customHeight="1" x14ac:dyDescent="0.25">
      <c r="A183" s="4">
        <v>180</v>
      </c>
      <c r="B183" s="4" t="s">
        <v>6223</v>
      </c>
      <c r="C183" s="4" t="s">
        <v>704</v>
      </c>
      <c r="D183" s="4" t="s">
        <v>719</v>
      </c>
      <c r="E183" s="4" t="s">
        <v>7203</v>
      </c>
      <c r="F183" s="4" t="s">
        <v>7203</v>
      </c>
      <c r="G183" s="4" t="s">
        <v>7294</v>
      </c>
      <c r="H183" s="4" t="s">
        <v>7180</v>
      </c>
      <c r="I183" s="4" t="s">
        <v>7179</v>
      </c>
      <c r="J183" s="4" t="s">
        <v>7203</v>
      </c>
      <c r="K183" s="4">
        <v>33.197552999999999</v>
      </c>
      <c r="L183" s="4">
        <v>73.486715000000004</v>
      </c>
      <c r="M183" s="4">
        <v>55</v>
      </c>
      <c r="N183" s="4" t="s">
        <v>34</v>
      </c>
      <c r="O183" s="4" t="s">
        <v>38</v>
      </c>
      <c r="P183" s="4">
        <v>21530</v>
      </c>
      <c r="Q183" s="4" t="s">
        <v>6432</v>
      </c>
      <c r="R183" s="4" t="s">
        <v>38</v>
      </c>
      <c r="S183" s="4" t="s">
        <v>38</v>
      </c>
      <c r="T183" s="4" t="s">
        <v>38</v>
      </c>
      <c r="U183" s="4" t="s">
        <v>38</v>
      </c>
      <c r="V183" s="4" t="s">
        <v>38</v>
      </c>
      <c r="W183" s="4" t="s">
        <v>38</v>
      </c>
      <c r="X183" s="4" t="s">
        <v>38</v>
      </c>
      <c r="Y183" s="4" t="s">
        <v>38</v>
      </c>
      <c r="Z183" s="4" t="s">
        <v>38</v>
      </c>
      <c r="AA183" s="4" t="s">
        <v>38</v>
      </c>
      <c r="AB183" s="147" t="s">
        <v>7278</v>
      </c>
    </row>
    <row r="184" spans="1:28" s="113" customFormat="1" ht="60" customHeight="1" x14ac:dyDescent="0.25">
      <c r="A184" s="4">
        <v>181</v>
      </c>
      <c r="B184" s="4" t="s">
        <v>6223</v>
      </c>
      <c r="C184" s="4" t="s">
        <v>704</v>
      </c>
      <c r="D184" s="4" t="s">
        <v>719</v>
      </c>
      <c r="E184" s="4" t="s">
        <v>7206</v>
      </c>
      <c r="F184" s="4" t="s">
        <v>7210</v>
      </c>
      <c r="G184" s="4" t="s">
        <v>7209</v>
      </c>
      <c r="H184" s="4" t="s">
        <v>7208</v>
      </c>
      <c r="I184" s="4" t="s">
        <v>7207</v>
      </c>
      <c r="J184" s="4" t="s">
        <v>7206</v>
      </c>
      <c r="K184" s="4">
        <v>33.102423000000002</v>
      </c>
      <c r="L184" s="4">
        <v>73.376433000000006</v>
      </c>
      <c r="M184" s="4">
        <v>32</v>
      </c>
      <c r="N184" s="4" t="s">
        <v>34</v>
      </c>
      <c r="O184" s="4" t="s">
        <v>38</v>
      </c>
      <c r="P184" s="4">
        <v>21672</v>
      </c>
      <c r="Q184" s="4" t="s">
        <v>6427</v>
      </c>
      <c r="R184" s="4" t="s">
        <v>38</v>
      </c>
      <c r="S184" s="4" t="s">
        <v>38</v>
      </c>
      <c r="T184" s="4" t="s">
        <v>38</v>
      </c>
      <c r="U184" s="4" t="s">
        <v>38</v>
      </c>
      <c r="V184" s="4" t="s">
        <v>38</v>
      </c>
      <c r="W184" s="4" t="s">
        <v>38</v>
      </c>
      <c r="X184" s="4" t="s">
        <v>38</v>
      </c>
      <c r="Y184" s="4" t="s">
        <v>38</v>
      </c>
      <c r="Z184" s="4" t="s">
        <v>38</v>
      </c>
      <c r="AA184" s="4" t="s">
        <v>38</v>
      </c>
      <c r="AB184" s="147" t="s">
        <v>7278</v>
      </c>
    </row>
    <row r="185" spans="1:28" s="113" customFormat="1" ht="60" customHeight="1" x14ac:dyDescent="0.25">
      <c r="A185" s="4">
        <v>182</v>
      </c>
      <c r="B185" s="4" t="s">
        <v>6223</v>
      </c>
      <c r="C185" s="4" t="s">
        <v>27</v>
      </c>
      <c r="D185" s="4" t="s">
        <v>28</v>
      </c>
      <c r="E185" s="4" t="s">
        <v>7076</v>
      </c>
      <c r="F185" s="4" t="s">
        <v>3748</v>
      </c>
      <c r="G185" s="4" t="s">
        <v>7075</v>
      </c>
      <c r="H185" s="4" t="s">
        <v>7074</v>
      </c>
      <c r="I185" s="4" t="s">
        <v>7073</v>
      </c>
      <c r="J185" s="4" t="s">
        <v>7293</v>
      </c>
      <c r="K185" s="4">
        <v>33.65504</v>
      </c>
      <c r="L185" s="4">
        <v>72.015615999999994</v>
      </c>
      <c r="M185" s="4">
        <v>100</v>
      </c>
      <c r="N185" s="4" t="s">
        <v>34</v>
      </c>
      <c r="O185" s="4" t="s">
        <v>38</v>
      </c>
      <c r="P185" s="4" t="s">
        <v>38</v>
      </c>
      <c r="Q185" s="4" t="s">
        <v>7292</v>
      </c>
      <c r="R185" s="4" t="s">
        <v>38</v>
      </c>
      <c r="S185" s="4" t="s">
        <v>38</v>
      </c>
      <c r="T185" s="4" t="s">
        <v>38</v>
      </c>
      <c r="U185" s="4" t="s">
        <v>38</v>
      </c>
      <c r="V185" s="4" t="s">
        <v>38</v>
      </c>
      <c r="W185" s="4" t="s">
        <v>38</v>
      </c>
      <c r="X185" s="4" t="s">
        <v>38</v>
      </c>
      <c r="Y185" s="4" t="s">
        <v>38</v>
      </c>
      <c r="Z185" s="4" t="s">
        <v>38</v>
      </c>
      <c r="AA185" s="4" t="s">
        <v>38</v>
      </c>
      <c r="AB185" s="147" t="s">
        <v>7278</v>
      </c>
    </row>
    <row r="186" spans="1:28" s="113" customFormat="1" ht="60" customHeight="1" x14ac:dyDescent="0.25">
      <c r="A186" s="4">
        <v>183</v>
      </c>
      <c r="B186" s="4" t="s">
        <v>6223</v>
      </c>
      <c r="C186" s="4" t="s">
        <v>27</v>
      </c>
      <c r="D186" s="4" t="s">
        <v>28</v>
      </c>
      <c r="E186" s="4" t="s">
        <v>1719</v>
      </c>
      <c r="F186" s="4" t="s">
        <v>1707</v>
      </c>
      <c r="G186" s="4" t="s">
        <v>6655</v>
      </c>
      <c r="H186" s="4" t="s">
        <v>6654</v>
      </c>
      <c r="I186" s="4" t="s">
        <v>6653</v>
      </c>
      <c r="J186" s="4" t="s">
        <v>6652</v>
      </c>
      <c r="K186" s="4">
        <v>33.404107000000003</v>
      </c>
      <c r="L186" s="4">
        <v>71.887136999999996</v>
      </c>
      <c r="M186" s="4">
        <v>100</v>
      </c>
      <c r="N186" s="4" t="s">
        <v>34</v>
      </c>
      <c r="O186" s="4" t="s">
        <v>38</v>
      </c>
      <c r="P186" s="4" t="s">
        <v>38</v>
      </c>
      <c r="Q186" s="4" t="s">
        <v>7291</v>
      </c>
      <c r="R186" s="4" t="s">
        <v>38</v>
      </c>
      <c r="S186" s="4" t="s">
        <v>38</v>
      </c>
      <c r="T186" s="4" t="s">
        <v>38</v>
      </c>
      <c r="U186" s="4" t="s">
        <v>38</v>
      </c>
      <c r="V186" s="4" t="s">
        <v>38</v>
      </c>
      <c r="W186" s="4" t="s">
        <v>38</v>
      </c>
      <c r="X186" s="4" t="s">
        <v>38</v>
      </c>
      <c r="Y186" s="4" t="s">
        <v>38</v>
      </c>
      <c r="Z186" s="4" t="s">
        <v>38</v>
      </c>
      <c r="AA186" s="4" t="s">
        <v>38</v>
      </c>
      <c r="AB186" s="147" t="s">
        <v>7278</v>
      </c>
    </row>
    <row r="187" spans="1:28" s="113" customFormat="1" ht="60" customHeight="1" x14ac:dyDescent="0.25">
      <c r="A187" s="4">
        <v>184</v>
      </c>
      <c r="B187" s="4" t="s">
        <v>7290</v>
      </c>
      <c r="C187" s="4" t="s">
        <v>27</v>
      </c>
      <c r="D187" s="4" t="s">
        <v>109</v>
      </c>
      <c r="E187" s="4" t="s">
        <v>255</v>
      </c>
      <c r="F187" s="4" t="s">
        <v>255</v>
      </c>
      <c r="G187" s="4" t="s">
        <v>7289</v>
      </c>
      <c r="H187" s="4" t="s">
        <v>7288</v>
      </c>
      <c r="I187" s="4" t="s">
        <v>7287</v>
      </c>
      <c r="J187" s="4" t="s">
        <v>255</v>
      </c>
      <c r="K187" s="4">
        <v>33.447406999999998</v>
      </c>
      <c r="L187" s="4">
        <v>72.567378000000005</v>
      </c>
      <c r="M187" s="4">
        <v>80</v>
      </c>
      <c r="N187" s="4" t="s">
        <v>34</v>
      </c>
      <c r="O187" s="4" t="s">
        <v>7286</v>
      </c>
      <c r="P187" s="4" t="s">
        <v>38</v>
      </c>
      <c r="Q187" s="4" t="s">
        <v>7285</v>
      </c>
      <c r="R187" s="4">
        <v>360000</v>
      </c>
      <c r="S187" s="4" t="s">
        <v>37</v>
      </c>
      <c r="T187" s="4" t="s">
        <v>38</v>
      </c>
      <c r="U187" s="4" t="s">
        <v>38</v>
      </c>
      <c r="V187" s="4" t="s">
        <v>38</v>
      </c>
      <c r="W187" s="4" t="s">
        <v>38</v>
      </c>
      <c r="X187" s="4" t="s">
        <v>38</v>
      </c>
      <c r="Y187" s="4" t="s">
        <v>38</v>
      </c>
      <c r="Z187" s="46" t="s">
        <v>38</v>
      </c>
      <c r="AA187" s="4"/>
      <c r="AB187" s="4" t="s">
        <v>7274</v>
      </c>
    </row>
    <row r="188" spans="1:28" s="113" customFormat="1" ht="60" customHeight="1" x14ac:dyDescent="0.25">
      <c r="A188" s="4">
        <v>185</v>
      </c>
      <c r="B188" s="4" t="s">
        <v>6223</v>
      </c>
      <c r="C188" s="4" t="s">
        <v>27</v>
      </c>
      <c r="D188" s="4" t="s">
        <v>262</v>
      </c>
      <c r="E188" s="4" t="s">
        <v>6692</v>
      </c>
      <c r="F188" s="4" t="s">
        <v>2410</v>
      </c>
      <c r="G188" s="4" t="s">
        <v>3557</v>
      </c>
      <c r="H188" s="4" t="s">
        <v>6691</v>
      </c>
      <c r="I188" s="4" t="s">
        <v>6690</v>
      </c>
      <c r="J188" s="4" t="s">
        <v>6689</v>
      </c>
      <c r="K188" s="4">
        <v>33.162298</v>
      </c>
      <c r="L188" s="4">
        <v>72.404735000000002</v>
      </c>
      <c r="M188" s="4">
        <v>100</v>
      </c>
      <c r="N188" s="4" t="s">
        <v>34</v>
      </c>
      <c r="O188" s="4" t="s">
        <v>38</v>
      </c>
      <c r="P188" s="4" t="s">
        <v>38</v>
      </c>
      <c r="Q188" s="4" t="s">
        <v>38</v>
      </c>
      <c r="R188" s="4" t="s">
        <v>38</v>
      </c>
      <c r="S188" s="4" t="s">
        <v>38</v>
      </c>
      <c r="T188" s="4" t="s">
        <v>38</v>
      </c>
      <c r="U188" s="4" t="s">
        <v>38</v>
      </c>
      <c r="V188" s="4" t="s">
        <v>38</v>
      </c>
      <c r="W188" s="4" t="s">
        <v>38</v>
      </c>
      <c r="X188" s="4" t="s">
        <v>38</v>
      </c>
      <c r="Y188" s="4" t="s">
        <v>38</v>
      </c>
      <c r="Z188" s="4" t="s">
        <v>38</v>
      </c>
      <c r="AA188" s="4" t="s">
        <v>38</v>
      </c>
      <c r="AB188" s="147" t="s">
        <v>7278</v>
      </c>
    </row>
    <row r="189" spans="1:28" s="113" customFormat="1" ht="60" customHeight="1" x14ac:dyDescent="0.25">
      <c r="A189" s="4">
        <v>186</v>
      </c>
      <c r="B189" s="4" t="s">
        <v>6223</v>
      </c>
      <c r="C189" s="4" t="s">
        <v>27</v>
      </c>
      <c r="D189" s="4" t="s">
        <v>262</v>
      </c>
      <c r="E189" s="4" t="s">
        <v>7284</v>
      </c>
      <c r="F189" s="4" t="s">
        <v>2410</v>
      </c>
      <c r="G189" s="4" t="s">
        <v>7283</v>
      </c>
      <c r="H189" s="4" t="s">
        <v>7282</v>
      </c>
      <c r="I189" s="4" t="s">
        <v>7281</v>
      </c>
      <c r="J189" s="4" t="s">
        <v>7280</v>
      </c>
      <c r="K189" s="4">
        <v>33.347220999999998</v>
      </c>
      <c r="L189" s="4">
        <v>72.214721999999995</v>
      </c>
      <c r="M189" s="4">
        <v>95</v>
      </c>
      <c r="N189" s="4" t="s">
        <v>34</v>
      </c>
      <c r="O189" s="4" t="s">
        <v>38</v>
      </c>
      <c r="P189" s="4" t="s">
        <v>38</v>
      </c>
      <c r="Q189" s="4" t="s">
        <v>38</v>
      </c>
      <c r="R189" s="4" t="s">
        <v>38</v>
      </c>
      <c r="S189" s="4" t="s">
        <v>38</v>
      </c>
      <c r="T189" s="4" t="s">
        <v>38</v>
      </c>
      <c r="U189" s="4" t="s">
        <v>38</v>
      </c>
      <c r="V189" s="4" t="s">
        <v>38</v>
      </c>
      <c r="W189" s="4" t="s">
        <v>38</v>
      </c>
      <c r="X189" s="4" t="s">
        <v>38</v>
      </c>
      <c r="Y189" s="4" t="s">
        <v>38</v>
      </c>
      <c r="Z189" s="4" t="s">
        <v>38</v>
      </c>
      <c r="AA189" s="4" t="s">
        <v>38</v>
      </c>
      <c r="AB189" s="147" t="s">
        <v>7278</v>
      </c>
    </row>
    <row r="190" spans="1:28" s="113" customFormat="1" ht="60" customHeight="1" x14ac:dyDescent="0.25">
      <c r="A190" s="4">
        <v>187</v>
      </c>
      <c r="B190" s="4" t="s">
        <v>6223</v>
      </c>
      <c r="C190" s="4" t="s">
        <v>27</v>
      </c>
      <c r="D190" s="4" t="s">
        <v>262</v>
      </c>
      <c r="E190" s="4" t="s">
        <v>7279</v>
      </c>
      <c r="F190" s="4" t="s">
        <v>262</v>
      </c>
      <c r="G190" s="4" t="s">
        <v>6588</v>
      </c>
      <c r="H190" s="4" t="s">
        <v>7131</v>
      </c>
      <c r="I190" s="4" t="s">
        <v>7130</v>
      </c>
      <c r="J190" s="4" t="s">
        <v>262</v>
      </c>
      <c r="K190" s="4">
        <v>33.275602999999997</v>
      </c>
      <c r="L190" s="4">
        <v>72.285477</v>
      </c>
      <c r="M190" s="4">
        <v>110</v>
      </c>
      <c r="N190" s="4" t="s">
        <v>34</v>
      </c>
      <c r="O190" s="4" t="s">
        <v>38</v>
      </c>
      <c r="P190" s="4" t="s">
        <v>38</v>
      </c>
      <c r="Q190" s="4" t="s">
        <v>38</v>
      </c>
      <c r="R190" s="4" t="s">
        <v>38</v>
      </c>
      <c r="S190" s="4" t="s">
        <v>38</v>
      </c>
      <c r="T190" s="4" t="s">
        <v>38</v>
      </c>
      <c r="U190" s="4" t="s">
        <v>38</v>
      </c>
      <c r="V190" s="4" t="s">
        <v>38</v>
      </c>
      <c r="W190" s="4" t="s">
        <v>38</v>
      </c>
      <c r="X190" s="4" t="s">
        <v>38</v>
      </c>
      <c r="Y190" s="4" t="s">
        <v>38</v>
      </c>
      <c r="Z190" s="4" t="s">
        <v>38</v>
      </c>
      <c r="AA190" s="4" t="s">
        <v>38</v>
      </c>
      <c r="AB190" s="147" t="s">
        <v>7278</v>
      </c>
    </row>
    <row r="191" spans="1:28" s="113" customFormat="1" ht="60" customHeight="1" x14ac:dyDescent="0.25">
      <c r="A191" s="4">
        <v>188</v>
      </c>
      <c r="B191" s="4" t="s">
        <v>6223</v>
      </c>
      <c r="C191" s="4" t="s">
        <v>27</v>
      </c>
      <c r="D191" s="4" t="s">
        <v>2176</v>
      </c>
      <c r="E191" s="4" t="s">
        <v>1719</v>
      </c>
      <c r="F191" s="4" t="s">
        <v>1707</v>
      </c>
      <c r="G191" s="4" t="s">
        <v>7277</v>
      </c>
      <c r="H191" s="4" t="s">
        <v>7276</v>
      </c>
      <c r="I191" s="4" t="s">
        <v>6676</v>
      </c>
      <c r="J191" s="4" t="s">
        <v>1719</v>
      </c>
      <c r="K191" s="4">
        <v>33.718117999999997</v>
      </c>
      <c r="L191" s="4">
        <v>71.894797999999994</v>
      </c>
      <c r="M191" s="4">
        <v>100</v>
      </c>
      <c r="N191" s="4" t="s">
        <v>34</v>
      </c>
      <c r="O191" s="10" t="s">
        <v>38</v>
      </c>
      <c r="P191" s="4">
        <v>24282</v>
      </c>
      <c r="Q191" s="4" t="s">
        <v>7275</v>
      </c>
      <c r="R191" s="4">
        <v>360000</v>
      </c>
      <c r="S191" s="4" t="s">
        <v>37</v>
      </c>
      <c r="T191" s="4">
        <v>288000</v>
      </c>
      <c r="U191" s="4" t="s">
        <v>37</v>
      </c>
      <c r="V191" s="4" t="s">
        <v>38</v>
      </c>
      <c r="W191" s="4" t="s">
        <v>38</v>
      </c>
      <c r="X191" s="4" t="s">
        <v>38</v>
      </c>
      <c r="Y191" s="4" t="s">
        <v>38</v>
      </c>
      <c r="Z191" s="4" t="s">
        <v>38</v>
      </c>
      <c r="AA191" s="4"/>
      <c r="AB191" s="4" t="s">
        <v>2810</v>
      </c>
    </row>
    <row r="192" spans="1:28" s="113" customFormat="1" ht="60" customHeight="1" x14ac:dyDescent="0.25">
      <c r="A192" s="4">
        <v>189</v>
      </c>
      <c r="B192" s="4" t="s">
        <v>6223</v>
      </c>
      <c r="C192" s="4" t="s">
        <v>1549</v>
      </c>
      <c r="D192" s="4" t="s">
        <v>1583</v>
      </c>
      <c r="E192" s="4" t="s">
        <v>2844</v>
      </c>
      <c r="F192" s="4" t="s">
        <v>7273</v>
      </c>
      <c r="G192" s="4" t="s">
        <v>7272</v>
      </c>
      <c r="H192" s="4" t="s">
        <v>7271</v>
      </c>
      <c r="I192" s="4" t="s">
        <v>7270</v>
      </c>
      <c r="J192" s="4" t="s">
        <v>2844</v>
      </c>
      <c r="K192" s="4">
        <v>33.357008</v>
      </c>
      <c r="L192" s="4">
        <v>73.390207000000004</v>
      </c>
      <c r="M192" s="4">
        <v>112</v>
      </c>
      <c r="N192" s="4" t="s">
        <v>34</v>
      </c>
      <c r="O192" s="4" t="s">
        <v>38</v>
      </c>
      <c r="P192" s="4">
        <v>31044</v>
      </c>
      <c r="Q192" s="4" t="s">
        <v>7269</v>
      </c>
      <c r="R192" s="4">
        <v>360000</v>
      </c>
      <c r="S192" s="4" t="s">
        <v>37</v>
      </c>
      <c r="T192" s="4">
        <v>288000</v>
      </c>
      <c r="U192" s="4" t="s">
        <v>37</v>
      </c>
      <c r="V192" s="4" t="s">
        <v>38</v>
      </c>
      <c r="W192" s="4" t="s">
        <v>38</v>
      </c>
      <c r="X192" s="4" t="s">
        <v>38</v>
      </c>
      <c r="Y192" s="4" t="s">
        <v>38</v>
      </c>
      <c r="Z192" s="4" t="s">
        <v>38</v>
      </c>
      <c r="AA192" s="4" t="s">
        <v>38</v>
      </c>
      <c r="AB192" s="4" t="s">
        <v>7274</v>
      </c>
    </row>
    <row r="193" spans="1:28" s="113" customFormat="1" ht="60" customHeight="1" x14ac:dyDescent="0.25">
      <c r="A193" s="4">
        <v>190</v>
      </c>
      <c r="B193" s="4" t="s">
        <v>6223</v>
      </c>
      <c r="C193" s="4" t="s">
        <v>1549</v>
      </c>
      <c r="D193" s="4" t="s">
        <v>1583</v>
      </c>
      <c r="E193" s="4" t="s">
        <v>2844</v>
      </c>
      <c r="F193" s="4" t="s">
        <v>7273</v>
      </c>
      <c r="G193" s="4" t="s">
        <v>7272</v>
      </c>
      <c r="H193" s="4" t="s">
        <v>7271</v>
      </c>
      <c r="I193" s="4" t="s">
        <v>7270</v>
      </c>
      <c r="J193" s="4" t="s">
        <v>2844</v>
      </c>
      <c r="K193" s="4">
        <v>33.357008</v>
      </c>
      <c r="L193" s="4">
        <v>73.390207000000004</v>
      </c>
      <c r="M193" s="4">
        <v>112</v>
      </c>
      <c r="N193" s="4" t="s">
        <v>34</v>
      </c>
      <c r="O193" s="4" t="s">
        <v>38</v>
      </c>
      <c r="P193" s="4">
        <v>31044</v>
      </c>
      <c r="Q193" s="4" t="s">
        <v>7269</v>
      </c>
      <c r="R193" s="4">
        <v>360000</v>
      </c>
      <c r="S193" s="4" t="s">
        <v>37</v>
      </c>
      <c r="T193" s="4">
        <v>288000</v>
      </c>
      <c r="U193" s="4" t="s">
        <v>37</v>
      </c>
      <c r="V193" s="4" t="s">
        <v>38</v>
      </c>
      <c r="W193" s="4" t="s">
        <v>38</v>
      </c>
      <c r="X193" s="4" t="s">
        <v>38</v>
      </c>
      <c r="Y193" s="4" t="s">
        <v>38</v>
      </c>
      <c r="Z193" s="4" t="s">
        <v>38</v>
      </c>
      <c r="AA193" s="4" t="s">
        <v>38</v>
      </c>
      <c r="AB193" s="4" t="s">
        <v>2810</v>
      </c>
    </row>
    <row r="194" spans="1:28" s="113" customFormat="1" ht="60" customHeight="1" x14ac:dyDescent="0.25">
      <c r="A194" s="4">
        <v>191</v>
      </c>
      <c r="B194" s="4" t="s">
        <v>6223</v>
      </c>
      <c r="C194" s="4" t="s">
        <v>363</v>
      </c>
      <c r="D194" s="4" t="s">
        <v>371</v>
      </c>
      <c r="E194" s="4" t="s">
        <v>6780</v>
      </c>
      <c r="F194" s="4" t="s">
        <v>371</v>
      </c>
      <c r="G194" s="4" t="s">
        <v>5157</v>
      </c>
      <c r="H194" s="4" t="s">
        <v>6782</v>
      </c>
      <c r="I194" s="4" t="s">
        <v>6781</v>
      </c>
      <c r="J194" s="4" t="s">
        <v>6780</v>
      </c>
      <c r="K194" s="4">
        <v>32.734180000000002</v>
      </c>
      <c r="L194" s="4">
        <v>72.087728999999996</v>
      </c>
      <c r="M194" s="4">
        <v>103</v>
      </c>
      <c r="N194" s="4" t="s">
        <v>34</v>
      </c>
      <c r="O194" s="10" t="s">
        <v>38</v>
      </c>
      <c r="P194" s="4">
        <v>39542</v>
      </c>
      <c r="Q194" s="4" t="s">
        <v>7135</v>
      </c>
      <c r="R194" s="10" t="s">
        <v>38</v>
      </c>
      <c r="S194" s="10" t="s">
        <v>38</v>
      </c>
      <c r="T194" s="10" t="s">
        <v>38</v>
      </c>
      <c r="U194" s="10" t="s">
        <v>38</v>
      </c>
      <c r="V194" s="10" t="s">
        <v>38</v>
      </c>
      <c r="W194" s="10" t="s">
        <v>38</v>
      </c>
      <c r="X194" s="10" t="s">
        <v>38</v>
      </c>
      <c r="Y194" s="10" t="s">
        <v>38</v>
      </c>
      <c r="Z194" s="10" t="s">
        <v>38</v>
      </c>
      <c r="AA194" s="10" t="s">
        <v>38</v>
      </c>
      <c r="AB194" s="4" t="s">
        <v>6971</v>
      </c>
    </row>
    <row r="195" spans="1:28" s="113" customFormat="1" ht="60" customHeight="1" x14ac:dyDescent="0.25">
      <c r="A195" s="4">
        <v>192</v>
      </c>
      <c r="B195" s="4" t="s">
        <v>6223</v>
      </c>
      <c r="C195" s="4" t="s">
        <v>363</v>
      </c>
      <c r="D195" s="4" t="s">
        <v>371</v>
      </c>
      <c r="E195" s="4" t="s">
        <v>4965</v>
      </c>
      <c r="F195" s="4" t="s">
        <v>371</v>
      </c>
      <c r="G195" s="4" t="s">
        <v>6413</v>
      </c>
      <c r="H195" s="4" t="s">
        <v>6777</v>
      </c>
      <c r="I195" s="4" t="s">
        <v>6776</v>
      </c>
      <c r="J195" s="4" t="s">
        <v>4965</v>
      </c>
      <c r="K195" s="4">
        <v>32.731760000000001</v>
      </c>
      <c r="L195" s="4">
        <v>72.046762999999999</v>
      </c>
      <c r="M195" s="4">
        <v>239</v>
      </c>
      <c r="N195" s="4" t="s">
        <v>34</v>
      </c>
      <c r="O195" s="10" t="s">
        <v>38</v>
      </c>
      <c r="P195" s="4">
        <v>35002</v>
      </c>
      <c r="Q195" s="4" t="s">
        <v>6774</v>
      </c>
      <c r="R195" s="10" t="s">
        <v>38</v>
      </c>
      <c r="S195" s="10" t="s">
        <v>38</v>
      </c>
      <c r="T195" s="10" t="s">
        <v>38</v>
      </c>
      <c r="U195" s="10" t="s">
        <v>38</v>
      </c>
      <c r="V195" s="10" t="s">
        <v>38</v>
      </c>
      <c r="W195" s="10" t="s">
        <v>38</v>
      </c>
      <c r="X195" s="10" t="s">
        <v>38</v>
      </c>
      <c r="Y195" s="10" t="s">
        <v>38</v>
      </c>
      <c r="Z195" s="10" t="s">
        <v>38</v>
      </c>
      <c r="AA195" s="10" t="s">
        <v>38</v>
      </c>
      <c r="AB195" s="4" t="s">
        <v>6971</v>
      </c>
    </row>
    <row r="196" spans="1:28" s="113" customFormat="1" ht="60" customHeight="1" x14ac:dyDescent="0.25">
      <c r="A196" s="4">
        <v>193</v>
      </c>
      <c r="B196" s="4" t="s">
        <v>6223</v>
      </c>
      <c r="C196" s="4" t="s">
        <v>363</v>
      </c>
      <c r="D196" s="4" t="s">
        <v>371</v>
      </c>
      <c r="E196" s="4" t="s">
        <v>4965</v>
      </c>
      <c r="F196" s="4" t="s">
        <v>371</v>
      </c>
      <c r="G196" s="4" t="s">
        <v>6413</v>
      </c>
      <c r="H196" s="4" t="s">
        <v>6777</v>
      </c>
      <c r="I196" s="4" t="s">
        <v>6776</v>
      </c>
      <c r="J196" s="4" t="s">
        <v>4965</v>
      </c>
      <c r="K196" s="4">
        <v>32.731760000000001</v>
      </c>
      <c r="L196" s="4">
        <v>72.046762999999999</v>
      </c>
      <c r="M196" s="4">
        <v>239</v>
      </c>
      <c r="N196" s="4" t="s">
        <v>34</v>
      </c>
      <c r="O196" s="10" t="s">
        <v>6775</v>
      </c>
      <c r="P196" s="4">
        <v>35002</v>
      </c>
      <c r="Q196" s="4" t="s">
        <v>6774</v>
      </c>
      <c r="R196" s="4">
        <v>360000</v>
      </c>
      <c r="S196" s="4" t="s">
        <v>37</v>
      </c>
      <c r="T196" s="10" t="s">
        <v>38</v>
      </c>
      <c r="U196" s="10" t="s">
        <v>38</v>
      </c>
      <c r="V196" s="10" t="s">
        <v>38</v>
      </c>
      <c r="W196" s="10" t="s">
        <v>38</v>
      </c>
      <c r="X196" s="10" t="s">
        <v>38</v>
      </c>
      <c r="Y196" s="10" t="s">
        <v>38</v>
      </c>
      <c r="Z196" s="10" t="s">
        <v>38</v>
      </c>
      <c r="AA196" s="10" t="s">
        <v>38</v>
      </c>
      <c r="AB196" s="4" t="s">
        <v>6270</v>
      </c>
    </row>
    <row r="197" spans="1:28" s="113" customFormat="1" ht="60" customHeight="1" x14ac:dyDescent="0.25">
      <c r="A197" s="4">
        <v>194</v>
      </c>
      <c r="B197" s="4" t="s">
        <v>6223</v>
      </c>
      <c r="C197" s="4" t="s">
        <v>363</v>
      </c>
      <c r="D197" s="4" t="s">
        <v>371</v>
      </c>
      <c r="E197" s="4" t="s">
        <v>372</v>
      </c>
      <c r="F197" s="4" t="s">
        <v>372</v>
      </c>
      <c r="G197" s="4" t="s">
        <v>7268</v>
      </c>
      <c r="H197" s="4" t="s">
        <v>7267</v>
      </c>
      <c r="I197" s="4" t="s">
        <v>7266</v>
      </c>
      <c r="J197" s="4" t="s">
        <v>372</v>
      </c>
      <c r="K197" s="4">
        <v>32.958933000000002</v>
      </c>
      <c r="L197" s="4">
        <v>71.908186999999998</v>
      </c>
      <c r="M197" s="4">
        <v>200</v>
      </c>
      <c r="N197" s="4" t="s">
        <v>34</v>
      </c>
      <c r="O197" s="4" t="s">
        <v>7265</v>
      </c>
      <c r="P197" s="4">
        <v>36722</v>
      </c>
      <c r="Q197" s="4" t="s">
        <v>7264</v>
      </c>
      <c r="R197" s="4">
        <v>360000</v>
      </c>
      <c r="S197" s="4" t="s">
        <v>37</v>
      </c>
      <c r="T197" s="2">
        <v>288000</v>
      </c>
      <c r="U197" s="4" t="s">
        <v>37</v>
      </c>
      <c r="V197" s="4" t="s">
        <v>34</v>
      </c>
      <c r="W197" s="4">
        <v>72000</v>
      </c>
      <c r="X197" s="4">
        <v>648000</v>
      </c>
      <c r="Y197" s="4">
        <v>72000</v>
      </c>
      <c r="Z197" s="4" t="s">
        <v>7263</v>
      </c>
      <c r="AA197" s="4" t="s">
        <v>39</v>
      </c>
      <c r="AB197" s="4" t="s">
        <v>7262</v>
      </c>
    </row>
    <row r="198" spans="1:28" s="113" customFormat="1" ht="60" customHeight="1" x14ac:dyDescent="0.25">
      <c r="A198" s="4">
        <v>195</v>
      </c>
      <c r="B198" s="4" t="s">
        <v>6223</v>
      </c>
      <c r="C198" s="4" t="s">
        <v>363</v>
      </c>
      <c r="D198" s="4" t="s">
        <v>363</v>
      </c>
      <c r="E198" s="4" t="s">
        <v>2252</v>
      </c>
      <c r="F198" s="4" t="s">
        <v>2252</v>
      </c>
      <c r="G198" s="4" t="s">
        <v>7261</v>
      </c>
      <c r="H198" s="4" t="s">
        <v>6770</v>
      </c>
      <c r="I198" s="4" t="s">
        <v>6769</v>
      </c>
      <c r="J198" s="4" t="s">
        <v>2252</v>
      </c>
      <c r="K198" s="93">
        <v>32.559310000000004</v>
      </c>
      <c r="L198" s="93">
        <v>72.39958</v>
      </c>
      <c r="M198" s="4">
        <v>40</v>
      </c>
      <c r="N198" s="4" t="s">
        <v>34</v>
      </c>
      <c r="O198" s="46" t="s">
        <v>38</v>
      </c>
      <c r="P198" s="4">
        <v>31256</v>
      </c>
      <c r="Q198" s="4" t="s">
        <v>7260</v>
      </c>
      <c r="R198" s="10" t="s">
        <v>38</v>
      </c>
      <c r="S198" s="10" t="s">
        <v>38</v>
      </c>
      <c r="T198" s="10" t="s">
        <v>38</v>
      </c>
      <c r="U198" s="10" t="s">
        <v>38</v>
      </c>
      <c r="V198" s="10" t="s">
        <v>38</v>
      </c>
      <c r="W198" s="10" t="s">
        <v>38</v>
      </c>
      <c r="X198" s="10" t="s">
        <v>38</v>
      </c>
      <c r="Y198" s="10" t="s">
        <v>38</v>
      </c>
      <c r="Z198" s="10" t="s">
        <v>38</v>
      </c>
      <c r="AA198" s="10" t="s">
        <v>38</v>
      </c>
      <c r="AB198" s="4" t="s">
        <v>6971</v>
      </c>
    </row>
    <row r="199" spans="1:28" s="113" customFormat="1" ht="60" customHeight="1" x14ac:dyDescent="0.25">
      <c r="A199" s="4">
        <v>196</v>
      </c>
      <c r="B199" s="4" t="s">
        <v>6223</v>
      </c>
      <c r="C199" s="4" t="s">
        <v>363</v>
      </c>
      <c r="D199" s="4" t="s">
        <v>363</v>
      </c>
      <c r="E199" s="4" t="s">
        <v>2252</v>
      </c>
      <c r="F199" s="4" t="s">
        <v>2252</v>
      </c>
      <c r="G199" s="4" t="s">
        <v>7261</v>
      </c>
      <c r="H199" s="4" t="s">
        <v>6770</v>
      </c>
      <c r="I199" s="4" t="s">
        <v>6769</v>
      </c>
      <c r="J199" s="4" t="s">
        <v>2252</v>
      </c>
      <c r="K199" s="93">
        <v>32.559310000000004</v>
      </c>
      <c r="L199" s="93">
        <v>72.39958</v>
      </c>
      <c r="M199" s="4">
        <v>40</v>
      </c>
      <c r="N199" s="4" t="s">
        <v>34</v>
      </c>
      <c r="O199" s="46" t="s">
        <v>7246</v>
      </c>
      <c r="P199" s="4">
        <v>31256</v>
      </c>
      <c r="Q199" s="4" t="s">
        <v>7260</v>
      </c>
      <c r="R199" s="10" t="s">
        <v>38</v>
      </c>
      <c r="S199" s="10" t="s">
        <v>38</v>
      </c>
      <c r="T199" s="10" t="s">
        <v>38</v>
      </c>
      <c r="U199" s="10" t="s">
        <v>38</v>
      </c>
      <c r="V199" s="10" t="s">
        <v>38</v>
      </c>
      <c r="W199" s="10" t="s">
        <v>38</v>
      </c>
      <c r="X199" s="10" t="s">
        <v>38</v>
      </c>
      <c r="Y199" s="10" t="s">
        <v>38</v>
      </c>
      <c r="Z199" s="10" t="s">
        <v>38</v>
      </c>
      <c r="AA199" s="10" t="s">
        <v>38</v>
      </c>
      <c r="AB199" s="4" t="s">
        <v>6270</v>
      </c>
    </row>
    <row r="200" spans="1:28" s="113" customFormat="1" ht="60" customHeight="1" x14ac:dyDescent="0.25">
      <c r="A200" s="4">
        <v>197</v>
      </c>
      <c r="B200" s="4" t="s">
        <v>6223</v>
      </c>
      <c r="C200" s="4" t="s">
        <v>363</v>
      </c>
      <c r="D200" s="4" t="s">
        <v>364</v>
      </c>
      <c r="E200" s="4" t="s">
        <v>7258</v>
      </c>
      <c r="F200" s="4" t="s">
        <v>440</v>
      </c>
      <c r="G200" s="4" t="s">
        <v>7259</v>
      </c>
      <c r="H200" s="4" t="s">
        <v>6822</v>
      </c>
      <c r="I200" s="4" t="s">
        <v>7144</v>
      </c>
      <c r="J200" s="4" t="s">
        <v>7258</v>
      </c>
      <c r="K200" s="66">
        <v>32.835186999999998</v>
      </c>
      <c r="L200" s="66">
        <v>72.650709000000006</v>
      </c>
      <c r="M200" s="4">
        <v>84</v>
      </c>
      <c r="N200" s="4" t="s">
        <v>34</v>
      </c>
      <c r="O200" s="10" t="s">
        <v>38</v>
      </c>
      <c r="P200" s="4">
        <v>26548</v>
      </c>
      <c r="Q200" s="4" t="s">
        <v>7257</v>
      </c>
      <c r="R200" s="10" t="s">
        <v>38</v>
      </c>
      <c r="S200" s="10" t="s">
        <v>38</v>
      </c>
      <c r="T200" s="10" t="s">
        <v>38</v>
      </c>
      <c r="U200" s="10" t="s">
        <v>38</v>
      </c>
      <c r="V200" s="10" t="s">
        <v>38</v>
      </c>
      <c r="W200" s="10" t="s">
        <v>38</v>
      </c>
      <c r="X200" s="10" t="s">
        <v>38</v>
      </c>
      <c r="Y200" s="10" t="s">
        <v>38</v>
      </c>
      <c r="Z200" s="10" t="s">
        <v>38</v>
      </c>
      <c r="AA200" s="10" t="s">
        <v>38</v>
      </c>
      <c r="AB200" s="4" t="s">
        <v>6971</v>
      </c>
    </row>
    <row r="201" spans="1:28" s="113" customFormat="1" ht="60" customHeight="1" x14ac:dyDescent="0.25">
      <c r="A201" s="4">
        <v>198</v>
      </c>
      <c r="B201" s="4" t="s">
        <v>6223</v>
      </c>
      <c r="C201" s="4" t="s">
        <v>363</v>
      </c>
      <c r="D201" s="4" t="s">
        <v>364</v>
      </c>
      <c r="E201" s="4" t="s">
        <v>6600</v>
      </c>
      <c r="F201" s="4" t="s">
        <v>6604</v>
      </c>
      <c r="G201" s="4" t="s">
        <v>6603</v>
      </c>
      <c r="H201" s="4" t="s">
        <v>6602</v>
      </c>
      <c r="I201" s="4" t="s">
        <v>6601</v>
      </c>
      <c r="J201" s="4" t="s">
        <v>6600</v>
      </c>
      <c r="K201" s="66">
        <v>32.797440000000002</v>
      </c>
      <c r="L201" s="66">
        <v>72.570849999999993</v>
      </c>
      <c r="M201" s="4">
        <v>89</v>
      </c>
      <c r="N201" s="4" t="s">
        <v>34</v>
      </c>
      <c r="O201" s="10" t="s">
        <v>38</v>
      </c>
      <c r="P201" s="4">
        <v>36909</v>
      </c>
      <c r="Q201" s="4" t="s">
        <v>6598</v>
      </c>
      <c r="R201" s="10" t="s">
        <v>38</v>
      </c>
      <c r="S201" s="10" t="s">
        <v>38</v>
      </c>
      <c r="T201" s="10" t="s">
        <v>38</v>
      </c>
      <c r="U201" s="10" t="s">
        <v>38</v>
      </c>
      <c r="V201" s="10" t="s">
        <v>38</v>
      </c>
      <c r="W201" s="10" t="s">
        <v>38</v>
      </c>
      <c r="X201" s="10" t="s">
        <v>38</v>
      </c>
      <c r="Y201" s="10" t="s">
        <v>38</v>
      </c>
      <c r="Z201" s="10" t="s">
        <v>38</v>
      </c>
      <c r="AA201" s="10" t="s">
        <v>38</v>
      </c>
      <c r="AB201" s="4" t="s">
        <v>6971</v>
      </c>
    </row>
    <row r="202" spans="1:28" s="113" customFormat="1" ht="60" customHeight="1" x14ac:dyDescent="0.25">
      <c r="A202" s="4">
        <v>199</v>
      </c>
      <c r="B202" s="4" t="s">
        <v>6223</v>
      </c>
      <c r="C202" s="4" t="s">
        <v>363</v>
      </c>
      <c r="D202" s="4" t="s">
        <v>364</v>
      </c>
      <c r="E202" s="4" t="s">
        <v>365</v>
      </c>
      <c r="F202" s="4" t="s">
        <v>365</v>
      </c>
      <c r="G202" s="4" t="s">
        <v>7037</v>
      </c>
      <c r="H202" s="4" t="s">
        <v>7036</v>
      </c>
      <c r="I202" s="4" t="s">
        <v>7142</v>
      </c>
      <c r="J202" s="4" t="s">
        <v>365</v>
      </c>
      <c r="K202" s="66">
        <v>32.832720999999999</v>
      </c>
      <c r="L202" s="66">
        <v>72.698297999999994</v>
      </c>
      <c r="M202" s="4">
        <v>86</v>
      </c>
      <c r="N202" s="4" t="s">
        <v>34</v>
      </c>
      <c r="O202" s="10" t="s">
        <v>38</v>
      </c>
      <c r="P202" s="4">
        <v>17483</v>
      </c>
      <c r="Q202" s="4" t="s">
        <v>7245</v>
      </c>
      <c r="R202" s="10" t="s">
        <v>38</v>
      </c>
      <c r="S202" s="10" t="s">
        <v>38</v>
      </c>
      <c r="T202" s="10" t="s">
        <v>38</v>
      </c>
      <c r="U202" s="10" t="s">
        <v>38</v>
      </c>
      <c r="V202" s="10" t="s">
        <v>38</v>
      </c>
      <c r="W202" s="10" t="s">
        <v>38</v>
      </c>
      <c r="X202" s="10" t="s">
        <v>38</v>
      </c>
      <c r="Y202" s="10" t="s">
        <v>38</v>
      </c>
      <c r="Z202" s="10" t="s">
        <v>38</v>
      </c>
      <c r="AA202" s="10" t="s">
        <v>38</v>
      </c>
      <c r="AB202" s="4" t="s">
        <v>6971</v>
      </c>
    </row>
    <row r="203" spans="1:28" s="113" customFormat="1" ht="60" customHeight="1" x14ac:dyDescent="0.25">
      <c r="A203" s="4">
        <v>200</v>
      </c>
      <c r="B203" s="4" t="s">
        <v>6223</v>
      </c>
      <c r="C203" s="4" t="s">
        <v>363</v>
      </c>
      <c r="D203" s="4" t="s">
        <v>364</v>
      </c>
      <c r="E203" s="4" t="s">
        <v>440</v>
      </c>
      <c r="F203" s="4" t="s">
        <v>440</v>
      </c>
      <c r="G203" s="4" t="s">
        <v>6506</v>
      </c>
      <c r="H203" s="4" t="s">
        <v>6505</v>
      </c>
      <c r="I203" s="4" t="s">
        <v>7143</v>
      </c>
      <c r="J203" s="4" t="s">
        <v>440</v>
      </c>
      <c r="K203" s="66">
        <v>32.859479999999998</v>
      </c>
      <c r="L203" s="66">
        <v>72.58699</v>
      </c>
      <c r="M203" s="4">
        <v>73</v>
      </c>
      <c r="N203" s="4" t="s">
        <v>34</v>
      </c>
      <c r="O203" s="10" t="s">
        <v>38</v>
      </c>
      <c r="P203" s="4">
        <v>27317</v>
      </c>
      <c r="Q203" s="4" t="s">
        <v>7256</v>
      </c>
      <c r="R203" s="10" t="s">
        <v>38</v>
      </c>
      <c r="S203" s="10" t="s">
        <v>38</v>
      </c>
      <c r="T203" s="10" t="s">
        <v>38</v>
      </c>
      <c r="U203" s="10" t="s">
        <v>38</v>
      </c>
      <c r="V203" s="10" t="s">
        <v>38</v>
      </c>
      <c r="W203" s="10" t="s">
        <v>38</v>
      </c>
      <c r="X203" s="10" t="s">
        <v>38</v>
      </c>
      <c r="Y203" s="10" t="s">
        <v>38</v>
      </c>
      <c r="Z203" s="10" t="s">
        <v>38</v>
      </c>
      <c r="AA203" s="10" t="s">
        <v>38</v>
      </c>
      <c r="AB203" s="4" t="s">
        <v>6971</v>
      </c>
    </row>
    <row r="204" spans="1:28" s="113" customFormat="1" ht="60" customHeight="1" x14ac:dyDescent="0.25">
      <c r="A204" s="4">
        <v>201</v>
      </c>
      <c r="B204" s="4" t="s">
        <v>6223</v>
      </c>
      <c r="C204" s="4" t="s">
        <v>363</v>
      </c>
      <c r="D204" s="4" t="s">
        <v>387</v>
      </c>
      <c r="E204" s="4" t="s">
        <v>2640</v>
      </c>
      <c r="F204" s="4" t="s">
        <v>2640</v>
      </c>
      <c r="G204" s="4" t="s">
        <v>7255</v>
      </c>
      <c r="H204" s="4" t="s">
        <v>7034</v>
      </c>
      <c r="I204" s="4" t="s">
        <v>7033</v>
      </c>
      <c r="J204" s="4" t="s">
        <v>2640</v>
      </c>
      <c r="K204" s="66">
        <v>32.445343000000001</v>
      </c>
      <c r="L204" s="66">
        <v>72.223161000000005</v>
      </c>
      <c r="M204" s="4">
        <v>100</v>
      </c>
      <c r="N204" s="4" t="s">
        <v>34</v>
      </c>
      <c r="O204" s="10" t="s">
        <v>38</v>
      </c>
      <c r="P204" s="4">
        <v>31000</v>
      </c>
      <c r="Q204" s="4" t="s">
        <v>7031</v>
      </c>
      <c r="R204" s="10" t="s">
        <v>38</v>
      </c>
      <c r="S204" s="10" t="s">
        <v>38</v>
      </c>
      <c r="T204" s="10" t="s">
        <v>38</v>
      </c>
      <c r="U204" s="10" t="s">
        <v>38</v>
      </c>
      <c r="V204" s="10" t="s">
        <v>38</v>
      </c>
      <c r="W204" s="10" t="s">
        <v>38</v>
      </c>
      <c r="X204" s="10" t="s">
        <v>38</v>
      </c>
      <c r="Y204" s="10" t="s">
        <v>38</v>
      </c>
      <c r="Z204" s="10" t="s">
        <v>38</v>
      </c>
      <c r="AA204" s="10" t="s">
        <v>38</v>
      </c>
      <c r="AB204" s="4" t="s">
        <v>6971</v>
      </c>
    </row>
    <row r="205" spans="1:28" s="113" customFormat="1" ht="60" customHeight="1" x14ac:dyDescent="0.25">
      <c r="A205" s="4">
        <v>202</v>
      </c>
      <c r="B205" s="4" t="s">
        <v>6223</v>
      </c>
      <c r="C205" s="4" t="s">
        <v>363</v>
      </c>
      <c r="D205" s="4" t="s">
        <v>364</v>
      </c>
      <c r="E205" s="4" t="s">
        <v>7252</v>
      </c>
      <c r="F205" s="4" t="s">
        <v>440</v>
      </c>
      <c r="G205" s="4" t="s">
        <v>2418</v>
      </c>
      <c r="H205" s="4" t="s">
        <v>7254</v>
      </c>
      <c r="I205" s="4" t="s">
        <v>7253</v>
      </c>
      <c r="J205" s="4" t="s">
        <v>7252</v>
      </c>
      <c r="K205" s="66">
        <v>32.884107</v>
      </c>
      <c r="L205" s="66">
        <v>72.534477999999993</v>
      </c>
      <c r="M205" s="4">
        <v>82</v>
      </c>
      <c r="N205" s="4" t="s">
        <v>34</v>
      </c>
      <c r="O205" s="10" t="s">
        <v>38</v>
      </c>
      <c r="P205" s="4">
        <v>22097</v>
      </c>
      <c r="Q205" s="4" t="s">
        <v>7251</v>
      </c>
      <c r="R205" s="10" t="s">
        <v>38</v>
      </c>
      <c r="S205" s="10" t="s">
        <v>38</v>
      </c>
      <c r="T205" s="10" t="s">
        <v>38</v>
      </c>
      <c r="U205" s="10" t="s">
        <v>38</v>
      </c>
      <c r="V205" s="10" t="s">
        <v>38</v>
      </c>
      <c r="W205" s="10" t="s">
        <v>38</v>
      </c>
      <c r="X205" s="10" t="s">
        <v>38</v>
      </c>
      <c r="Y205" s="10" t="s">
        <v>38</v>
      </c>
      <c r="Z205" s="10" t="s">
        <v>38</v>
      </c>
      <c r="AA205" s="10" t="s">
        <v>38</v>
      </c>
      <c r="AB205" s="4" t="s">
        <v>6971</v>
      </c>
    </row>
    <row r="206" spans="1:28" s="113" customFormat="1" ht="60" customHeight="1" x14ac:dyDescent="0.25">
      <c r="A206" s="4">
        <v>203</v>
      </c>
      <c r="B206" s="4" t="s">
        <v>6223</v>
      </c>
      <c r="C206" s="4" t="s">
        <v>363</v>
      </c>
      <c r="D206" s="4" t="s">
        <v>387</v>
      </c>
      <c r="E206" s="4" t="s">
        <v>6804</v>
      </c>
      <c r="F206" s="4" t="s">
        <v>6804</v>
      </c>
      <c r="G206" s="4" t="s">
        <v>7250</v>
      </c>
      <c r="H206" s="4" t="s">
        <v>6805</v>
      </c>
      <c r="I206" s="4" t="s">
        <v>7151</v>
      </c>
      <c r="J206" s="4" t="s">
        <v>6804</v>
      </c>
      <c r="K206" s="66">
        <v>32.510429000000002</v>
      </c>
      <c r="L206" s="66">
        <v>72.231842</v>
      </c>
      <c r="M206" s="4">
        <v>100</v>
      </c>
      <c r="N206" s="4" t="s">
        <v>34</v>
      </c>
      <c r="O206" s="10" t="s">
        <v>38</v>
      </c>
      <c r="P206" s="4">
        <v>31652</v>
      </c>
      <c r="Q206" s="4" t="s">
        <v>7239</v>
      </c>
      <c r="R206" s="10" t="s">
        <v>38</v>
      </c>
      <c r="S206" s="10" t="s">
        <v>38</v>
      </c>
      <c r="T206" s="10" t="s">
        <v>38</v>
      </c>
      <c r="U206" s="10" t="s">
        <v>38</v>
      </c>
      <c r="V206" s="10" t="s">
        <v>38</v>
      </c>
      <c r="W206" s="10" t="s">
        <v>38</v>
      </c>
      <c r="X206" s="10" t="s">
        <v>38</v>
      </c>
      <c r="Y206" s="10" t="s">
        <v>38</v>
      </c>
      <c r="Z206" s="10" t="s">
        <v>38</v>
      </c>
      <c r="AA206" s="10" t="s">
        <v>38</v>
      </c>
      <c r="AB206" s="4" t="s">
        <v>6971</v>
      </c>
    </row>
    <row r="207" spans="1:28" s="113" customFormat="1" ht="60" customHeight="1" x14ac:dyDescent="0.25">
      <c r="A207" s="4">
        <v>204</v>
      </c>
      <c r="B207" s="4" t="s">
        <v>6223</v>
      </c>
      <c r="C207" s="4" t="s">
        <v>363</v>
      </c>
      <c r="D207" s="4" t="s">
        <v>364</v>
      </c>
      <c r="E207" s="4" t="s">
        <v>7146</v>
      </c>
      <c r="F207" s="4" t="s">
        <v>440</v>
      </c>
      <c r="G207" s="4" t="s">
        <v>7049</v>
      </c>
      <c r="H207" s="4" t="s">
        <v>7148</v>
      </c>
      <c r="I207" s="4" t="s">
        <v>7147</v>
      </c>
      <c r="J207" s="4" t="s">
        <v>7146</v>
      </c>
      <c r="K207" s="66">
        <v>32.885271000000003</v>
      </c>
      <c r="L207" s="66">
        <v>72.556221699999995</v>
      </c>
      <c r="M207" s="4">
        <v>70</v>
      </c>
      <c r="N207" s="4" t="s">
        <v>34</v>
      </c>
      <c r="O207" s="10" t="s">
        <v>38</v>
      </c>
      <c r="P207" s="4">
        <v>24930</v>
      </c>
      <c r="Q207" s="4" t="s">
        <v>7249</v>
      </c>
      <c r="R207" s="10" t="s">
        <v>38</v>
      </c>
      <c r="S207" s="10" t="s">
        <v>38</v>
      </c>
      <c r="T207" s="10" t="s">
        <v>38</v>
      </c>
      <c r="U207" s="10" t="s">
        <v>38</v>
      </c>
      <c r="V207" s="10" t="s">
        <v>38</v>
      </c>
      <c r="W207" s="10" t="s">
        <v>38</v>
      </c>
      <c r="X207" s="10" t="s">
        <v>38</v>
      </c>
      <c r="Y207" s="10" t="s">
        <v>38</v>
      </c>
      <c r="Z207" s="10" t="s">
        <v>38</v>
      </c>
      <c r="AA207" s="10" t="s">
        <v>38</v>
      </c>
      <c r="AB207" s="4" t="s">
        <v>6971</v>
      </c>
    </row>
    <row r="208" spans="1:28" s="113" customFormat="1" ht="60" customHeight="1" x14ac:dyDescent="0.25">
      <c r="A208" s="4">
        <v>205</v>
      </c>
      <c r="B208" s="4" t="s">
        <v>6223</v>
      </c>
      <c r="C208" s="4" t="s">
        <v>363</v>
      </c>
      <c r="D208" s="4" t="s">
        <v>387</v>
      </c>
      <c r="E208" s="4" t="s">
        <v>2410</v>
      </c>
      <c r="F208" s="4" t="s">
        <v>2410</v>
      </c>
      <c r="G208" s="4" t="s">
        <v>7248</v>
      </c>
      <c r="H208" s="4" t="s">
        <v>6808</v>
      </c>
      <c r="I208" s="4" t="s">
        <v>7152</v>
      </c>
      <c r="J208" s="4" t="s">
        <v>2410</v>
      </c>
      <c r="K208" s="66">
        <v>33.061866000000002</v>
      </c>
      <c r="L208" s="66">
        <v>72.074091999999993</v>
      </c>
      <c r="M208" s="4">
        <v>120</v>
      </c>
      <c r="N208" s="4" t="s">
        <v>34</v>
      </c>
      <c r="O208" s="10" t="s">
        <v>38</v>
      </c>
      <c r="P208" s="4">
        <v>31245</v>
      </c>
      <c r="Q208" s="4" t="s">
        <v>7247</v>
      </c>
      <c r="R208" s="10" t="s">
        <v>38</v>
      </c>
      <c r="S208" s="10" t="s">
        <v>38</v>
      </c>
      <c r="T208" s="10" t="s">
        <v>38</v>
      </c>
      <c r="U208" s="10" t="s">
        <v>38</v>
      </c>
      <c r="V208" s="10" t="s">
        <v>38</v>
      </c>
      <c r="W208" s="10" t="s">
        <v>38</v>
      </c>
      <c r="X208" s="10" t="s">
        <v>38</v>
      </c>
      <c r="Y208" s="10" t="s">
        <v>38</v>
      </c>
      <c r="Z208" s="10" t="s">
        <v>38</v>
      </c>
      <c r="AA208" s="10" t="s">
        <v>38</v>
      </c>
      <c r="AB208" s="4" t="s">
        <v>6971</v>
      </c>
    </row>
    <row r="209" spans="1:28" s="113" customFormat="1" ht="60" customHeight="1" x14ac:dyDescent="0.25">
      <c r="A209" s="4">
        <v>206</v>
      </c>
      <c r="B209" s="4" t="s">
        <v>6223</v>
      </c>
      <c r="C209" s="4" t="s">
        <v>363</v>
      </c>
      <c r="D209" s="4" t="s">
        <v>6312</v>
      </c>
      <c r="E209" s="4" t="s">
        <v>7027</v>
      </c>
      <c r="F209" s="4" t="s">
        <v>7030</v>
      </c>
      <c r="G209" s="4" t="s">
        <v>7029</v>
      </c>
      <c r="H209" s="4" t="s">
        <v>6818</v>
      </c>
      <c r="I209" s="4" t="s">
        <v>7028</v>
      </c>
      <c r="J209" s="4" t="s">
        <v>7027</v>
      </c>
      <c r="K209" s="93">
        <v>32.469299999999997</v>
      </c>
      <c r="L209" s="93">
        <v>73.001000000000005</v>
      </c>
      <c r="M209" s="4">
        <v>36</v>
      </c>
      <c r="N209" s="4" t="s">
        <v>34</v>
      </c>
      <c r="O209" s="10" t="s">
        <v>38</v>
      </c>
      <c r="P209" s="4">
        <v>29000</v>
      </c>
      <c r="Q209" s="4" t="s">
        <v>7025</v>
      </c>
      <c r="R209" s="10" t="s">
        <v>38</v>
      </c>
      <c r="S209" s="10" t="s">
        <v>38</v>
      </c>
      <c r="T209" s="10" t="s">
        <v>38</v>
      </c>
      <c r="U209" s="10" t="s">
        <v>38</v>
      </c>
      <c r="V209" s="10" t="s">
        <v>38</v>
      </c>
      <c r="W209" s="10" t="s">
        <v>38</v>
      </c>
      <c r="X209" s="10" t="s">
        <v>38</v>
      </c>
      <c r="Y209" s="10" t="s">
        <v>38</v>
      </c>
      <c r="Z209" s="10" t="s">
        <v>38</v>
      </c>
      <c r="AA209" s="10" t="s">
        <v>38</v>
      </c>
      <c r="AB209" s="4" t="s">
        <v>6971</v>
      </c>
    </row>
    <row r="210" spans="1:28" s="113" customFormat="1" ht="60" customHeight="1" x14ac:dyDescent="0.25">
      <c r="A210" s="4">
        <v>207</v>
      </c>
      <c r="B210" s="4" t="s">
        <v>6223</v>
      </c>
      <c r="C210" s="4" t="s">
        <v>363</v>
      </c>
      <c r="D210" s="4" t="s">
        <v>363</v>
      </c>
      <c r="E210" s="4" t="s">
        <v>6765</v>
      </c>
      <c r="F210" s="4" t="s">
        <v>2676</v>
      </c>
      <c r="G210" s="4" t="s">
        <v>6764</v>
      </c>
      <c r="H210" s="4" t="s">
        <v>6763</v>
      </c>
      <c r="I210" s="4" t="s">
        <v>6762</v>
      </c>
      <c r="J210" s="4" t="s">
        <v>2676</v>
      </c>
      <c r="K210" s="93">
        <v>33.157389999999999</v>
      </c>
      <c r="L210" s="93">
        <v>72.857470000000006</v>
      </c>
      <c r="M210" s="4">
        <v>100</v>
      </c>
      <c r="N210" s="4" t="s">
        <v>34</v>
      </c>
      <c r="O210" s="10" t="s">
        <v>38</v>
      </c>
      <c r="P210" s="4">
        <v>31657</v>
      </c>
      <c r="Q210" s="4" t="s">
        <v>7245</v>
      </c>
      <c r="R210" s="10" t="s">
        <v>38</v>
      </c>
      <c r="S210" s="10" t="s">
        <v>38</v>
      </c>
      <c r="T210" s="10" t="s">
        <v>38</v>
      </c>
      <c r="U210" s="10" t="s">
        <v>38</v>
      </c>
      <c r="V210" s="10" t="s">
        <v>38</v>
      </c>
      <c r="W210" s="10" t="s">
        <v>38</v>
      </c>
      <c r="X210" s="10" t="s">
        <v>38</v>
      </c>
      <c r="Y210" s="10" t="s">
        <v>38</v>
      </c>
      <c r="Z210" s="10" t="s">
        <v>38</v>
      </c>
      <c r="AA210" s="10" t="s">
        <v>38</v>
      </c>
      <c r="AB210" s="4" t="s">
        <v>6971</v>
      </c>
    </row>
    <row r="211" spans="1:28" s="113" customFormat="1" ht="60" customHeight="1" x14ac:dyDescent="0.25">
      <c r="A211" s="4">
        <v>208</v>
      </c>
      <c r="B211" s="4" t="s">
        <v>6223</v>
      </c>
      <c r="C211" s="4" t="s">
        <v>363</v>
      </c>
      <c r="D211" s="4" t="s">
        <v>363</v>
      </c>
      <c r="E211" s="4" t="s">
        <v>6765</v>
      </c>
      <c r="F211" s="4" t="s">
        <v>2676</v>
      </c>
      <c r="G211" s="4" t="s">
        <v>6764</v>
      </c>
      <c r="H211" s="4" t="s">
        <v>6763</v>
      </c>
      <c r="I211" s="4" t="s">
        <v>6762</v>
      </c>
      <c r="J211" s="4" t="s">
        <v>6765</v>
      </c>
      <c r="K211" s="93">
        <v>33.157389999999999</v>
      </c>
      <c r="L211" s="93">
        <v>72.857470000000006</v>
      </c>
      <c r="M211" s="4">
        <v>100</v>
      </c>
      <c r="N211" s="4" t="s">
        <v>34</v>
      </c>
      <c r="O211" s="46" t="s">
        <v>7246</v>
      </c>
      <c r="P211" s="4">
        <v>31657</v>
      </c>
      <c r="Q211" s="4" t="s">
        <v>7245</v>
      </c>
      <c r="R211" s="4">
        <v>360000</v>
      </c>
      <c r="S211" s="147" t="s">
        <v>37</v>
      </c>
      <c r="T211" s="10" t="s">
        <v>38</v>
      </c>
      <c r="U211" s="10" t="s">
        <v>38</v>
      </c>
      <c r="V211" s="10" t="s">
        <v>38</v>
      </c>
      <c r="W211" s="10" t="s">
        <v>38</v>
      </c>
      <c r="X211" s="10" t="s">
        <v>38</v>
      </c>
      <c r="Y211" s="10" t="s">
        <v>38</v>
      </c>
      <c r="Z211" s="10" t="s">
        <v>38</v>
      </c>
      <c r="AA211" s="10" t="s">
        <v>38</v>
      </c>
      <c r="AB211" s="4" t="s">
        <v>6270</v>
      </c>
    </row>
    <row r="212" spans="1:28" s="113" customFormat="1" ht="60" customHeight="1" x14ac:dyDescent="0.25">
      <c r="A212" s="4">
        <v>209</v>
      </c>
      <c r="B212" s="4" t="s">
        <v>6223</v>
      </c>
      <c r="C212" s="4" t="s">
        <v>363</v>
      </c>
      <c r="D212" s="4" t="s">
        <v>363</v>
      </c>
      <c r="E212" s="4" t="s">
        <v>7240</v>
      </c>
      <c r="F212" s="4" t="s">
        <v>7244</v>
      </c>
      <c r="G212" s="4" t="s">
        <v>7243</v>
      </c>
      <c r="H212" s="4" t="s">
        <v>7242</v>
      </c>
      <c r="I212" s="4" t="s">
        <v>7241</v>
      </c>
      <c r="J212" s="4" t="s">
        <v>7240</v>
      </c>
      <c r="K212" s="93">
        <v>32.569299999999998</v>
      </c>
      <c r="L212" s="93">
        <v>72.467560000000006</v>
      </c>
      <c r="M212" s="4">
        <v>70</v>
      </c>
      <c r="N212" s="4" t="s">
        <v>34</v>
      </c>
      <c r="O212" s="46" t="s">
        <v>38</v>
      </c>
      <c r="P212" s="4">
        <v>35648</v>
      </c>
      <c r="Q212" s="4" t="s">
        <v>7239</v>
      </c>
      <c r="R212" s="10" t="s">
        <v>38</v>
      </c>
      <c r="S212" s="10" t="s">
        <v>38</v>
      </c>
      <c r="T212" s="10" t="s">
        <v>38</v>
      </c>
      <c r="U212" s="10" t="s">
        <v>38</v>
      </c>
      <c r="V212" s="10" t="s">
        <v>38</v>
      </c>
      <c r="W212" s="10" t="s">
        <v>38</v>
      </c>
      <c r="X212" s="10" t="s">
        <v>38</v>
      </c>
      <c r="Y212" s="10" t="s">
        <v>38</v>
      </c>
      <c r="Z212" s="10" t="s">
        <v>38</v>
      </c>
      <c r="AA212" s="10" t="s">
        <v>38</v>
      </c>
      <c r="AB212" s="4" t="s">
        <v>6971</v>
      </c>
    </row>
    <row r="213" spans="1:28" s="113" customFormat="1" ht="60" customHeight="1" x14ac:dyDescent="0.25">
      <c r="A213" s="4">
        <v>210</v>
      </c>
      <c r="B213" s="4" t="s">
        <v>6223</v>
      </c>
      <c r="C213" s="4" t="s">
        <v>363</v>
      </c>
      <c r="D213" s="4" t="s">
        <v>363</v>
      </c>
      <c r="E213" s="4" t="s">
        <v>6765</v>
      </c>
      <c r="F213" s="4" t="s">
        <v>2676</v>
      </c>
      <c r="G213" s="4" t="s">
        <v>7238</v>
      </c>
      <c r="H213" s="4" t="s">
        <v>7237</v>
      </c>
      <c r="I213" s="4" t="s">
        <v>7236</v>
      </c>
      <c r="J213" s="4" t="s">
        <v>6765</v>
      </c>
      <c r="K213" s="93">
        <v>33.097149999999999</v>
      </c>
      <c r="L213" s="93">
        <v>72.514009999999999</v>
      </c>
      <c r="M213" s="4">
        <v>80</v>
      </c>
      <c r="N213" s="4" t="s">
        <v>34</v>
      </c>
      <c r="O213" s="46" t="s">
        <v>38</v>
      </c>
      <c r="P213" s="4">
        <v>39029</v>
      </c>
      <c r="Q213" s="4" t="s">
        <v>6774</v>
      </c>
      <c r="R213" s="10" t="s">
        <v>38</v>
      </c>
      <c r="S213" s="10" t="s">
        <v>38</v>
      </c>
      <c r="T213" s="10" t="s">
        <v>38</v>
      </c>
      <c r="U213" s="10" t="s">
        <v>38</v>
      </c>
      <c r="V213" s="10" t="s">
        <v>38</v>
      </c>
      <c r="W213" s="10" t="s">
        <v>38</v>
      </c>
      <c r="X213" s="10" t="s">
        <v>38</v>
      </c>
      <c r="Y213" s="10" t="s">
        <v>38</v>
      </c>
      <c r="Z213" s="10" t="s">
        <v>38</v>
      </c>
      <c r="AA213" s="10" t="s">
        <v>38</v>
      </c>
      <c r="AB213" s="4" t="s">
        <v>6971</v>
      </c>
    </row>
    <row r="214" spans="1:28" s="113" customFormat="1" ht="60" customHeight="1" x14ac:dyDescent="0.25">
      <c r="A214" s="4">
        <v>211</v>
      </c>
      <c r="B214" s="4" t="s">
        <v>6223</v>
      </c>
      <c r="C214" s="4" t="s">
        <v>1549</v>
      </c>
      <c r="D214" s="4" t="s">
        <v>1549</v>
      </c>
      <c r="E214" s="4" t="s">
        <v>7232</v>
      </c>
      <c r="F214" s="4" t="s">
        <v>1599</v>
      </c>
      <c r="G214" s="4" t="s">
        <v>7235</v>
      </c>
      <c r="H214" s="4" t="s">
        <v>7234</v>
      </c>
      <c r="I214" s="4" t="s">
        <v>7233</v>
      </c>
      <c r="J214" s="4" t="s">
        <v>7232</v>
      </c>
      <c r="K214" s="4">
        <v>33.337707999999999</v>
      </c>
      <c r="L214" s="4">
        <v>73.075862000000001</v>
      </c>
      <c r="M214" s="4">
        <v>52</v>
      </c>
      <c r="N214" s="4" t="s">
        <v>34</v>
      </c>
      <c r="O214" s="46" t="s">
        <v>38</v>
      </c>
      <c r="P214" s="4">
        <v>26835</v>
      </c>
      <c r="Q214" s="4" t="s">
        <v>7230</v>
      </c>
      <c r="R214" s="10" t="s">
        <v>38</v>
      </c>
      <c r="S214" s="10" t="s">
        <v>38</v>
      </c>
      <c r="T214" s="10" t="s">
        <v>38</v>
      </c>
      <c r="U214" s="10" t="s">
        <v>38</v>
      </c>
      <c r="V214" s="10" t="s">
        <v>38</v>
      </c>
      <c r="W214" s="10" t="s">
        <v>38</v>
      </c>
      <c r="X214" s="10" t="s">
        <v>38</v>
      </c>
      <c r="Y214" s="10" t="s">
        <v>38</v>
      </c>
      <c r="Z214" s="10" t="s">
        <v>38</v>
      </c>
      <c r="AA214" s="10" t="s">
        <v>38</v>
      </c>
      <c r="AB214" s="4" t="s">
        <v>6967</v>
      </c>
    </row>
    <row r="215" spans="1:28" s="113" customFormat="1" ht="60" customHeight="1" x14ac:dyDescent="0.25">
      <c r="A215" s="4">
        <v>212</v>
      </c>
      <c r="B215" s="4" t="s">
        <v>6223</v>
      </c>
      <c r="C215" s="4" t="s">
        <v>1549</v>
      </c>
      <c r="D215" s="4" t="s">
        <v>1549</v>
      </c>
      <c r="E215" s="4" t="s">
        <v>7232</v>
      </c>
      <c r="F215" s="4" t="s">
        <v>1599</v>
      </c>
      <c r="G215" s="4" t="s">
        <v>7235</v>
      </c>
      <c r="H215" s="4" t="s">
        <v>7234</v>
      </c>
      <c r="I215" s="4" t="s">
        <v>7233</v>
      </c>
      <c r="J215" s="4" t="s">
        <v>7232</v>
      </c>
      <c r="K215" s="4">
        <v>33.337707999999999</v>
      </c>
      <c r="L215" s="4">
        <v>73.075862000000001</v>
      </c>
      <c r="M215" s="4">
        <v>52</v>
      </c>
      <c r="N215" s="4" t="s">
        <v>34</v>
      </c>
      <c r="O215" s="14" t="s">
        <v>7231</v>
      </c>
      <c r="P215" s="4">
        <v>26835</v>
      </c>
      <c r="Q215" s="4" t="s">
        <v>7230</v>
      </c>
      <c r="R215" s="2">
        <v>360000</v>
      </c>
      <c r="S215" s="4" t="s">
        <v>80</v>
      </c>
      <c r="T215" s="10" t="s">
        <v>38</v>
      </c>
      <c r="U215" s="10" t="s">
        <v>38</v>
      </c>
      <c r="V215" s="10" t="s">
        <v>38</v>
      </c>
      <c r="W215" s="10" t="s">
        <v>38</v>
      </c>
      <c r="X215" s="10" t="s">
        <v>38</v>
      </c>
      <c r="Y215" s="10" t="s">
        <v>38</v>
      </c>
      <c r="Z215" s="10" t="s">
        <v>38</v>
      </c>
      <c r="AA215" s="10" t="s">
        <v>38</v>
      </c>
      <c r="AB215" s="4" t="s">
        <v>6420</v>
      </c>
    </row>
    <row r="216" spans="1:28" s="113" customFormat="1" ht="60" customHeight="1" x14ac:dyDescent="0.25">
      <c r="A216" s="4">
        <v>213</v>
      </c>
      <c r="B216" s="4" t="s">
        <v>6223</v>
      </c>
      <c r="C216" s="4" t="s">
        <v>1549</v>
      </c>
      <c r="D216" s="4" t="s">
        <v>2849</v>
      </c>
      <c r="E216" s="4" t="s">
        <v>6826</v>
      </c>
      <c r="F216" s="4" t="s">
        <v>6830</v>
      </c>
      <c r="G216" s="4" t="s">
        <v>6872</v>
      </c>
      <c r="H216" s="4" t="s">
        <v>6871</v>
      </c>
      <c r="I216" s="4" t="s">
        <v>6870</v>
      </c>
      <c r="J216" s="4" t="s">
        <v>6826</v>
      </c>
      <c r="K216" s="4">
        <v>33.566800000000001</v>
      </c>
      <c r="L216" s="4">
        <v>73.402277999999995</v>
      </c>
      <c r="M216" s="4">
        <v>20</v>
      </c>
      <c r="N216" s="4" t="s">
        <v>34</v>
      </c>
      <c r="O216" s="4" t="s">
        <v>34</v>
      </c>
      <c r="P216" s="4">
        <v>22443</v>
      </c>
      <c r="Q216" s="4" t="s">
        <v>7229</v>
      </c>
      <c r="R216" s="10" t="s">
        <v>38</v>
      </c>
      <c r="S216" s="10" t="s">
        <v>38</v>
      </c>
      <c r="T216" s="10" t="s">
        <v>38</v>
      </c>
      <c r="U216" s="10" t="s">
        <v>38</v>
      </c>
      <c r="V216" s="10" t="s">
        <v>38</v>
      </c>
      <c r="W216" s="10" t="s">
        <v>38</v>
      </c>
      <c r="X216" s="10" t="s">
        <v>38</v>
      </c>
      <c r="Y216" s="10" t="s">
        <v>38</v>
      </c>
      <c r="Z216" s="10" t="s">
        <v>38</v>
      </c>
      <c r="AA216" s="10" t="s">
        <v>38</v>
      </c>
      <c r="AB216" s="4" t="s">
        <v>6967</v>
      </c>
    </row>
    <row r="217" spans="1:28" s="113" customFormat="1" ht="60" customHeight="1" x14ac:dyDescent="0.25">
      <c r="A217" s="4">
        <v>214</v>
      </c>
      <c r="B217" s="4" t="s">
        <v>6223</v>
      </c>
      <c r="C217" s="4" t="s">
        <v>1549</v>
      </c>
      <c r="D217" s="4" t="s">
        <v>2849</v>
      </c>
      <c r="E217" s="4" t="s">
        <v>6826</v>
      </c>
      <c r="F217" s="4" t="s">
        <v>6830</v>
      </c>
      <c r="G217" s="4" t="s">
        <v>7062</v>
      </c>
      <c r="H217" s="4" t="s">
        <v>6828</v>
      </c>
      <c r="I217" s="4" t="s">
        <v>6827</v>
      </c>
      <c r="J217" s="4" t="s">
        <v>6826</v>
      </c>
      <c r="K217" s="4">
        <v>33.556027999999998</v>
      </c>
      <c r="L217" s="4">
        <v>73.395726999999994</v>
      </c>
      <c r="M217" s="4">
        <v>60</v>
      </c>
      <c r="N217" s="4" t="s">
        <v>34</v>
      </c>
      <c r="O217" s="4" t="s">
        <v>34</v>
      </c>
      <c r="P217" s="4">
        <v>19767</v>
      </c>
      <c r="Q217" s="4" t="s">
        <v>7228</v>
      </c>
      <c r="R217" s="10" t="s">
        <v>38</v>
      </c>
      <c r="S217" s="10" t="s">
        <v>38</v>
      </c>
      <c r="T217" s="10" t="s">
        <v>38</v>
      </c>
      <c r="U217" s="10" t="s">
        <v>38</v>
      </c>
      <c r="V217" s="10" t="s">
        <v>38</v>
      </c>
      <c r="W217" s="10" t="s">
        <v>38</v>
      </c>
      <c r="X217" s="10" t="s">
        <v>38</v>
      </c>
      <c r="Y217" s="10" t="s">
        <v>38</v>
      </c>
      <c r="Z217" s="10" t="s">
        <v>38</v>
      </c>
      <c r="AA217" s="10" t="s">
        <v>38</v>
      </c>
      <c r="AB217" s="4" t="s">
        <v>6967</v>
      </c>
    </row>
    <row r="218" spans="1:28" s="113" customFormat="1" ht="60" customHeight="1" x14ac:dyDescent="0.25">
      <c r="A218" s="4">
        <v>215</v>
      </c>
      <c r="B218" s="4" t="s">
        <v>6223</v>
      </c>
      <c r="C218" s="4" t="s">
        <v>1549</v>
      </c>
      <c r="D218" s="4" t="s">
        <v>1650</v>
      </c>
      <c r="E218" s="4" t="s">
        <v>6859</v>
      </c>
      <c r="F218" s="4" t="s">
        <v>6863</v>
      </c>
      <c r="G218" s="4" t="s">
        <v>7227</v>
      </c>
      <c r="H218" s="4" t="s">
        <v>6861</v>
      </c>
      <c r="I218" s="4" t="s">
        <v>6860</v>
      </c>
      <c r="J218" s="4" t="s">
        <v>6859</v>
      </c>
      <c r="K218" s="4">
        <v>33.472638000000003</v>
      </c>
      <c r="L218" s="4">
        <v>73.402192999999997</v>
      </c>
      <c r="M218" s="4">
        <v>80</v>
      </c>
      <c r="N218" s="4" t="s">
        <v>34</v>
      </c>
      <c r="O218" s="4" t="s">
        <v>34</v>
      </c>
      <c r="P218" s="4">
        <v>16401</v>
      </c>
      <c r="Q218" s="4" t="s">
        <v>6857</v>
      </c>
      <c r="R218" s="10" t="s">
        <v>38</v>
      </c>
      <c r="S218" s="10" t="s">
        <v>38</v>
      </c>
      <c r="T218" s="10" t="s">
        <v>38</v>
      </c>
      <c r="U218" s="10" t="s">
        <v>38</v>
      </c>
      <c r="V218" s="10" t="s">
        <v>38</v>
      </c>
      <c r="W218" s="10" t="s">
        <v>38</v>
      </c>
      <c r="X218" s="10" t="s">
        <v>38</v>
      </c>
      <c r="Y218" s="10" t="s">
        <v>38</v>
      </c>
      <c r="Z218" s="10" t="s">
        <v>38</v>
      </c>
      <c r="AA218" s="10" t="s">
        <v>38</v>
      </c>
      <c r="AB218" s="4" t="s">
        <v>6967</v>
      </c>
    </row>
    <row r="219" spans="1:28" s="113" customFormat="1" ht="60" customHeight="1" x14ac:dyDescent="0.25">
      <c r="A219" s="4">
        <v>216</v>
      </c>
      <c r="B219" s="4" t="s">
        <v>6223</v>
      </c>
      <c r="C219" s="4" t="s">
        <v>1549</v>
      </c>
      <c r="D219" s="4" t="s">
        <v>1549</v>
      </c>
      <c r="E219" s="4" t="s">
        <v>7216</v>
      </c>
      <c r="F219" s="4" t="s">
        <v>7226</v>
      </c>
      <c r="G219" s="4" t="s">
        <v>7225</v>
      </c>
      <c r="H219" s="4" t="s">
        <v>7224</v>
      </c>
      <c r="I219" s="4" t="s">
        <v>7223</v>
      </c>
      <c r="J219" s="4" t="s">
        <v>7216</v>
      </c>
      <c r="K219" s="4">
        <v>33.375548999999999</v>
      </c>
      <c r="L219" s="4">
        <v>72.778323999999998</v>
      </c>
      <c r="M219" s="4">
        <v>60</v>
      </c>
      <c r="N219" s="4" t="s">
        <v>34</v>
      </c>
      <c r="O219" s="10" t="s">
        <v>7222</v>
      </c>
      <c r="P219" s="4">
        <v>31626</v>
      </c>
      <c r="Q219" s="4" t="s">
        <v>7221</v>
      </c>
      <c r="R219" s="4">
        <v>360000</v>
      </c>
      <c r="S219" s="4" t="s">
        <v>37</v>
      </c>
      <c r="T219" s="4">
        <v>288000</v>
      </c>
      <c r="U219" s="4" t="s">
        <v>37</v>
      </c>
      <c r="V219" s="10" t="s">
        <v>38</v>
      </c>
      <c r="W219" s="10" t="s">
        <v>38</v>
      </c>
      <c r="X219" s="4">
        <f>R219+T219</f>
        <v>648000</v>
      </c>
      <c r="Y219" s="10" t="s">
        <v>38</v>
      </c>
      <c r="Z219" s="10" t="s">
        <v>38</v>
      </c>
      <c r="AA219" s="10" t="s">
        <v>38</v>
      </c>
      <c r="AB219" s="4" t="s">
        <v>7213</v>
      </c>
    </row>
    <row r="220" spans="1:28" s="113" customFormat="1" ht="60" customHeight="1" x14ac:dyDescent="0.25">
      <c r="A220" s="4">
        <v>217</v>
      </c>
      <c r="B220" s="4" t="s">
        <v>6223</v>
      </c>
      <c r="C220" s="4" t="s">
        <v>1549</v>
      </c>
      <c r="D220" s="4" t="s">
        <v>1549</v>
      </c>
      <c r="E220" s="4" t="s">
        <v>7220</v>
      </c>
      <c r="F220" s="4" t="s">
        <v>7220</v>
      </c>
      <c r="G220" s="4" t="s">
        <v>7219</v>
      </c>
      <c r="H220" s="4" t="s">
        <v>7218</v>
      </c>
      <c r="I220" s="4" t="s">
        <v>7217</v>
      </c>
      <c r="J220" s="4" t="s">
        <v>7216</v>
      </c>
      <c r="K220" s="4">
        <v>33.210908000000003</v>
      </c>
      <c r="L220" s="4">
        <v>72.879687000000004</v>
      </c>
      <c r="M220" s="4">
        <v>40</v>
      </c>
      <c r="N220" s="4" t="s">
        <v>34</v>
      </c>
      <c r="O220" s="10" t="s">
        <v>7215</v>
      </c>
      <c r="P220" s="4">
        <v>29259</v>
      </c>
      <c r="Q220" s="4" t="s">
        <v>7214</v>
      </c>
      <c r="R220" s="4">
        <v>360000</v>
      </c>
      <c r="S220" s="4" t="s">
        <v>37</v>
      </c>
      <c r="T220" s="4">
        <v>288000</v>
      </c>
      <c r="U220" s="4" t="s">
        <v>37</v>
      </c>
      <c r="V220" s="10" t="s">
        <v>38</v>
      </c>
      <c r="W220" s="10" t="s">
        <v>38</v>
      </c>
      <c r="X220" s="4">
        <f>R220+T220</f>
        <v>648000</v>
      </c>
      <c r="Y220" s="10" t="s">
        <v>38</v>
      </c>
      <c r="Z220" s="10" t="s">
        <v>38</v>
      </c>
      <c r="AA220" s="10" t="s">
        <v>38</v>
      </c>
      <c r="AB220" s="4" t="s">
        <v>7213</v>
      </c>
    </row>
    <row r="221" spans="1:28" s="113" customFormat="1" ht="60" customHeight="1" x14ac:dyDescent="0.25">
      <c r="A221" s="4">
        <v>218</v>
      </c>
      <c r="B221" s="4" t="s">
        <v>6223</v>
      </c>
      <c r="C221" s="4" t="s">
        <v>704</v>
      </c>
      <c r="D221" s="4" t="s">
        <v>719</v>
      </c>
      <c r="E221" s="4" t="s">
        <v>1200</v>
      </c>
      <c r="F221" s="4" t="s">
        <v>1200</v>
      </c>
      <c r="G221" s="4" t="s">
        <v>6748</v>
      </c>
      <c r="H221" s="4" t="s">
        <v>6747</v>
      </c>
      <c r="I221" s="4" t="s">
        <v>6746</v>
      </c>
      <c r="J221" s="4" t="s">
        <v>1200</v>
      </c>
      <c r="K221" s="4">
        <v>33.160674999999998</v>
      </c>
      <c r="L221" s="4">
        <v>73.561587000000003</v>
      </c>
      <c r="M221" s="4">
        <v>60</v>
      </c>
      <c r="N221" s="4" t="s">
        <v>34</v>
      </c>
      <c r="O221" s="114">
        <v>45538</v>
      </c>
      <c r="P221" s="4">
        <v>21530</v>
      </c>
      <c r="Q221" s="4" t="s">
        <v>6436</v>
      </c>
      <c r="R221" s="2">
        <v>360000</v>
      </c>
      <c r="S221" s="4" t="s">
        <v>37</v>
      </c>
      <c r="T221" s="10" t="s">
        <v>38</v>
      </c>
      <c r="U221" s="10" t="s">
        <v>38</v>
      </c>
      <c r="V221" s="10" t="s">
        <v>38</v>
      </c>
      <c r="W221" s="10" t="s">
        <v>38</v>
      </c>
      <c r="X221" s="10" t="s">
        <v>38</v>
      </c>
      <c r="Y221" s="10" t="s">
        <v>38</v>
      </c>
      <c r="Z221" s="10" t="s">
        <v>38</v>
      </c>
      <c r="AA221" s="10" t="s">
        <v>38</v>
      </c>
      <c r="AB221" s="4" t="s">
        <v>7212</v>
      </c>
    </row>
    <row r="222" spans="1:28" s="113" customFormat="1" ht="60" customHeight="1" x14ac:dyDescent="0.25">
      <c r="A222" s="4">
        <v>219</v>
      </c>
      <c r="B222" s="4" t="s">
        <v>6223</v>
      </c>
      <c r="C222" s="4" t="s">
        <v>704</v>
      </c>
      <c r="D222" s="4" t="s">
        <v>719</v>
      </c>
      <c r="E222" s="4" t="s">
        <v>1200</v>
      </c>
      <c r="F222" s="4" t="s">
        <v>1200</v>
      </c>
      <c r="G222" s="4" t="s">
        <v>7181</v>
      </c>
      <c r="H222" s="4" t="s">
        <v>7180</v>
      </c>
      <c r="I222" s="4" t="s">
        <v>7179</v>
      </c>
      <c r="J222" s="4" t="s">
        <v>1200</v>
      </c>
      <c r="K222" s="4">
        <v>33.197552999999999</v>
      </c>
      <c r="L222" s="4">
        <v>73.486715000000004</v>
      </c>
      <c r="M222" s="4">
        <v>55</v>
      </c>
      <c r="N222" s="4" t="s">
        <v>34</v>
      </c>
      <c r="O222" s="114">
        <v>45538</v>
      </c>
      <c r="P222" s="4">
        <v>21530</v>
      </c>
      <c r="Q222" s="4" t="s">
        <v>6432</v>
      </c>
      <c r="R222" s="2">
        <v>360000</v>
      </c>
      <c r="S222" s="4" t="s">
        <v>37</v>
      </c>
      <c r="T222" s="10" t="s">
        <v>38</v>
      </c>
      <c r="U222" s="10" t="s">
        <v>38</v>
      </c>
      <c r="V222" s="10" t="s">
        <v>38</v>
      </c>
      <c r="W222" s="10" t="s">
        <v>38</v>
      </c>
      <c r="X222" s="10" t="s">
        <v>38</v>
      </c>
      <c r="Y222" s="10" t="s">
        <v>38</v>
      </c>
      <c r="Z222" s="10" t="s">
        <v>38</v>
      </c>
      <c r="AA222" s="10" t="s">
        <v>38</v>
      </c>
      <c r="AB222" s="147" t="s">
        <v>6270</v>
      </c>
    </row>
    <row r="223" spans="1:28" s="113" customFormat="1" ht="60" customHeight="1" x14ac:dyDescent="0.25">
      <c r="A223" s="4">
        <v>220</v>
      </c>
      <c r="B223" s="4" t="s">
        <v>6223</v>
      </c>
      <c r="C223" s="4" t="s">
        <v>704</v>
      </c>
      <c r="D223" s="4" t="s">
        <v>719</v>
      </c>
      <c r="E223" s="4" t="s">
        <v>7206</v>
      </c>
      <c r="F223" s="4" t="s">
        <v>7210</v>
      </c>
      <c r="G223" s="4" t="s">
        <v>7209</v>
      </c>
      <c r="H223" s="4" t="s">
        <v>7208</v>
      </c>
      <c r="I223" s="4" t="s">
        <v>7207</v>
      </c>
      <c r="J223" s="4" t="s">
        <v>7206</v>
      </c>
      <c r="K223" s="4">
        <v>33.102423000000002</v>
      </c>
      <c r="L223" s="4">
        <v>73.376433000000006</v>
      </c>
      <c r="M223" s="4">
        <v>32</v>
      </c>
      <c r="N223" s="4" t="s">
        <v>34</v>
      </c>
      <c r="O223" s="10" t="s">
        <v>38</v>
      </c>
      <c r="P223" s="4">
        <v>21672</v>
      </c>
      <c r="Q223" s="4" t="s">
        <v>6427</v>
      </c>
      <c r="R223" s="4">
        <v>360000</v>
      </c>
      <c r="S223" s="4" t="s">
        <v>37</v>
      </c>
      <c r="T223" s="10" t="s">
        <v>38</v>
      </c>
      <c r="U223" s="10" t="s">
        <v>38</v>
      </c>
      <c r="V223" s="10" t="s">
        <v>38</v>
      </c>
      <c r="W223" s="10" t="s">
        <v>38</v>
      </c>
      <c r="X223" s="10" t="s">
        <v>38</v>
      </c>
      <c r="Y223" s="10" t="s">
        <v>38</v>
      </c>
      <c r="Z223" s="10" t="s">
        <v>38</v>
      </c>
      <c r="AA223" s="10" t="s">
        <v>38</v>
      </c>
      <c r="AB223" s="147" t="s">
        <v>7211</v>
      </c>
    </row>
    <row r="224" spans="1:28" s="113" customFormat="1" ht="60" customHeight="1" x14ac:dyDescent="0.25">
      <c r="A224" s="4">
        <v>221</v>
      </c>
      <c r="B224" s="4" t="s">
        <v>6223</v>
      </c>
      <c r="C224" s="4" t="s">
        <v>704</v>
      </c>
      <c r="D224" s="4" t="s">
        <v>719</v>
      </c>
      <c r="E224" s="4" t="s">
        <v>7206</v>
      </c>
      <c r="F224" s="4" t="s">
        <v>7210</v>
      </c>
      <c r="G224" s="4" t="s">
        <v>7209</v>
      </c>
      <c r="H224" s="4" t="s">
        <v>7208</v>
      </c>
      <c r="I224" s="4" t="s">
        <v>7207</v>
      </c>
      <c r="J224" s="4" t="s">
        <v>7206</v>
      </c>
      <c r="K224" s="4">
        <v>33.102423000000002</v>
      </c>
      <c r="L224" s="4">
        <v>73.376433000000006</v>
      </c>
      <c r="M224" s="4">
        <v>32</v>
      </c>
      <c r="N224" s="4" t="s">
        <v>34</v>
      </c>
      <c r="O224" s="10" t="s">
        <v>7205</v>
      </c>
      <c r="P224" s="4">
        <v>21672</v>
      </c>
      <c r="Q224" s="4" t="s">
        <v>6427</v>
      </c>
      <c r="R224" s="4">
        <v>360000</v>
      </c>
      <c r="S224" s="4" t="s">
        <v>37</v>
      </c>
      <c r="T224" s="4">
        <v>288000</v>
      </c>
      <c r="U224" s="4" t="s">
        <v>37</v>
      </c>
      <c r="V224" s="10" t="s">
        <v>38</v>
      </c>
      <c r="W224" s="10" t="s">
        <v>38</v>
      </c>
      <c r="X224" s="10" t="s">
        <v>38</v>
      </c>
      <c r="Y224" s="10" t="s">
        <v>38</v>
      </c>
      <c r="Z224" s="10" t="s">
        <v>38</v>
      </c>
      <c r="AA224" s="10" t="s">
        <v>38</v>
      </c>
      <c r="AB224" s="147" t="s">
        <v>6277</v>
      </c>
    </row>
    <row r="225" spans="1:28" s="113" customFormat="1" ht="60" customHeight="1" x14ac:dyDescent="0.25">
      <c r="A225" s="4">
        <v>222</v>
      </c>
      <c r="B225" s="4" t="s">
        <v>6223</v>
      </c>
      <c r="C225" s="4" t="s">
        <v>704</v>
      </c>
      <c r="D225" s="4" t="s">
        <v>719</v>
      </c>
      <c r="E225" s="4" t="s">
        <v>6736</v>
      </c>
      <c r="F225" s="4" t="s">
        <v>900</v>
      </c>
      <c r="G225" s="4" t="s">
        <v>6742</v>
      </c>
      <c r="H225" s="4" t="s">
        <v>7204</v>
      </c>
      <c r="I225" s="4" t="s">
        <v>6737</v>
      </c>
      <c r="J225" s="4" t="s">
        <v>6736</v>
      </c>
      <c r="K225" s="4">
        <v>32.923850999999999</v>
      </c>
      <c r="L225" s="4">
        <v>73.383388999999994</v>
      </c>
      <c r="M225" s="4">
        <v>40</v>
      </c>
      <c r="N225" s="4" t="s">
        <v>34</v>
      </c>
      <c r="O225" s="10" t="s">
        <v>38</v>
      </c>
      <c r="P225" s="4">
        <v>21672</v>
      </c>
      <c r="Q225" s="4" t="s">
        <v>6734</v>
      </c>
      <c r="R225" s="10" t="s">
        <v>38</v>
      </c>
      <c r="S225" s="10" t="s">
        <v>38</v>
      </c>
      <c r="T225" s="10" t="s">
        <v>38</v>
      </c>
      <c r="U225" s="4" t="s">
        <v>37</v>
      </c>
      <c r="V225" s="10" t="s">
        <v>38</v>
      </c>
      <c r="W225" s="10" t="s">
        <v>38</v>
      </c>
      <c r="X225" s="10" t="s">
        <v>38</v>
      </c>
      <c r="Y225" s="10" t="s">
        <v>38</v>
      </c>
      <c r="Z225" s="10" t="s">
        <v>38</v>
      </c>
      <c r="AA225" s="10" t="s">
        <v>38</v>
      </c>
      <c r="AB225" s="4" t="s">
        <v>6971</v>
      </c>
    </row>
    <row r="226" spans="1:28" s="113" customFormat="1" ht="60" customHeight="1" x14ac:dyDescent="0.25">
      <c r="A226" s="4">
        <v>223</v>
      </c>
      <c r="B226" s="4" t="s">
        <v>6223</v>
      </c>
      <c r="C226" s="4" t="s">
        <v>704</v>
      </c>
      <c r="D226" s="4" t="s">
        <v>719</v>
      </c>
      <c r="E226" s="4" t="s">
        <v>6736</v>
      </c>
      <c r="F226" s="4" t="s">
        <v>900</v>
      </c>
      <c r="G226" s="4" t="s">
        <v>7177</v>
      </c>
      <c r="H226" s="4" t="s">
        <v>6744</v>
      </c>
      <c r="I226" s="4" t="s">
        <v>6737</v>
      </c>
      <c r="J226" s="4" t="s">
        <v>6736</v>
      </c>
      <c r="K226" s="4">
        <v>32.926265000000001</v>
      </c>
      <c r="L226" s="4">
        <v>73.386407000000005</v>
      </c>
      <c r="M226" s="4">
        <v>32</v>
      </c>
      <c r="N226" s="4" t="s">
        <v>34</v>
      </c>
      <c r="O226" s="10" t="s">
        <v>38</v>
      </c>
      <c r="P226" s="4">
        <v>21105</v>
      </c>
      <c r="Q226" s="4" t="s">
        <v>6480</v>
      </c>
      <c r="R226" s="10" t="s">
        <v>38</v>
      </c>
      <c r="S226" s="10" t="s">
        <v>38</v>
      </c>
      <c r="T226" s="10" t="s">
        <v>38</v>
      </c>
      <c r="U226" s="4" t="s">
        <v>37</v>
      </c>
      <c r="V226" s="10" t="s">
        <v>38</v>
      </c>
      <c r="W226" s="10" t="s">
        <v>38</v>
      </c>
      <c r="X226" s="10" t="s">
        <v>38</v>
      </c>
      <c r="Y226" s="10" t="s">
        <v>38</v>
      </c>
      <c r="Z226" s="10" t="s">
        <v>38</v>
      </c>
      <c r="AA226" s="10" t="s">
        <v>38</v>
      </c>
      <c r="AB226" s="4" t="s">
        <v>6971</v>
      </c>
    </row>
    <row r="227" spans="1:28" s="113" customFormat="1" ht="60" customHeight="1" x14ac:dyDescent="0.25">
      <c r="A227" s="4">
        <v>224</v>
      </c>
      <c r="B227" s="4" t="s">
        <v>6223</v>
      </c>
      <c r="C227" s="4" t="s">
        <v>704</v>
      </c>
      <c r="D227" s="4" t="s">
        <v>712</v>
      </c>
      <c r="E227" s="4" t="s">
        <v>7203</v>
      </c>
      <c r="F227" s="4" t="s">
        <v>7203</v>
      </c>
      <c r="G227" s="4" t="s">
        <v>7174</v>
      </c>
      <c r="H227" s="4" t="s">
        <v>7173</v>
      </c>
      <c r="I227" s="4" t="s">
        <v>7172</v>
      </c>
      <c r="J227" s="4" t="s">
        <v>7203</v>
      </c>
      <c r="K227" s="4">
        <v>33.181415000000001</v>
      </c>
      <c r="L227" s="4">
        <v>73.571138000000005</v>
      </c>
      <c r="M227" s="4">
        <v>24</v>
      </c>
      <c r="N227" s="4" t="s">
        <v>34</v>
      </c>
      <c r="O227" s="10" t="s">
        <v>38</v>
      </c>
      <c r="P227" s="4">
        <v>21388</v>
      </c>
      <c r="Q227" s="4" t="s">
        <v>6427</v>
      </c>
      <c r="R227" s="10" t="s">
        <v>38</v>
      </c>
      <c r="S227" s="10" t="s">
        <v>38</v>
      </c>
      <c r="T227" s="10" t="s">
        <v>38</v>
      </c>
      <c r="U227" s="10" t="s">
        <v>38</v>
      </c>
      <c r="V227" s="10" t="s">
        <v>38</v>
      </c>
      <c r="W227" s="10" t="s">
        <v>38</v>
      </c>
      <c r="X227" s="10" t="s">
        <v>38</v>
      </c>
      <c r="Y227" s="10" t="s">
        <v>38</v>
      </c>
      <c r="Z227" s="10" t="s">
        <v>38</v>
      </c>
      <c r="AA227" s="10" t="s">
        <v>38</v>
      </c>
      <c r="AB227" s="4" t="s">
        <v>6971</v>
      </c>
    </row>
    <row r="228" spans="1:28" s="113" customFormat="1" ht="60" customHeight="1" x14ac:dyDescent="0.25">
      <c r="A228" s="4">
        <v>225</v>
      </c>
      <c r="B228" s="4" t="s">
        <v>6223</v>
      </c>
      <c r="C228" s="4" t="s">
        <v>27</v>
      </c>
      <c r="D228" s="4" t="s">
        <v>109</v>
      </c>
      <c r="E228" s="4" t="s">
        <v>7202</v>
      </c>
      <c r="F228" s="4" t="s">
        <v>7202</v>
      </c>
      <c r="G228" s="4" t="s">
        <v>7201</v>
      </c>
      <c r="H228" s="4" t="s">
        <v>7200</v>
      </c>
      <c r="I228" s="4" t="s">
        <v>7199</v>
      </c>
      <c r="J228" s="4" t="s">
        <v>7198</v>
      </c>
      <c r="K228" s="4">
        <v>33.357669999999999</v>
      </c>
      <c r="L228" s="4">
        <v>72.536833999999999</v>
      </c>
      <c r="M228" s="4">
        <v>80</v>
      </c>
      <c r="N228" s="4" t="s">
        <v>58</v>
      </c>
      <c r="O228" s="10" t="s">
        <v>38</v>
      </c>
      <c r="P228" s="4">
        <v>28214</v>
      </c>
      <c r="Q228" s="4" t="s">
        <v>7197</v>
      </c>
      <c r="R228" s="10" t="s">
        <v>38</v>
      </c>
      <c r="S228" s="10" t="s">
        <v>38</v>
      </c>
      <c r="T228" s="10" t="s">
        <v>38</v>
      </c>
      <c r="U228" s="10" t="s">
        <v>38</v>
      </c>
      <c r="V228" s="10" t="s">
        <v>38</v>
      </c>
      <c r="W228" s="10" t="s">
        <v>38</v>
      </c>
      <c r="X228" s="10" t="s">
        <v>38</v>
      </c>
      <c r="Y228" s="10" t="s">
        <v>38</v>
      </c>
      <c r="Z228" s="10" t="s">
        <v>38</v>
      </c>
      <c r="AA228" s="10" t="s">
        <v>38</v>
      </c>
      <c r="AB228" s="4" t="s">
        <v>6971</v>
      </c>
    </row>
    <row r="229" spans="1:28" s="113" customFormat="1" ht="60" customHeight="1" x14ac:dyDescent="0.25">
      <c r="A229" s="4">
        <v>226</v>
      </c>
      <c r="B229" s="4" t="s">
        <v>6223</v>
      </c>
      <c r="C229" s="4" t="s">
        <v>27</v>
      </c>
      <c r="D229" s="4" t="s">
        <v>109</v>
      </c>
      <c r="E229" s="4" t="s">
        <v>6957</v>
      </c>
      <c r="F229" s="4" t="s">
        <v>2373</v>
      </c>
      <c r="G229" s="4" t="s">
        <v>6956</v>
      </c>
      <c r="H229" s="4" t="s">
        <v>6955</v>
      </c>
      <c r="I229" s="4" t="s">
        <v>6954</v>
      </c>
      <c r="J229" s="4" t="s">
        <v>6953</v>
      </c>
      <c r="K229" s="4">
        <v>33.334400000000002</v>
      </c>
      <c r="L229" s="4">
        <v>72.273899999999998</v>
      </c>
      <c r="M229" s="4">
        <v>70</v>
      </c>
      <c r="N229" s="4" t="s">
        <v>58</v>
      </c>
      <c r="O229" s="10" t="s">
        <v>38</v>
      </c>
      <c r="P229" s="4">
        <v>25874</v>
      </c>
      <c r="Q229" s="4" t="s">
        <v>6952</v>
      </c>
      <c r="R229" s="10" t="s">
        <v>38</v>
      </c>
      <c r="S229" s="10" t="s">
        <v>38</v>
      </c>
      <c r="T229" s="10" t="s">
        <v>38</v>
      </c>
      <c r="U229" s="10" t="s">
        <v>38</v>
      </c>
      <c r="V229" s="10" t="s">
        <v>38</v>
      </c>
      <c r="W229" s="10" t="s">
        <v>38</v>
      </c>
      <c r="X229" s="10" t="s">
        <v>38</v>
      </c>
      <c r="Y229" s="10" t="s">
        <v>38</v>
      </c>
      <c r="Z229" s="10" t="s">
        <v>38</v>
      </c>
      <c r="AA229" s="10" t="s">
        <v>38</v>
      </c>
      <c r="AB229" s="4" t="s">
        <v>6971</v>
      </c>
    </row>
    <row r="230" spans="1:28" s="113" customFormat="1" ht="60" customHeight="1" x14ac:dyDescent="0.25">
      <c r="A230" s="4">
        <v>227</v>
      </c>
      <c r="B230" s="4" t="s">
        <v>6223</v>
      </c>
      <c r="C230" s="4" t="s">
        <v>27</v>
      </c>
      <c r="D230" s="4" t="s">
        <v>109</v>
      </c>
      <c r="E230" s="4" t="s">
        <v>7196</v>
      </c>
      <c r="F230" s="4" t="s">
        <v>7196</v>
      </c>
      <c r="G230" s="4" t="s">
        <v>7195</v>
      </c>
      <c r="H230" s="4" t="s">
        <v>7194</v>
      </c>
      <c r="I230" s="4" t="s">
        <v>7193</v>
      </c>
      <c r="J230" s="4" t="s">
        <v>7192</v>
      </c>
      <c r="K230" s="4">
        <v>33.356999999999999</v>
      </c>
      <c r="L230" s="4">
        <v>72.375900000000001</v>
      </c>
      <c r="M230" s="4">
        <v>88</v>
      </c>
      <c r="N230" s="4" t="s">
        <v>58</v>
      </c>
      <c r="O230" s="10" t="s">
        <v>38</v>
      </c>
      <c r="P230" s="4">
        <v>31254</v>
      </c>
      <c r="Q230" s="4" t="s">
        <v>7191</v>
      </c>
      <c r="R230" s="10" t="s">
        <v>38</v>
      </c>
      <c r="S230" s="10" t="s">
        <v>38</v>
      </c>
      <c r="T230" s="10" t="s">
        <v>38</v>
      </c>
      <c r="U230" s="10" t="s">
        <v>38</v>
      </c>
      <c r="V230" s="10" t="s">
        <v>38</v>
      </c>
      <c r="W230" s="10" t="s">
        <v>38</v>
      </c>
      <c r="X230" s="10" t="s">
        <v>38</v>
      </c>
      <c r="Y230" s="10" t="s">
        <v>38</v>
      </c>
      <c r="Z230" s="10" t="s">
        <v>38</v>
      </c>
      <c r="AA230" s="10" t="s">
        <v>38</v>
      </c>
      <c r="AB230" s="4" t="s">
        <v>6971</v>
      </c>
    </row>
    <row r="231" spans="1:28" s="113" customFormat="1" ht="60" customHeight="1" x14ac:dyDescent="0.25">
      <c r="A231" s="4">
        <v>228</v>
      </c>
      <c r="B231" s="4" t="s">
        <v>6223</v>
      </c>
      <c r="C231" s="4" t="s">
        <v>2506</v>
      </c>
      <c r="D231" s="4" t="s">
        <v>6326</v>
      </c>
      <c r="E231" s="4" t="s">
        <v>6329</v>
      </c>
      <c r="F231" s="4" t="s">
        <v>255</v>
      </c>
      <c r="G231" s="4" t="s">
        <v>6332</v>
      </c>
      <c r="H231" s="4" t="s">
        <v>6331</v>
      </c>
      <c r="I231" s="4" t="s">
        <v>6330</v>
      </c>
      <c r="J231" s="4" t="s">
        <v>6329</v>
      </c>
      <c r="K231" s="4">
        <v>33.577342999999999</v>
      </c>
      <c r="L231" s="4">
        <v>72.511067999999995</v>
      </c>
      <c r="M231" s="4">
        <v>60</v>
      </c>
      <c r="N231" s="4" t="s">
        <v>34</v>
      </c>
      <c r="O231" s="4" t="s">
        <v>6328</v>
      </c>
      <c r="P231" s="4">
        <v>21852</v>
      </c>
      <c r="Q231" s="4" t="s">
        <v>7190</v>
      </c>
      <c r="R231" s="10" t="s">
        <v>38</v>
      </c>
      <c r="S231" s="10" t="s">
        <v>38</v>
      </c>
      <c r="T231" s="10" t="s">
        <v>38</v>
      </c>
      <c r="U231" s="10" t="s">
        <v>38</v>
      </c>
      <c r="V231" s="10" t="s">
        <v>38</v>
      </c>
      <c r="W231" s="10" t="s">
        <v>38</v>
      </c>
      <c r="X231" s="10" t="s">
        <v>38</v>
      </c>
      <c r="Y231" s="10" t="s">
        <v>38</v>
      </c>
      <c r="Z231" s="10" t="s">
        <v>38</v>
      </c>
      <c r="AA231" s="10" t="s">
        <v>38</v>
      </c>
      <c r="AB231" s="4" t="s">
        <v>6967</v>
      </c>
    </row>
    <row r="232" spans="1:28" s="113" customFormat="1" ht="60" customHeight="1" x14ac:dyDescent="0.25">
      <c r="A232" s="4">
        <v>229</v>
      </c>
      <c r="B232" s="4" t="s">
        <v>1676</v>
      </c>
      <c r="C232" s="4" t="s">
        <v>1215</v>
      </c>
      <c r="D232" s="4" t="s">
        <v>1215</v>
      </c>
      <c r="E232" s="4" t="s">
        <v>7186</v>
      </c>
      <c r="F232" s="4" t="s">
        <v>4623</v>
      </c>
      <c r="G232" s="4" t="s">
        <v>7189</v>
      </c>
      <c r="H232" s="4" t="s">
        <v>7188</v>
      </c>
      <c r="I232" s="4" t="s">
        <v>7187</v>
      </c>
      <c r="J232" s="4" t="s">
        <v>7186</v>
      </c>
      <c r="K232" s="4">
        <v>32.877003000000002</v>
      </c>
      <c r="L232" s="4">
        <v>71.869529</v>
      </c>
      <c r="M232" s="4">
        <v>75</v>
      </c>
      <c r="N232" s="4" t="s">
        <v>34</v>
      </c>
      <c r="O232" s="122" t="s">
        <v>5413</v>
      </c>
      <c r="P232" s="4">
        <v>144.38999999999999</v>
      </c>
      <c r="Q232" s="4" t="s">
        <v>7185</v>
      </c>
      <c r="R232" s="4">
        <v>132838</v>
      </c>
      <c r="S232" s="4" t="s">
        <v>37</v>
      </c>
      <c r="T232" s="4">
        <v>89234</v>
      </c>
      <c r="U232" s="4" t="s">
        <v>37</v>
      </c>
      <c r="V232" s="4" t="s">
        <v>34</v>
      </c>
      <c r="W232" s="4">
        <v>24674</v>
      </c>
      <c r="X232" s="4">
        <f>R232+T232+W232</f>
        <v>246746</v>
      </c>
      <c r="Y232" s="10" t="s">
        <v>38</v>
      </c>
      <c r="Z232" s="4" t="s">
        <v>2251</v>
      </c>
      <c r="AA232" s="10" t="s">
        <v>38</v>
      </c>
      <c r="AB232" s="4" t="s">
        <v>50</v>
      </c>
    </row>
    <row r="233" spans="1:28" s="113" customFormat="1" ht="60" customHeight="1" x14ac:dyDescent="0.25">
      <c r="A233" s="4">
        <v>230</v>
      </c>
      <c r="B233" s="4" t="s">
        <v>6223</v>
      </c>
      <c r="C233" s="4" t="s">
        <v>1215</v>
      </c>
      <c r="D233" s="4" t="s">
        <v>1215</v>
      </c>
      <c r="E233" s="4" t="s">
        <v>3466</v>
      </c>
      <c r="F233" s="4" t="s">
        <v>4623</v>
      </c>
      <c r="G233" s="4" t="s">
        <v>6209</v>
      </c>
      <c r="H233" s="4" t="s">
        <v>6208</v>
      </c>
      <c r="I233" s="4" t="s">
        <v>6207</v>
      </c>
      <c r="J233" s="4" t="s">
        <v>3466</v>
      </c>
      <c r="K233" s="4">
        <v>32.751443999999999</v>
      </c>
      <c r="L233" s="4">
        <v>71.776561999999998</v>
      </c>
      <c r="M233" s="4">
        <v>12.5</v>
      </c>
      <c r="N233" s="4" t="s">
        <v>34</v>
      </c>
      <c r="O233" s="10" t="s">
        <v>6206</v>
      </c>
      <c r="P233" s="4">
        <v>24282</v>
      </c>
      <c r="Q233" s="4" t="s">
        <v>6205</v>
      </c>
      <c r="R233" s="4">
        <v>360000</v>
      </c>
      <c r="S233" s="4" t="s">
        <v>37</v>
      </c>
      <c r="T233" s="4">
        <v>288000</v>
      </c>
      <c r="U233" s="4" t="s">
        <v>37</v>
      </c>
      <c r="V233" s="10" t="s">
        <v>38</v>
      </c>
      <c r="W233" s="10" t="s">
        <v>38</v>
      </c>
      <c r="X233" s="10" t="s">
        <v>38</v>
      </c>
      <c r="Y233" s="10" t="s">
        <v>38</v>
      </c>
      <c r="Z233" s="10" t="s">
        <v>38</v>
      </c>
      <c r="AA233" s="10" t="s">
        <v>38</v>
      </c>
      <c r="AB233" s="147" t="s">
        <v>7184</v>
      </c>
    </row>
    <row r="234" spans="1:28" s="113" customFormat="1" ht="60" customHeight="1" x14ac:dyDescent="0.25">
      <c r="A234" s="4">
        <v>231</v>
      </c>
      <c r="B234" s="4" t="s">
        <v>6223</v>
      </c>
      <c r="C234" s="4" t="s">
        <v>1215</v>
      </c>
      <c r="D234" s="4" t="s">
        <v>1215</v>
      </c>
      <c r="E234" s="4" t="s">
        <v>3466</v>
      </c>
      <c r="F234" s="4" t="s">
        <v>4623</v>
      </c>
      <c r="G234" s="4" t="s">
        <v>6209</v>
      </c>
      <c r="H234" s="4" t="s">
        <v>6208</v>
      </c>
      <c r="I234" s="4" t="s">
        <v>6207</v>
      </c>
      <c r="J234" s="4" t="s">
        <v>3466</v>
      </c>
      <c r="K234" s="4">
        <v>32.751443999999999</v>
      </c>
      <c r="L234" s="4">
        <v>71.776561999999998</v>
      </c>
      <c r="M234" s="4">
        <v>12.5</v>
      </c>
      <c r="N234" s="4" t="s">
        <v>34</v>
      </c>
      <c r="O234" s="10" t="s">
        <v>6206</v>
      </c>
      <c r="P234" s="4">
        <v>24282</v>
      </c>
      <c r="Q234" s="4" t="s">
        <v>6205</v>
      </c>
      <c r="R234" s="4">
        <v>360000</v>
      </c>
      <c r="S234" s="4" t="s">
        <v>37</v>
      </c>
      <c r="T234" s="4">
        <v>288000</v>
      </c>
      <c r="U234" s="4" t="s">
        <v>37</v>
      </c>
      <c r="V234" s="4" t="s">
        <v>34</v>
      </c>
      <c r="W234" s="10" t="s">
        <v>38</v>
      </c>
      <c r="X234" s="4">
        <v>360000</v>
      </c>
      <c r="Y234" s="10" t="s">
        <v>38</v>
      </c>
      <c r="Z234" s="146" t="s">
        <v>7183</v>
      </c>
      <c r="AA234" s="10" t="s">
        <v>38</v>
      </c>
      <c r="AB234" s="4" t="s">
        <v>7182</v>
      </c>
    </row>
    <row r="235" spans="1:28" s="113" customFormat="1" ht="60" customHeight="1" x14ac:dyDescent="0.25">
      <c r="A235" s="4">
        <v>232</v>
      </c>
      <c r="B235" s="4" t="s">
        <v>6223</v>
      </c>
      <c r="C235" s="4" t="s">
        <v>704</v>
      </c>
      <c r="D235" s="4" t="s">
        <v>719</v>
      </c>
      <c r="E235" s="4" t="s">
        <v>1200</v>
      </c>
      <c r="F235" s="4" t="s">
        <v>1200</v>
      </c>
      <c r="G235" s="4" t="s">
        <v>7181</v>
      </c>
      <c r="H235" s="4" t="s">
        <v>7180</v>
      </c>
      <c r="I235" s="4" t="s">
        <v>7179</v>
      </c>
      <c r="J235" s="4" t="s">
        <v>1200</v>
      </c>
      <c r="K235" s="4">
        <v>33.197552999999999</v>
      </c>
      <c r="L235" s="4">
        <v>73.486715000000004</v>
      </c>
      <c r="M235" s="4">
        <v>55</v>
      </c>
      <c r="N235" s="4" t="s">
        <v>34</v>
      </c>
      <c r="O235" s="14">
        <v>45360</v>
      </c>
      <c r="P235" s="4">
        <v>21530</v>
      </c>
      <c r="Q235" s="4" t="s">
        <v>6432</v>
      </c>
      <c r="R235" s="2">
        <v>360000</v>
      </c>
      <c r="S235" s="4" t="s">
        <v>37</v>
      </c>
      <c r="T235" s="2">
        <v>288000</v>
      </c>
      <c r="U235" s="4" t="s">
        <v>37</v>
      </c>
      <c r="V235" s="4" t="s">
        <v>38</v>
      </c>
      <c r="W235" s="4" t="s">
        <v>38</v>
      </c>
      <c r="X235" s="2"/>
      <c r="Y235" s="4" t="s">
        <v>38</v>
      </c>
      <c r="Z235" s="14"/>
      <c r="AA235" s="4"/>
      <c r="AB235" s="4" t="s">
        <v>7178</v>
      </c>
    </row>
    <row r="236" spans="1:28" s="113" customFormat="1" ht="60" customHeight="1" x14ac:dyDescent="0.25">
      <c r="A236" s="4">
        <v>233</v>
      </c>
      <c r="B236" s="4" t="s">
        <v>6223</v>
      </c>
      <c r="C236" s="4" t="s">
        <v>704</v>
      </c>
      <c r="D236" s="4" t="s">
        <v>719</v>
      </c>
      <c r="E236" s="4" t="s">
        <v>6736</v>
      </c>
      <c r="F236" s="4" t="s">
        <v>900</v>
      </c>
      <c r="G236" s="4" t="s">
        <v>6742</v>
      </c>
      <c r="H236" s="4" t="s">
        <v>6741</v>
      </c>
      <c r="I236" s="4" t="s">
        <v>6737</v>
      </c>
      <c r="J236" s="4" t="s">
        <v>6736</v>
      </c>
      <c r="K236" s="4">
        <v>32.923850999999999</v>
      </c>
      <c r="L236" s="4">
        <v>73.383388999999994</v>
      </c>
      <c r="M236" s="4">
        <v>40</v>
      </c>
      <c r="N236" s="4" t="s">
        <v>34</v>
      </c>
      <c r="O236" s="14">
        <v>45360</v>
      </c>
      <c r="P236" s="4">
        <v>21672</v>
      </c>
      <c r="Q236" s="4" t="s">
        <v>6734</v>
      </c>
      <c r="R236" s="4">
        <v>360000</v>
      </c>
      <c r="S236" s="4" t="s">
        <v>37</v>
      </c>
      <c r="T236" s="114" t="s">
        <v>38</v>
      </c>
      <c r="U236" s="114" t="s">
        <v>38</v>
      </c>
      <c r="V236" s="114" t="s">
        <v>38</v>
      </c>
      <c r="W236" s="114" t="s">
        <v>38</v>
      </c>
      <c r="X236" s="114" t="s">
        <v>38</v>
      </c>
      <c r="Y236" s="114" t="s">
        <v>38</v>
      </c>
      <c r="Z236" s="114" t="s">
        <v>38</v>
      </c>
      <c r="AA236" s="114" t="s">
        <v>38</v>
      </c>
      <c r="AB236" s="4" t="s">
        <v>7176</v>
      </c>
    </row>
    <row r="237" spans="1:28" s="113" customFormat="1" ht="60" customHeight="1" x14ac:dyDescent="0.25">
      <c r="A237" s="4">
        <v>234</v>
      </c>
      <c r="B237" s="4" t="s">
        <v>6223</v>
      </c>
      <c r="C237" s="4" t="s">
        <v>704</v>
      </c>
      <c r="D237" s="4" t="s">
        <v>719</v>
      </c>
      <c r="E237" s="4" t="s">
        <v>6736</v>
      </c>
      <c r="F237" s="4" t="s">
        <v>900</v>
      </c>
      <c r="G237" s="4" t="s">
        <v>7177</v>
      </c>
      <c r="H237" s="4" t="s">
        <v>6744</v>
      </c>
      <c r="I237" s="4" t="s">
        <v>6737</v>
      </c>
      <c r="J237" s="4" t="s">
        <v>6736</v>
      </c>
      <c r="K237" s="4">
        <v>32.926265000000001</v>
      </c>
      <c r="L237" s="4">
        <v>73.386407000000005</v>
      </c>
      <c r="M237" s="4">
        <v>32</v>
      </c>
      <c r="N237" s="4" t="s">
        <v>34</v>
      </c>
      <c r="O237" s="14">
        <v>45391</v>
      </c>
      <c r="P237" s="4">
        <v>21105</v>
      </c>
      <c r="Q237" s="4" t="s">
        <v>6480</v>
      </c>
      <c r="R237" s="4">
        <v>360000</v>
      </c>
      <c r="S237" s="4" t="s">
        <v>37</v>
      </c>
      <c r="T237" s="114" t="s">
        <v>38</v>
      </c>
      <c r="U237" s="114" t="s">
        <v>38</v>
      </c>
      <c r="V237" s="114" t="s">
        <v>38</v>
      </c>
      <c r="W237" s="114" t="s">
        <v>38</v>
      </c>
      <c r="X237" s="114" t="s">
        <v>38</v>
      </c>
      <c r="Y237" s="114" t="s">
        <v>38</v>
      </c>
      <c r="Z237" s="114" t="s">
        <v>38</v>
      </c>
      <c r="AA237" s="114" t="s">
        <v>38</v>
      </c>
      <c r="AB237" s="4" t="s">
        <v>7176</v>
      </c>
    </row>
    <row r="238" spans="1:28" s="113" customFormat="1" ht="60" customHeight="1" x14ac:dyDescent="0.25">
      <c r="A238" s="4">
        <v>235</v>
      </c>
      <c r="B238" s="4" t="s">
        <v>6223</v>
      </c>
      <c r="C238" s="4" t="s">
        <v>704</v>
      </c>
      <c r="D238" s="4" t="s">
        <v>712</v>
      </c>
      <c r="E238" s="4" t="s">
        <v>1200</v>
      </c>
      <c r="F238" s="4" t="s">
        <v>1200</v>
      </c>
      <c r="G238" s="4" t="s">
        <v>7174</v>
      </c>
      <c r="H238" s="4" t="s">
        <v>7173</v>
      </c>
      <c r="I238" s="4" t="s">
        <v>7172</v>
      </c>
      <c r="J238" s="4" t="s">
        <v>1200</v>
      </c>
      <c r="K238" s="4">
        <v>33.181415000000001</v>
      </c>
      <c r="L238" s="4">
        <v>73.571138000000005</v>
      </c>
      <c r="M238" s="4">
        <v>24</v>
      </c>
      <c r="N238" s="4" t="s">
        <v>34</v>
      </c>
      <c r="O238" s="14">
        <v>45391</v>
      </c>
      <c r="P238" s="4">
        <v>21388</v>
      </c>
      <c r="Q238" s="4" t="s">
        <v>6427</v>
      </c>
      <c r="R238" s="4">
        <v>360000</v>
      </c>
      <c r="S238" s="4" t="s">
        <v>37</v>
      </c>
      <c r="T238" s="114" t="s">
        <v>38</v>
      </c>
      <c r="U238" s="114" t="s">
        <v>38</v>
      </c>
      <c r="V238" s="114" t="s">
        <v>38</v>
      </c>
      <c r="W238" s="114" t="s">
        <v>38</v>
      </c>
      <c r="X238" s="114" t="s">
        <v>38</v>
      </c>
      <c r="Y238" s="114" t="s">
        <v>38</v>
      </c>
      <c r="Z238" s="114" t="s">
        <v>38</v>
      </c>
      <c r="AA238" s="114" t="s">
        <v>38</v>
      </c>
      <c r="AB238" s="4" t="s">
        <v>7176</v>
      </c>
    </row>
    <row r="239" spans="1:28" s="113" customFormat="1" ht="60" customHeight="1" x14ac:dyDescent="0.25">
      <c r="A239" s="4">
        <v>236</v>
      </c>
      <c r="B239" s="4" t="s">
        <v>6223</v>
      </c>
      <c r="C239" s="4" t="s">
        <v>704</v>
      </c>
      <c r="D239" s="4" t="s">
        <v>712</v>
      </c>
      <c r="E239" s="4" t="s">
        <v>6736</v>
      </c>
      <c r="F239" s="4" t="s">
        <v>900</v>
      </c>
      <c r="G239" s="4" t="s">
        <v>6739</v>
      </c>
      <c r="H239" s="4" t="s">
        <v>6738</v>
      </c>
      <c r="I239" s="4" t="s">
        <v>6737</v>
      </c>
      <c r="J239" s="4" t="s">
        <v>6736</v>
      </c>
      <c r="K239" s="4">
        <v>32.923968000000002</v>
      </c>
      <c r="L239" s="4">
        <v>73.923968000000002</v>
      </c>
      <c r="M239" s="4">
        <v>32</v>
      </c>
      <c r="N239" s="4" t="s">
        <v>34</v>
      </c>
      <c r="O239" s="114" t="s">
        <v>38</v>
      </c>
      <c r="P239" s="4">
        <v>20822</v>
      </c>
      <c r="Q239" s="4" t="s">
        <v>6734</v>
      </c>
      <c r="R239" s="114" t="s">
        <v>38</v>
      </c>
      <c r="S239" s="114" t="s">
        <v>38</v>
      </c>
      <c r="T239" s="114" t="s">
        <v>38</v>
      </c>
      <c r="U239" s="114" t="s">
        <v>38</v>
      </c>
      <c r="V239" s="114" t="s">
        <v>38</v>
      </c>
      <c r="W239" s="114" t="s">
        <v>38</v>
      </c>
      <c r="X239" s="114" t="s">
        <v>38</v>
      </c>
      <c r="Y239" s="114" t="s">
        <v>38</v>
      </c>
      <c r="Z239" s="114" t="s">
        <v>38</v>
      </c>
      <c r="AA239" s="114" t="s">
        <v>38</v>
      </c>
      <c r="AB239" s="4" t="s">
        <v>6891</v>
      </c>
    </row>
    <row r="240" spans="1:28" s="113" customFormat="1" ht="60" customHeight="1" x14ac:dyDescent="0.25">
      <c r="A240" s="4">
        <v>237</v>
      </c>
      <c r="B240" s="4" t="s">
        <v>6223</v>
      </c>
      <c r="C240" s="4" t="s">
        <v>704</v>
      </c>
      <c r="D240" s="4" t="s">
        <v>712</v>
      </c>
      <c r="E240" s="4" t="s">
        <v>6482</v>
      </c>
      <c r="F240" s="4" t="s">
        <v>4387</v>
      </c>
      <c r="G240" s="4" t="s">
        <v>6485</v>
      </c>
      <c r="H240" s="4" t="s">
        <v>6484</v>
      </c>
      <c r="I240" s="4" t="s">
        <v>6483</v>
      </c>
      <c r="J240" s="4" t="s">
        <v>6482</v>
      </c>
      <c r="K240" s="4">
        <v>32.835911000000003</v>
      </c>
      <c r="L240" s="4">
        <v>73.317062000000007</v>
      </c>
      <c r="M240" s="4">
        <v>30</v>
      </c>
      <c r="N240" s="4" t="s">
        <v>34</v>
      </c>
      <c r="O240" s="114" t="s">
        <v>38</v>
      </c>
      <c r="P240" s="4">
        <v>21105</v>
      </c>
      <c r="Q240" s="4" t="s">
        <v>6480</v>
      </c>
      <c r="R240" s="114" t="s">
        <v>38</v>
      </c>
      <c r="S240" s="114" t="s">
        <v>38</v>
      </c>
      <c r="T240" s="114" t="s">
        <v>38</v>
      </c>
      <c r="U240" s="114" t="s">
        <v>38</v>
      </c>
      <c r="V240" s="114" t="s">
        <v>38</v>
      </c>
      <c r="W240" s="114" t="s">
        <v>38</v>
      </c>
      <c r="X240" s="114" t="s">
        <v>38</v>
      </c>
      <c r="Y240" s="114" t="s">
        <v>38</v>
      </c>
      <c r="Z240" s="114" t="s">
        <v>38</v>
      </c>
      <c r="AA240" s="114" t="s">
        <v>38</v>
      </c>
      <c r="AB240" s="4" t="s">
        <v>6891</v>
      </c>
    </row>
    <row r="241" spans="1:28" s="113" customFormat="1" ht="60" customHeight="1" x14ac:dyDescent="0.25">
      <c r="A241" s="4">
        <v>238</v>
      </c>
      <c r="B241" s="4" t="s">
        <v>6223</v>
      </c>
      <c r="C241" s="4" t="s">
        <v>704</v>
      </c>
      <c r="D241" s="4" t="s">
        <v>712</v>
      </c>
      <c r="E241" s="4" t="s">
        <v>6736</v>
      </c>
      <c r="F241" s="4" t="s">
        <v>900</v>
      </c>
      <c r="G241" s="4" t="s">
        <v>6739</v>
      </c>
      <c r="H241" s="4" t="s">
        <v>6738</v>
      </c>
      <c r="I241" s="4" t="s">
        <v>6737</v>
      </c>
      <c r="J241" s="4" t="s">
        <v>6736</v>
      </c>
      <c r="K241" s="4">
        <v>32.923968000000002</v>
      </c>
      <c r="L241" s="4">
        <v>73.923968000000002</v>
      </c>
      <c r="M241" s="4">
        <v>32</v>
      </c>
      <c r="N241" s="4" t="s">
        <v>34</v>
      </c>
      <c r="O241" s="146" t="s">
        <v>6481</v>
      </c>
      <c r="P241" s="4">
        <v>20822</v>
      </c>
      <c r="Q241" s="4" t="s">
        <v>6734</v>
      </c>
      <c r="R241" s="4">
        <v>360000</v>
      </c>
      <c r="S241" s="4" t="s">
        <v>37</v>
      </c>
      <c r="T241" s="114" t="s">
        <v>38</v>
      </c>
      <c r="U241" s="114" t="s">
        <v>38</v>
      </c>
      <c r="V241" s="114" t="s">
        <v>38</v>
      </c>
      <c r="W241" s="114" t="s">
        <v>38</v>
      </c>
      <c r="X241" s="114" t="s">
        <v>38</v>
      </c>
      <c r="Y241" s="114" t="s">
        <v>38</v>
      </c>
      <c r="Z241" s="114" t="s">
        <v>38</v>
      </c>
      <c r="AA241" s="114" t="s">
        <v>38</v>
      </c>
      <c r="AB241" s="4" t="s">
        <v>7176</v>
      </c>
    </row>
    <row r="242" spans="1:28" s="113" customFormat="1" ht="60" customHeight="1" x14ac:dyDescent="0.25">
      <c r="A242" s="4">
        <v>239</v>
      </c>
      <c r="B242" s="4" t="s">
        <v>6223</v>
      </c>
      <c r="C242" s="4" t="s">
        <v>704</v>
      </c>
      <c r="D242" s="4" t="s">
        <v>712</v>
      </c>
      <c r="E242" s="4" t="s">
        <v>6482</v>
      </c>
      <c r="F242" s="4" t="s">
        <v>4387</v>
      </c>
      <c r="G242" s="4" t="s">
        <v>6485</v>
      </c>
      <c r="H242" s="4" t="s">
        <v>6484</v>
      </c>
      <c r="I242" s="4" t="s">
        <v>6483</v>
      </c>
      <c r="J242" s="4" t="s">
        <v>6482</v>
      </c>
      <c r="K242" s="4">
        <v>32.835911000000003</v>
      </c>
      <c r="L242" s="4">
        <v>73.317062000000007</v>
      </c>
      <c r="M242" s="4">
        <v>30</v>
      </c>
      <c r="N242" s="4" t="s">
        <v>34</v>
      </c>
      <c r="O242" s="146" t="s">
        <v>6481</v>
      </c>
      <c r="P242" s="4">
        <v>21105</v>
      </c>
      <c r="Q242" s="4" t="s">
        <v>6480</v>
      </c>
      <c r="R242" s="4">
        <v>360000</v>
      </c>
      <c r="S242" s="4" t="s">
        <v>37</v>
      </c>
      <c r="T242" s="4"/>
      <c r="U242" s="4"/>
      <c r="V242" s="4"/>
      <c r="W242" s="4"/>
      <c r="X242" s="4"/>
      <c r="Y242" s="4"/>
      <c r="Z242" s="146"/>
      <c r="AA242" s="4"/>
      <c r="AB242" s="4" t="s">
        <v>7176</v>
      </c>
    </row>
    <row r="243" spans="1:28" s="113" customFormat="1" ht="60" customHeight="1" x14ac:dyDescent="0.25">
      <c r="A243" s="4">
        <v>240</v>
      </c>
      <c r="B243" s="4" t="s">
        <v>6223</v>
      </c>
      <c r="C243" s="4" t="s">
        <v>1549</v>
      </c>
      <c r="D243" s="4" t="s">
        <v>1583</v>
      </c>
      <c r="E243" s="4" t="s">
        <v>6840</v>
      </c>
      <c r="F243" s="4" t="s">
        <v>6844</v>
      </c>
      <c r="G243" s="4" t="s">
        <v>6843</v>
      </c>
      <c r="H243" s="4" t="s">
        <v>6842</v>
      </c>
      <c r="I243" s="4" t="s">
        <v>6841</v>
      </c>
      <c r="J243" s="4" t="s">
        <v>6840</v>
      </c>
      <c r="K243" s="4">
        <v>33.148332000000003</v>
      </c>
      <c r="L243" s="4">
        <v>73.307924999999997</v>
      </c>
      <c r="M243" s="4">
        <v>112</v>
      </c>
      <c r="N243" s="4" t="s">
        <v>34</v>
      </c>
      <c r="O243" s="114" t="s">
        <v>38</v>
      </c>
      <c r="P243" s="4">
        <v>26853</v>
      </c>
      <c r="Q243" s="4" t="s">
        <v>7175</v>
      </c>
      <c r="R243" s="114" t="s">
        <v>38</v>
      </c>
      <c r="S243" s="114" t="s">
        <v>38</v>
      </c>
      <c r="T243" s="114" t="s">
        <v>38</v>
      </c>
      <c r="U243" s="114" t="s">
        <v>38</v>
      </c>
      <c r="V243" s="114" t="s">
        <v>38</v>
      </c>
      <c r="W243" s="114" t="s">
        <v>38</v>
      </c>
      <c r="X243" s="114" t="s">
        <v>38</v>
      </c>
      <c r="Y243" s="114" t="s">
        <v>38</v>
      </c>
      <c r="Z243" s="114" t="s">
        <v>38</v>
      </c>
      <c r="AA243" s="114" t="s">
        <v>38</v>
      </c>
      <c r="AB243" s="4" t="s">
        <v>6440</v>
      </c>
    </row>
    <row r="244" spans="1:28" s="113" customFormat="1" ht="60" customHeight="1" x14ac:dyDescent="0.25">
      <c r="A244" s="4">
        <v>241</v>
      </c>
      <c r="B244" s="4" t="s">
        <v>6223</v>
      </c>
      <c r="C244" s="4" t="s">
        <v>704</v>
      </c>
      <c r="D244" s="4" t="s">
        <v>739</v>
      </c>
      <c r="E244" s="4" t="s">
        <v>2003</v>
      </c>
      <c r="F244" s="4" t="s">
        <v>956</v>
      </c>
      <c r="G244" s="4" t="s">
        <v>6439</v>
      </c>
      <c r="H244" s="4" t="s">
        <v>6438</v>
      </c>
      <c r="I244" s="4" t="s">
        <v>6437</v>
      </c>
      <c r="J244" s="4" t="s">
        <v>2003</v>
      </c>
      <c r="K244" s="4">
        <v>32.713352999999998</v>
      </c>
      <c r="L244" s="4">
        <v>73.464889999999997</v>
      </c>
      <c r="M244" s="4">
        <v>100</v>
      </c>
      <c r="N244" s="4" t="s">
        <v>34</v>
      </c>
      <c r="O244" s="114" t="s">
        <v>38</v>
      </c>
      <c r="P244" s="4">
        <v>21530</v>
      </c>
      <c r="Q244" s="4" t="s">
        <v>6436</v>
      </c>
      <c r="R244" s="114" t="s">
        <v>38</v>
      </c>
      <c r="S244" s="114" t="s">
        <v>38</v>
      </c>
      <c r="T244" s="114" t="s">
        <v>38</v>
      </c>
      <c r="U244" s="114" t="s">
        <v>38</v>
      </c>
      <c r="V244" s="114" t="s">
        <v>38</v>
      </c>
      <c r="W244" s="114" t="s">
        <v>38</v>
      </c>
      <c r="X244" s="114" t="s">
        <v>38</v>
      </c>
      <c r="Y244" s="114" t="s">
        <v>38</v>
      </c>
      <c r="Z244" s="114" t="s">
        <v>38</v>
      </c>
      <c r="AA244" s="114" t="s">
        <v>38</v>
      </c>
      <c r="AB244" s="4" t="s">
        <v>6967</v>
      </c>
    </row>
    <row r="245" spans="1:28" s="113" customFormat="1" ht="60" customHeight="1" x14ac:dyDescent="0.25">
      <c r="A245" s="4">
        <v>242</v>
      </c>
      <c r="B245" s="4" t="s">
        <v>6223</v>
      </c>
      <c r="C245" s="4" t="s">
        <v>704</v>
      </c>
      <c r="D245" s="4" t="s">
        <v>739</v>
      </c>
      <c r="E245" s="4" t="s">
        <v>2003</v>
      </c>
      <c r="F245" s="4" t="s">
        <v>956</v>
      </c>
      <c r="G245" s="4" t="s">
        <v>6435</v>
      </c>
      <c r="H245" s="4" t="s">
        <v>6434</v>
      </c>
      <c r="I245" s="4" t="s">
        <v>6433</v>
      </c>
      <c r="J245" s="4" t="s">
        <v>2003</v>
      </c>
      <c r="K245" s="4">
        <v>32.710878000000001</v>
      </c>
      <c r="L245" s="4">
        <v>73.400909999999996</v>
      </c>
      <c r="M245" s="4">
        <v>114</v>
      </c>
      <c r="N245" s="4" t="s">
        <v>34</v>
      </c>
      <c r="O245" s="114" t="s">
        <v>38</v>
      </c>
      <c r="P245" s="4">
        <v>21672</v>
      </c>
      <c r="Q245" s="4" t="s">
        <v>6432</v>
      </c>
      <c r="R245" s="114" t="s">
        <v>38</v>
      </c>
      <c r="S245" s="114" t="s">
        <v>38</v>
      </c>
      <c r="T245" s="114" t="s">
        <v>38</v>
      </c>
      <c r="U245" s="114" t="s">
        <v>38</v>
      </c>
      <c r="V245" s="114" t="s">
        <v>38</v>
      </c>
      <c r="W245" s="114" t="s">
        <v>38</v>
      </c>
      <c r="X245" s="114" t="s">
        <v>38</v>
      </c>
      <c r="Y245" s="114" t="s">
        <v>38</v>
      </c>
      <c r="Z245" s="114" t="s">
        <v>38</v>
      </c>
      <c r="AA245" s="114" t="s">
        <v>38</v>
      </c>
      <c r="AB245" s="4" t="s">
        <v>6967</v>
      </c>
    </row>
    <row r="246" spans="1:28" s="113" customFormat="1" ht="60" customHeight="1" x14ac:dyDescent="0.25">
      <c r="A246" s="4">
        <v>243</v>
      </c>
      <c r="B246" s="4" t="s">
        <v>6223</v>
      </c>
      <c r="C246" s="4" t="s">
        <v>704</v>
      </c>
      <c r="D246" s="4" t="s">
        <v>739</v>
      </c>
      <c r="E246" s="4" t="s">
        <v>6428</v>
      </c>
      <c r="F246" s="4" t="s">
        <v>956</v>
      </c>
      <c r="G246" s="4" t="s">
        <v>6431</v>
      </c>
      <c r="H246" s="4" t="s">
        <v>6430</v>
      </c>
      <c r="I246" s="4" t="s">
        <v>6429</v>
      </c>
      <c r="J246" s="4" t="s">
        <v>6428</v>
      </c>
      <c r="K246" s="4">
        <v>32.704099999999997</v>
      </c>
      <c r="L246" s="4">
        <v>73.393010000000004</v>
      </c>
      <c r="M246" s="4">
        <v>100</v>
      </c>
      <c r="N246" s="4" t="s">
        <v>34</v>
      </c>
      <c r="O246" s="114" t="s">
        <v>38</v>
      </c>
      <c r="P246" s="4">
        <v>21672</v>
      </c>
      <c r="Q246" s="4" t="s">
        <v>6427</v>
      </c>
      <c r="R246" s="114" t="s">
        <v>38</v>
      </c>
      <c r="S246" s="114" t="s">
        <v>38</v>
      </c>
      <c r="T246" s="114" t="s">
        <v>38</v>
      </c>
      <c r="U246" s="114" t="s">
        <v>38</v>
      </c>
      <c r="V246" s="114" t="s">
        <v>38</v>
      </c>
      <c r="W246" s="114" t="s">
        <v>38</v>
      </c>
      <c r="X246" s="114" t="s">
        <v>38</v>
      </c>
      <c r="Y246" s="114" t="s">
        <v>38</v>
      </c>
      <c r="Z246" s="114" t="s">
        <v>38</v>
      </c>
      <c r="AA246" s="114" t="s">
        <v>38</v>
      </c>
      <c r="AB246" s="4" t="s">
        <v>6967</v>
      </c>
    </row>
    <row r="247" spans="1:28" s="113" customFormat="1" ht="60" customHeight="1" x14ac:dyDescent="0.25">
      <c r="A247" s="4">
        <v>244</v>
      </c>
      <c r="B247" s="4" t="s">
        <v>6223</v>
      </c>
      <c r="C247" s="4" t="s">
        <v>704</v>
      </c>
      <c r="D247" s="4" t="s">
        <v>712</v>
      </c>
      <c r="E247" s="4" t="s">
        <v>1200</v>
      </c>
      <c r="F247" s="4" t="s">
        <v>1200</v>
      </c>
      <c r="G247" s="4" t="s">
        <v>7174</v>
      </c>
      <c r="H247" s="4" t="s">
        <v>7173</v>
      </c>
      <c r="I247" s="4" t="s">
        <v>7172</v>
      </c>
      <c r="J247" s="4" t="s">
        <v>1200</v>
      </c>
      <c r="K247" s="4">
        <v>33.181415000000001</v>
      </c>
      <c r="L247" s="4">
        <v>73.571138000000005</v>
      </c>
      <c r="M247" s="4">
        <v>24</v>
      </c>
      <c r="N247" s="4" t="s">
        <v>34</v>
      </c>
      <c r="O247" s="14" t="s">
        <v>6599</v>
      </c>
      <c r="P247" s="4">
        <v>21388</v>
      </c>
      <c r="Q247" s="4" t="s">
        <v>6427</v>
      </c>
      <c r="R247" s="4">
        <v>360000</v>
      </c>
      <c r="S247" s="4" t="s">
        <v>37</v>
      </c>
      <c r="T247" s="4">
        <v>288000</v>
      </c>
      <c r="U247" s="4" t="s">
        <v>37</v>
      </c>
      <c r="V247" s="114" t="s">
        <v>38</v>
      </c>
      <c r="W247" s="114" t="s">
        <v>38</v>
      </c>
      <c r="X247" s="114" t="s">
        <v>38</v>
      </c>
      <c r="Y247" s="114" t="s">
        <v>38</v>
      </c>
      <c r="Z247" s="114" t="s">
        <v>38</v>
      </c>
      <c r="AA247" s="114" t="s">
        <v>38</v>
      </c>
      <c r="AB247" s="4" t="s">
        <v>7171</v>
      </c>
    </row>
    <row r="248" spans="1:28" s="113" customFormat="1" ht="60" customHeight="1" x14ac:dyDescent="0.25">
      <c r="A248" s="4">
        <v>245</v>
      </c>
      <c r="B248" s="4" t="s">
        <v>6223</v>
      </c>
      <c r="C248" s="4" t="s">
        <v>1549</v>
      </c>
      <c r="D248" s="4" t="s">
        <v>1583</v>
      </c>
      <c r="E248" s="4" t="s">
        <v>6840</v>
      </c>
      <c r="F248" s="4" t="s">
        <v>6844</v>
      </c>
      <c r="G248" s="4" t="s">
        <v>6843</v>
      </c>
      <c r="H248" s="4" t="s">
        <v>6842</v>
      </c>
      <c r="I248" s="4" t="s">
        <v>6841</v>
      </c>
      <c r="J248" s="4" t="s">
        <v>6840</v>
      </c>
      <c r="K248" s="4">
        <v>33.148332000000003</v>
      </c>
      <c r="L248" s="4">
        <v>73.307924999999997</v>
      </c>
      <c r="M248" s="4">
        <v>112</v>
      </c>
      <c r="N248" s="4" t="s">
        <v>34</v>
      </c>
      <c r="O248" s="10" t="s">
        <v>6839</v>
      </c>
      <c r="P248" s="4">
        <v>26853</v>
      </c>
      <c r="Q248" s="4" t="s">
        <v>6838</v>
      </c>
      <c r="R248" s="114" t="s">
        <v>38</v>
      </c>
      <c r="S248" s="114" t="s">
        <v>38</v>
      </c>
      <c r="T248" s="114" t="s">
        <v>38</v>
      </c>
      <c r="U248" s="114" t="s">
        <v>38</v>
      </c>
      <c r="V248" s="114" t="s">
        <v>38</v>
      </c>
      <c r="W248" s="114" t="s">
        <v>38</v>
      </c>
      <c r="X248" s="114" t="s">
        <v>38</v>
      </c>
      <c r="Y248" s="114" t="s">
        <v>38</v>
      </c>
      <c r="Z248" s="114" t="s">
        <v>38</v>
      </c>
      <c r="AA248" s="114" t="s">
        <v>38</v>
      </c>
      <c r="AB248" s="4" t="s">
        <v>6967</v>
      </c>
    </row>
    <row r="249" spans="1:28" s="113" customFormat="1" ht="60" customHeight="1" x14ac:dyDescent="0.25">
      <c r="A249" s="4">
        <v>246</v>
      </c>
      <c r="B249" s="4" t="s">
        <v>6223</v>
      </c>
      <c r="C249" s="4" t="s">
        <v>1549</v>
      </c>
      <c r="D249" s="4" t="s">
        <v>1583</v>
      </c>
      <c r="E249" s="4" t="s">
        <v>6234</v>
      </c>
      <c r="F249" s="4" t="s">
        <v>2862</v>
      </c>
      <c r="G249" s="4" t="s">
        <v>6856</v>
      </c>
      <c r="H249" s="4" t="s">
        <v>6855</v>
      </c>
      <c r="I249" s="4" t="s">
        <v>6854</v>
      </c>
      <c r="J249" s="4" t="s">
        <v>6234</v>
      </c>
      <c r="K249" s="4">
        <v>33.306266000000001</v>
      </c>
      <c r="L249" s="4">
        <v>72.999759999999995</v>
      </c>
      <c r="M249" s="4">
        <v>100</v>
      </c>
      <c r="N249" s="4" t="s">
        <v>34</v>
      </c>
      <c r="O249" s="10" t="s">
        <v>6839</v>
      </c>
      <c r="P249" s="4">
        <v>33753</v>
      </c>
      <c r="Q249" s="4" t="s">
        <v>6853</v>
      </c>
      <c r="R249" s="114" t="s">
        <v>38</v>
      </c>
      <c r="S249" s="114" t="s">
        <v>38</v>
      </c>
      <c r="T249" s="114" t="s">
        <v>38</v>
      </c>
      <c r="U249" s="114" t="s">
        <v>38</v>
      </c>
      <c r="V249" s="114" t="s">
        <v>38</v>
      </c>
      <c r="W249" s="114" t="s">
        <v>38</v>
      </c>
      <c r="X249" s="114" t="s">
        <v>38</v>
      </c>
      <c r="Y249" s="114" t="s">
        <v>38</v>
      </c>
      <c r="Z249" s="114" t="s">
        <v>38</v>
      </c>
      <c r="AA249" s="114" t="s">
        <v>38</v>
      </c>
      <c r="AB249" s="4" t="s">
        <v>6967</v>
      </c>
    </row>
    <row r="250" spans="1:28" s="113" customFormat="1" ht="60" customHeight="1" x14ac:dyDescent="0.25">
      <c r="A250" s="4">
        <v>247</v>
      </c>
      <c r="B250" s="4" t="s">
        <v>6223</v>
      </c>
      <c r="C250" s="4" t="s">
        <v>1549</v>
      </c>
      <c r="D250" s="4" t="s">
        <v>1583</v>
      </c>
      <c r="E250" s="4" t="s">
        <v>6833</v>
      </c>
      <c r="F250" s="4" t="s">
        <v>6837</v>
      </c>
      <c r="G250" s="4" t="s">
        <v>6836</v>
      </c>
      <c r="H250" s="4" t="s">
        <v>6835</v>
      </c>
      <c r="I250" s="4" t="s">
        <v>6834</v>
      </c>
      <c r="J250" s="4" t="s">
        <v>6833</v>
      </c>
      <c r="K250" s="4">
        <v>33.389319999999998</v>
      </c>
      <c r="L250" s="4">
        <v>73.412741999999994</v>
      </c>
      <c r="M250" s="4">
        <v>162</v>
      </c>
      <c r="N250" s="4" t="s">
        <v>34</v>
      </c>
      <c r="O250" s="10" t="s">
        <v>6839</v>
      </c>
      <c r="P250" s="4">
        <v>25782</v>
      </c>
      <c r="Q250" s="4" t="s">
        <v>7170</v>
      </c>
      <c r="R250" s="114" t="s">
        <v>38</v>
      </c>
      <c r="S250" s="114" t="s">
        <v>38</v>
      </c>
      <c r="T250" s="114" t="s">
        <v>38</v>
      </c>
      <c r="U250" s="114" t="s">
        <v>38</v>
      </c>
      <c r="V250" s="114" t="s">
        <v>38</v>
      </c>
      <c r="W250" s="114" t="s">
        <v>38</v>
      </c>
      <c r="X250" s="114" t="s">
        <v>38</v>
      </c>
      <c r="Y250" s="114" t="s">
        <v>38</v>
      </c>
      <c r="Z250" s="114" t="s">
        <v>38</v>
      </c>
      <c r="AA250" s="114" t="s">
        <v>38</v>
      </c>
      <c r="AB250" s="4" t="s">
        <v>6967</v>
      </c>
    </row>
    <row r="251" spans="1:28" s="113" customFormat="1" ht="60" customHeight="1" x14ac:dyDescent="0.25">
      <c r="A251" s="4">
        <v>248</v>
      </c>
      <c r="B251" s="4" t="s">
        <v>6223</v>
      </c>
      <c r="C251" s="4" t="s">
        <v>1549</v>
      </c>
      <c r="D251" s="4" t="s">
        <v>1583</v>
      </c>
      <c r="E251" s="4" t="s">
        <v>2126</v>
      </c>
      <c r="F251" s="4" t="s">
        <v>6243</v>
      </c>
      <c r="G251" s="4" t="s">
        <v>7058</v>
      </c>
      <c r="H251" s="4" t="s">
        <v>6241</v>
      </c>
      <c r="I251" s="4" t="s">
        <v>6240</v>
      </c>
      <c r="J251" s="4" t="s">
        <v>2126</v>
      </c>
      <c r="K251" s="4">
        <v>33.271033000000003</v>
      </c>
      <c r="L251" s="4">
        <v>73.516419999999997</v>
      </c>
      <c r="M251" s="4">
        <v>125</v>
      </c>
      <c r="N251" s="4" t="s">
        <v>34</v>
      </c>
      <c r="O251" s="10" t="s">
        <v>6839</v>
      </c>
      <c r="P251" s="4">
        <v>21942</v>
      </c>
      <c r="Q251" s="4" t="s">
        <v>7169</v>
      </c>
      <c r="R251" s="114" t="s">
        <v>38</v>
      </c>
      <c r="S251" s="114" t="s">
        <v>38</v>
      </c>
      <c r="T251" s="114" t="s">
        <v>38</v>
      </c>
      <c r="U251" s="114" t="s">
        <v>38</v>
      </c>
      <c r="V251" s="114" t="s">
        <v>38</v>
      </c>
      <c r="W251" s="114" t="s">
        <v>38</v>
      </c>
      <c r="X251" s="114" t="s">
        <v>38</v>
      </c>
      <c r="Y251" s="114" t="s">
        <v>38</v>
      </c>
      <c r="Z251" s="114" t="s">
        <v>38</v>
      </c>
      <c r="AA251" s="114" t="s">
        <v>38</v>
      </c>
      <c r="AB251" s="4" t="s">
        <v>6967</v>
      </c>
    </row>
    <row r="252" spans="1:28" s="113" customFormat="1" ht="60" customHeight="1" x14ac:dyDescent="0.25">
      <c r="A252" s="4">
        <v>249</v>
      </c>
      <c r="B252" s="4" t="s">
        <v>6223</v>
      </c>
      <c r="C252" s="4" t="s">
        <v>1549</v>
      </c>
      <c r="D252" s="4" t="s">
        <v>1583</v>
      </c>
      <c r="E252" s="4" t="s">
        <v>7165</v>
      </c>
      <c r="F252" s="4" t="s">
        <v>1615</v>
      </c>
      <c r="G252" s="4" t="s">
        <v>7168</v>
      </c>
      <c r="H252" s="4" t="s">
        <v>7167</v>
      </c>
      <c r="I252" s="4" t="s">
        <v>7166</v>
      </c>
      <c r="J252" s="4" t="s">
        <v>7165</v>
      </c>
      <c r="K252" s="4">
        <v>33.233024</v>
      </c>
      <c r="L252" s="4">
        <v>73.910330000000002</v>
      </c>
      <c r="M252" s="4">
        <v>110</v>
      </c>
      <c r="N252" s="4" t="s">
        <v>34</v>
      </c>
      <c r="O252" s="10" t="s">
        <v>7154</v>
      </c>
      <c r="P252" s="4">
        <v>25281</v>
      </c>
      <c r="Q252" s="4" t="s">
        <v>7164</v>
      </c>
      <c r="R252" s="114" t="s">
        <v>38</v>
      </c>
      <c r="S252" s="114" t="s">
        <v>38</v>
      </c>
      <c r="T252" s="114" t="s">
        <v>38</v>
      </c>
      <c r="U252" s="114" t="s">
        <v>38</v>
      </c>
      <c r="V252" s="114" t="s">
        <v>38</v>
      </c>
      <c r="W252" s="114" t="s">
        <v>38</v>
      </c>
      <c r="X252" s="114" t="s">
        <v>38</v>
      </c>
      <c r="Y252" s="114" t="s">
        <v>38</v>
      </c>
      <c r="Z252" s="114" t="s">
        <v>38</v>
      </c>
      <c r="AA252" s="114" t="s">
        <v>38</v>
      </c>
      <c r="AB252" s="4" t="s">
        <v>6967</v>
      </c>
    </row>
    <row r="253" spans="1:28" s="113" customFormat="1" ht="60" customHeight="1" x14ac:dyDescent="0.25">
      <c r="A253" s="4">
        <v>250</v>
      </c>
      <c r="B253" s="4" t="s">
        <v>6223</v>
      </c>
      <c r="C253" s="4" t="s">
        <v>1549</v>
      </c>
      <c r="D253" s="4" t="s">
        <v>1583</v>
      </c>
      <c r="E253" s="4" t="s">
        <v>7156</v>
      </c>
      <c r="F253" s="4" t="s">
        <v>1615</v>
      </c>
      <c r="G253" s="4" t="s">
        <v>7163</v>
      </c>
      <c r="H253" s="4" t="s">
        <v>7162</v>
      </c>
      <c r="I253" s="4" t="s">
        <v>7161</v>
      </c>
      <c r="J253" s="4" t="s">
        <v>7156</v>
      </c>
      <c r="K253" s="4">
        <v>33.238577999999997</v>
      </c>
      <c r="L253" s="4">
        <v>73.061464999999998</v>
      </c>
      <c r="M253" s="4">
        <v>103</v>
      </c>
      <c r="N253" s="4" t="s">
        <v>34</v>
      </c>
      <c r="O253" s="10" t="s">
        <v>7154</v>
      </c>
      <c r="P253" s="4">
        <v>34035</v>
      </c>
      <c r="Q253" s="4" t="s">
        <v>7160</v>
      </c>
      <c r="R253" s="114" t="s">
        <v>38</v>
      </c>
      <c r="S253" s="114" t="s">
        <v>38</v>
      </c>
      <c r="T253" s="114" t="s">
        <v>38</v>
      </c>
      <c r="U253" s="114" t="s">
        <v>38</v>
      </c>
      <c r="V253" s="114" t="s">
        <v>38</v>
      </c>
      <c r="W253" s="114" t="s">
        <v>38</v>
      </c>
      <c r="X253" s="114" t="s">
        <v>38</v>
      </c>
      <c r="Y253" s="114" t="s">
        <v>38</v>
      </c>
      <c r="Z253" s="114" t="s">
        <v>38</v>
      </c>
      <c r="AA253" s="114" t="s">
        <v>38</v>
      </c>
      <c r="AB253" s="4" t="s">
        <v>6967</v>
      </c>
    </row>
    <row r="254" spans="1:28" s="113" customFormat="1" ht="60" customHeight="1" x14ac:dyDescent="0.25">
      <c r="A254" s="4">
        <v>251</v>
      </c>
      <c r="B254" s="4" t="s">
        <v>6223</v>
      </c>
      <c r="C254" s="4" t="s">
        <v>1549</v>
      </c>
      <c r="D254" s="4" t="s">
        <v>1583</v>
      </c>
      <c r="E254" s="4" t="s">
        <v>7156</v>
      </c>
      <c r="F254" s="4" t="s">
        <v>1615</v>
      </c>
      <c r="G254" s="4" t="s">
        <v>7159</v>
      </c>
      <c r="H254" s="4" t="s">
        <v>7158</v>
      </c>
      <c r="I254" s="4" t="s">
        <v>7157</v>
      </c>
      <c r="J254" s="4" t="s">
        <v>7156</v>
      </c>
      <c r="K254" s="4">
        <v>33.240886600000003</v>
      </c>
      <c r="L254" s="4">
        <v>73.065991400000001</v>
      </c>
      <c r="M254" s="4">
        <v>105</v>
      </c>
      <c r="N254" s="4" t="s">
        <v>34</v>
      </c>
      <c r="O254" s="10" t="s">
        <v>7154</v>
      </c>
      <c r="P254" s="4">
        <v>30567</v>
      </c>
      <c r="Q254" s="4" t="s">
        <v>7155</v>
      </c>
      <c r="R254" s="114" t="s">
        <v>38</v>
      </c>
      <c r="S254" s="114" t="s">
        <v>38</v>
      </c>
      <c r="T254" s="114" t="s">
        <v>38</v>
      </c>
      <c r="U254" s="114" t="s">
        <v>38</v>
      </c>
      <c r="V254" s="114" t="s">
        <v>38</v>
      </c>
      <c r="W254" s="114" t="s">
        <v>38</v>
      </c>
      <c r="X254" s="114" t="s">
        <v>38</v>
      </c>
      <c r="Y254" s="114" t="s">
        <v>38</v>
      </c>
      <c r="Z254" s="114" t="s">
        <v>38</v>
      </c>
      <c r="AA254" s="114" t="s">
        <v>38</v>
      </c>
      <c r="AB254" s="4" t="s">
        <v>6967</v>
      </c>
    </row>
    <row r="255" spans="1:28" s="113" customFormat="1" ht="60" customHeight="1" x14ac:dyDescent="0.25">
      <c r="A255" s="4">
        <v>252</v>
      </c>
      <c r="B255" s="4" t="s">
        <v>6223</v>
      </c>
      <c r="C255" s="4" t="s">
        <v>1549</v>
      </c>
      <c r="D255" s="4" t="s">
        <v>1650</v>
      </c>
      <c r="E255" s="4" t="s">
        <v>6859</v>
      </c>
      <c r="F255" s="4" t="s">
        <v>6863</v>
      </c>
      <c r="G255" s="4" t="s">
        <v>6862</v>
      </c>
      <c r="H255" s="4" t="s">
        <v>6861</v>
      </c>
      <c r="I255" s="4" t="s">
        <v>6860</v>
      </c>
      <c r="J255" s="4" t="s">
        <v>6859</v>
      </c>
      <c r="K255" s="4">
        <v>33.472638000000003</v>
      </c>
      <c r="L255" s="4">
        <v>73.402192999999997</v>
      </c>
      <c r="M255" s="4">
        <v>80</v>
      </c>
      <c r="N255" s="4" t="s">
        <v>34</v>
      </c>
      <c r="O255" s="10" t="s">
        <v>7154</v>
      </c>
      <c r="P255" s="4">
        <v>16401</v>
      </c>
      <c r="Q255" s="4" t="s">
        <v>6857</v>
      </c>
      <c r="R255" s="114" t="s">
        <v>38</v>
      </c>
      <c r="S255" s="114" t="s">
        <v>38</v>
      </c>
      <c r="T255" s="114" t="s">
        <v>38</v>
      </c>
      <c r="U255" s="114" t="s">
        <v>38</v>
      </c>
      <c r="V255" s="114" t="s">
        <v>38</v>
      </c>
      <c r="W255" s="114" t="s">
        <v>38</v>
      </c>
      <c r="X255" s="114" t="s">
        <v>38</v>
      </c>
      <c r="Y255" s="114" t="s">
        <v>38</v>
      </c>
      <c r="Z255" s="114" t="s">
        <v>38</v>
      </c>
      <c r="AA255" s="114" t="s">
        <v>38</v>
      </c>
      <c r="AB255" s="4" t="s">
        <v>6967</v>
      </c>
    </row>
    <row r="256" spans="1:28" s="113" customFormat="1" ht="60" customHeight="1" x14ac:dyDescent="0.25">
      <c r="A256" s="4">
        <v>253</v>
      </c>
      <c r="B256" s="4" t="s">
        <v>6223</v>
      </c>
      <c r="C256" s="4" t="s">
        <v>1549</v>
      </c>
      <c r="D256" s="4" t="s">
        <v>2849</v>
      </c>
      <c r="E256" s="4" t="s">
        <v>6826</v>
      </c>
      <c r="F256" s="4" t="s">
        <v>6830</v>
      </c>
      <c r="G256" s="4" t="s">
        <v>6868</v>
      </c>
      <c r="H256" s="4" t="s">
        <v>6867</v>
      </c>
      <c r="I256" s="4" t="s">
        <v>6866</v>
      </c>
      <c r="J256" s="4" t="s">
        <v>6826</v>
      </c>
      <c r="K256" s="4">
        <v>33.566800000000001</v>
      </c>
      <c r="L256" s="4">
        <v>73.402277999999995</v>
      </c>
      <c r="M256" s="4">
        <v>70</v>
      </c>
      <c r="N256" s="4" t="s">
        <v>34</v>
      </c>
      <c r="O256" s="10" t="s">
        <v>7154</v>
      </c>
      <c r="P256" s="4">
        <v>21486</v>
      </c>
      <c r="Q256" s="4" t="s">
        <v>7153</v>
      </c>
      <c r="R256" s="114" t="s">
        <v>38</v>
      </c>
      <c r="S256" s="114" t="s">
        <v>38</v>
      </c>
      <c r="T256" s="114" t="s">
        <v>38</v>
      </c>
      <c r="U256" s="114" t="s">
        <v>38</v>
      </c>
      <c r="V256" s="114" t="s">
        <v>38</v>
      </c>
      <c r="W256" s="114" t="s">
        <v>38</v>
      </c>
      <c r="X256" s="114" t="s">
        <v>38</v>
      </c>
      <c r="Y256" s="114" t="s">
        <v>38</v>
      </c>
      <c r="Z256" s="114" t="s">
        <v>38</v>
      </c>
      <c r="AA256" s="114" t="s">
        <v>38</v>
      </c>
      <c r="AB256" s="4" t="s">
        <v>6967</v>
      </c>
    </row>
    <row r="257" spans="1:28" s="113" customFormat="1" ht="60" customHeight="1" x14ac:dyDescent="0.25">
      <c r="A257" s="4">
        <v>254</v>
      </c>
      <c r="B257" s="4" t="s">
        <v>6223</v>
      </c>
      <c r="C257" s="4" t="s">
        <v>499</v>
      </c>
      <c r="D257" s="4" t="s">
        <v>534</v>
      </c>
      <c r="E257" s="4" t="s">
        <v>5340</v>
      </c>
      <c r="F257" s="4" t="s">
        <v>5341</v>
      </c>
      <c r="G257" s="4" t="s">
        <v>6407</v>
      </c>
      <c r="H257" s="4" t="s">
        <v>6406</v>
      </c>
      <c r="I257" s="4" t="s">
        <v>6405</v>
      </c>
      <c r="J257" s="4" t="s">
        <v>5340</v>
      </c>
      <c r="K257" s="66">
        <v>30.947523</v>
      </c>
      <c r="L257" s="66">
        <v>70.364153000000002</v>
      </c>
      <c r="M257" s="4">
        <v>92</v>
      </c>
      <c r="N257" s="4" t="s">
        <v>34</v>
      </c>
      <c r="O257" s="114" t="s">
        <v>38</v>
      </c>
      <c r="P257" s="4">
        <v>21388</v>
      </c>
      <c r="Q257" s="4" t="s">
        <v>6403</v>
      </c>
      <c r="R257" s="114" t="s">
        <v>38</v>
      </c>
      <c r="S257" s="114" t="s">
        <v>38</v>
      </c>
      <c r="T257" s="114" t="s">
        <v>38</v>
      </c>
      <c r="U257" s="114" t="s">
        <v>38</v>
      </c>
      <c r="V257" s="114" t="s">
        <v>38</v>
      </c>
      <c r="W257" s="114" t="s">
        <v>38</v>
      </c>
      <c r="X257" s="114" t="s">
        <v>38</v>
      </c>
      <c r="Y257" s="114" t="s">
        <v>38</v>
      </c>
      <c r="Z257" s="114" t="s">
        <v>38</v>
      </c>
      <c r="AA257" s="114" t="s">
        <v>38</v>
      </c>
      <c r="AB257" s="4" t="s">
        <v>6398</v>
      </c>
    </row>
    <row r="258" spans="1:28" s="113" customFormat="1" ht="60" customHeight="1" x14ac:dyDescent="0.25">
      <c r="A258" s="4">
        <v>255</v>
      </c>
      <c r="B258" s="84" t="s">
        <v>6223</v>
      </c>
      <c r="C258" s="84" t="s">
        <v>363</v>
      </c>
      <c r="D258" s="84" t="s">
        <v>6017</v>
      </c>
      <c r="E258" s="84" t="s">
        <v>2640</v>
      </c>
      <c r="F258" s="84" t="s">
        <v>2640</v>
      </c>
      <c r="G258" s="84" t="s">
        <v>7035</v>
      </c>
      <c r="H258" s="84" t="s">
        <v>7034</v>
      </c>
      <c r="I258" s="84">
        <v>3008323496</v>
      </c>
      <c r="J258" s="84" t="s">
        <v>2640</v>
      </c>
      <c r="K258" s="150">
        <v>32.445343000000001</v>
      </c>
      <c r="L258" s="150">
        <v>72.223161000000005</v>
      </c>
      <c r="M258" s="84">
        <v>100</v>
      </c>
      <c r="N258" s="84" t="s">
        <v>34</v>
      </c>
      <c r="O258" s="151">
        <v>45301</v>
      </c>
      <c r="P258" s="84">
        <v>31000</v>
      </c>
      <c r="Q258" s="84" t="s">
        <v>383</v>
      </c>
      <c r="R258" s="152">
        <v>360000</v>
      </c>
      <c r="S258" s="153" t="s">
        <v>37</v>
      </c>
      <c r="T258" s="114" t="s">
        <v>38</v>
      </c>
      <c r="U258" s="114" t="s">
        <v>38</v>
      </c>
      <c r="V258" s="114" t="s">
        <v>38</v>
      </c>
      <c r="W258" s="84" t="s">
        <v>38</v>
      </c>
      <c r="X258" s="84" t="s">
        <v>38</v>
      </c>
      <c r="Y258" s="84" t="s">
        <v>38</v>
      </c>
      <c r="Z258" s="84" t="s">
        <v>38</v>
      </c>
      <c r="AA258" s="84" t="s">
        <v>38</v>
      </c>
      <c r="AB258" s="85" t="s">
        <v>7070</v>
      </c>
    </row>
    <row r="259" spans="1:28" s="113" customFormat="1" ht="60" customHeight="1" x14ac:dyDescent="0.25">
      <c r="A259" s="4">
        <v>256</v>
      </c>
      <c r="B259" s="84" t="s">
        <v>6223</v>
      </c>
      <c r="C259" s="84" t="s">
        <v>363</v>
      </c>
      <c r="D259" s="84" t="s">
        <v>6017</v>
      </c>
      <c r="E259" s="84" t="s">
        <v>2410</v>
      </c>
      <c r="F259" s="84" t="s">
        <v>2410</v>
      </c>
      <c r="G259" s="84" t="s">
        <v>6809</v>
      </c>
      <c r="H259" s="84" t="s">
        <v>6808</v>
      </c>
      <c r="I259" s="84" t="s">
        <v>7152</v>
      </c>
      <c r="J259" s="84" t="s">
        <v>2410</v>
      </c>
      <c r="K259" s="84">
        <v>33.061866000000002</v>
      </c>
      <c r="L259" s="84">
        <v>72.074091999999993</v>
      </c>
      <c r="M259" s="84">
        <v>120</v>
      </c>
      <c r="N259" s="84" t="s">
        <v>34</v>
      </c>
      <c r="O259" s="151" t="s">
        <v>6803</v>
      </c>
      <c r="P259" s="84">
        <v>31245</v>
      </c>
      <c r="Q259" s="84" t="s">
        <v>6807</v>
      </c>
      <c r="R259" s="152">
        <v>360000</v>
      </c>
      <c r="S259" s="153" t="s">
        <v>37</v>
      </c>
      <c r="T259" s="84" t="s">
        <v>38</v>
      </c>
      <c r="U259" s="84" t="s">
        <v>38</v>
      </c>
      <c r="V259" s="84" t="s">
        <v>38</v>
      </c>
      <c r="W259" s="84" t="s">
        <v>38</v>
      </c>
      <c r="X259" s="84" t="s">
        <v>38</v>
      </c>
      <c r="Y259" s="84" t="s">
        <v>38</v>
      </c>
      <c r="Z259" s="84" t="s">
        <v>38</v>
      </c>
      <c r="AA259" s="84" t="s">
        <v>38</v>
      </c>
      <c r="AB259" s="85" t="s">
        <v>7070</v>
      </c>
    </row>
    <row r="260" spans="1:28" s="113" customFormat="1" ht="60" customHeight="1" x14ac:dyDescent="0.25">
      <c r="A260" s="4">
        <v>257</v>
      </c>
      <c r="B260" s="84" t="s">
        <v>6223</v>
      </c>
      <c r="C260" s="84" t="s">
        <v>363</v>
      </c>
      <c r="D260" s="84" t="s">
        <v>6017</v>
      </c>
      <c r="E260" s="154" t="s">
        <v>6804</v>
      </c>
      <c r="F260" s="154" t="s">
        <v>6804</v>
      </c>
      <c r="G260" s="154" t="s">
        <v>6806</v>
      </c>
      <c r="H260" s="84" t="s">
        <v>6805</v>
      </c>
      <c r="I260" s="84" t="s">
        <v>7151</v>
      </c>
      <c r="J260" s="154" t="s">
        <v>6804</v>
      </c>
      <c r="K260" s="150">
        <v>32.510429000000002</v>
      </c>
      <c r="L260" s="150">
        <v>72.231842</v>
      </c>
      <c r="M260" s="84">
        <v>100</v>
      </c>
      <c r="N260" s="84" t="s">
        <v>34</v>
      </c>
      <c r="O260" s="151" t="s">
        <v>6803</v>
      </c>
      <c r="P260" s="84">
        <v>31652</v>
      </c>
      <c r="Q260" s="84" t="s">
        <v>6802</v>
      </c>
      <c r="R260" s="152">
        <v>360000</v>
      </c>
      <c r="S260" s="153" t="s">
        <v>37</v>
      </c>
      <c r="T260" s="84" t="s">
        <v>38</v>
      </c>
      <c r="U260" s="84" t="s">
        <v>38</v>
      </c>
      <c r="V260" s="84" t="s">
        <v>38</v>
      </c>
      <c r="W260" s="84" t="s">
        <v>38</v>
      </c>
      <c r="X260" s="84" t="s">
        <v>38</v>
      </c>
      <c r="Y260" s="84" t="s">
        <v>38</v>
      </c>
      <c r="Z260" s="84" t="s">
        <v>38</v>
      </c>
      <c r="AA260" s="84" t="s">
        <v>38</v>
      </c>
      <c r="AB260" s="85" t="s">
        <v>7070</v>
      </c>
    </row>
    <row r="261" spans="1:28" s="113" customFormat="1" ht="60" customHeight="1" x14ac:dyDescent="0.25">
      <c r="A261" s="4">
        <v>258</v>
      </c>
      <c r="B261" s="4" t="s">
        <v>6223</v>
      </c>
      <c r="C261" s="4" t="s">
        <v>363</v>
      </c>
      <c r="D261" s="4" t="s">
        <v>7150</v>
      </c>
      <c r="E261" s="4" t="s">
        <v>7146</v>
      </c>
      <c r="F261" s="4" t="s">
        <v>440</v>
      </c>
      <c r="G261" s="4" t="s">
        <v>7149</v>
      </c>
      <c r="H261" s="4" t="s">
        <v>7148</v>
      </c>
      <c r="I261" s="4" t="s">
        <v>7147</v>
      </c>
      <c r="J261" s="4" t="s">
        <v>7146</v>
      </c>
      <c r="K261" s="4">
        <v>32.885271000000003</v>
      </c>
      <c r="L261" s="4">
        <v>72.556221699999995</v>
      </c>
      <c r="M261" s="4">
        <v>70</v>
      </c>
      <c r="N261" s="4" t="s">
        <v>34</v>
      </c>
      <c r="O261" s="4" t="s">
        <v>6504</v>
      </c>
      <c r="P261" s="4">
        <v>24930</v>
      </c>
      <c r="Q261" s="4" t="s">
        <v>7145</v>
      </c>
      <c r="R261" s="152">
        <v>360000</v>
      </c>
      <c r="S261" s="153" t="s">
        <v>37</v>
      </c>
      <c r="T261" s="84" t="s">
        <v>38</v>
      </c>
      <c r="U261" s="84" t="s">
        <v>38</v>
      </c>
      <c r="V261" s="84" t="s">
        <v>38</v>
      </c>
      <c r="W261" s="84" t="s">
        <v>38</v>
      </c>
      <c r="X261" s="84" t="s">
        <v>38</v>
      </c>
      <c r="Y261" s="85" t="s">
        <v>38</v>
      </c>
      <c r="Z261" s="155">
        <v>0</v>
      </c>
      <c r="AA261" s="84" t="s">
        <v>38</v>
      </c>
      <c r="AB261" s="85" t="s">
        <v>7070</v>
      </c>
    </row>
    <row r="262" spans="1:28" s="113" customFormat="1" ht="60" customHeight="1" x14ac:dyDescent="0.25">
      <c r="A262" s="4">
        <v>259</v>
      </c>
      <c r="B262" s="4" t="s">
        <v>6223</v>
      </c>
      <c r="C262" s="4" t="s">
        <v>363</v>
      </c>
      <c r="D262" s="4" t="s">
        <v>364</v>
      </c>
      <c r="E262" s="4" t="s">
        <v>6821</v>
      </c>
      <c r="F262" s="4" t="s">
        <v>440</v>
      </c>
      <c r="G262" s="4" t="s">
        <v>6823</v>
      </c>
      <c r="H262" s="4" t="s">
        <v>6822</v>
      </c>
      <c r="I262" s="4" t="s">
        <v>7144</v>
      </c>
      <c r="J262" s="4" t="s">
        <v>6821</v>
      </c>
      <c r="K262" s="4">
        <v>32.835186999999998</v>
      </c>
      <c r="L262" s="4">
        <v>72.650709000000006</v>
      </c>
      <c r="M262" s="4">
        <v>84</v>
      </c>
      <c r="N262" s="4" t="s">
        <v>34</v>
      </c>
      <c r="O262" s="4" t="s">
        <v>6504</v>
      </c>
      <c r="P262" s="4">
        <v>26548</v>
      </c>
      <c r="Q262" s="4" t="s">
        <v>6820</v>
      </c>
      <c r="R262" s="152">
        <v>360000</v>
      </c>
      <c r="S262" s="153" t="s">
        <v>37</v>
      </c>
      <c r="T262" s="84" t="s">
        <v>38</v>
      </c>
      <c r="U262" s="84" t="s">
        <v>38</v>
      </c>
      <c r="V262" s="84" t="s">
        <v>38</v>
      </c>
      <c r="W262" s="84" t="s">
        <v>38</v>
      </c>
      <c r="X262" s="84" t="s">
        <v>38</v>
      </c>
      <c r="Y262" s="85" t="s">
        <v>38</v>
      </c>
      <c r="Z262" s="155">
        <v>0</v>
      </c>
      <c r="AA262" s="84" t="s">
        <v>38</v>
      </c>
      <c r="AB262" s="85" t="s">
        <v>7070</v>
      </c>
    </row>
    <row r="263" spans="1:28" s="113" customFormat="1" ht="60" customHeight="1" x14ac:dyDescent="0.25">
      <c r="A263" s="4">
        <v>260</v>
      </c>
      <c r="B263" s="4" t="s">
        <v>6223</v>
      </c>
      <c r="C263" s="4" t="s">
        <v>363</v>
      </c>
      <c r="D263" s="4" t="s">
        <v>364</v>
      </c>
      <c r="E263" s="4" t="s">
        <v>6507</v>
      </c>
      <c r="F263" s="4" t="s">
        <v>6507</v>
      </c>
      <c r="G263" s="4" t="s">
        <v>6506</v>
      </c>
      <c r="H263" s="4" t="s">
        <v>6505</v>
      </c>
      <c r="I263" s="4" t="s">
        <v>7143</v>
      </c>
      <c r="J263" s="4" t="s">
        <v>440</v>
      </c>
      <c r="K263" s="4">
        <v>32.859479999999998</v>
      </c>
      <c r="L263" s="4">
        <v>72.58699</v>
      </c>
      <c r="M263" s="4">
        <v>73</v>
      </c>
      <c r="N263" s="4" t="s">
        <v>34</v>
      </c>
      <c r="O263" s="4" t="s">
        <v>6504</v>
      </c>
      <c r="P263" s="4">
        <v>27317</v>
      </c>
      <c r="Q263" s="4" t="s">
        <v>6503</v>
      </c>
      <c r="R263" s="152">
        <v>360000</v>
      </c>
      <c r="S263" s="153" t="s">
        <v>37</v>
      </c>
      <c r="T263" s="84" t="s">
        <v>38</v>
      </c>
      <c r="U263" s="84" t="s">
        <v>38</v>
      </c>
      <c r="V263" s="84" t="s">
        <v>38</v>
      </c>
      <c r="W263" s="84" t="s">
        <v>38</v>
      </c>
      <c r="X263" s="84" t="s">
        <v>38</v>
      </c>
      <c r="Y263" s="85" t="s">
        <v>38</v>
      </c>
      <c r="Z263" s="155">
        <v>0</v>
      </c>
      <c r="AA263" s="84" t="s">
        <v>38</v>
      </c>
      <c r="AB263" s="85" t="s">
        <v>7070</v>
      </c>
    </row>
    <row r="264" spans="1:28" s="113" customFormat="1" ht="60" customHeight="1" x14ac:dyDescent="0.25">
      <c r="A264" s="4">
        <v>261</v>
      </c>
      <c r="B264" s="4" t="s">
        <v>6223</v>
      </c>
      <c r="C264" s="4" t="s">
        <v>363</v>
      </c>
      <c r="D264" s="4" t="s">
        <v>364</v>
      </c>
      <c r="E264" s="4" t="s">
        <v>365</v>
      </c>
      <c r="F264" s="4" t="s">
        <v>365</v>
      </c>
      <c r="G264" s="4" t="s">
        <v>7037</v>
      </c>
      <c r="H264" s="4" t="s">
        <v>7036</v>
      </c>
      <c r="I264" s="4" t="s">
        <v>7142</v>
      </c>
      <c r="J264" s="4" t="s">
        <v>365</v>
      </c>
      <c r="K264" s="4">
        <v>32.832720999999999</v>
      </c>
      <c r="L264" s="4">
        <v>72.698297999999994</v>
      </c>
      <c r="M264" s="4">
        <v>86</v>
      </c>
      <c r="N264" s="4" t="s">
        <v>34</v>
      </c>
      <c r="O264" s="4" t="s">
        <v>6504</v>
      </c>
      <c r="P264" s="4">
        <v>17483</v>
      </c>
      <c r="Q264" s="4" t="s">
        <v>6760</v>
      </c>
      <c r="R264" s="152">
        <v>360000</v>
      </c>
      <c r="S264" s="153" t="s">
        <v>37</v>
      </c>
      <c r="T264" s="84" t="s">
        <v>38</v>
      </c>
      <c r="U264" s="84" t="s">
        <v>38</v>
      </c>
      <c r="V264" s="84" t="s">
        <v>38</v>
      </c>
      <c r="W264" s="84" t="s">
        <v>38</v>
      </c>
      <c r="X264" s="84" t="s">
        <v>38</v>
      </c>
      <c r="Y264" s="85" t="s">
        <v>38</v>
      </c>
      <c r="Z264" s="155">
        <v>0</v>
      </c>
      <c r="AA264" s="84" t="s">
        <v>38</v>
      </c>
      <c r="AB264" s="85" t="s">
        <v>7070</v>
      </c>
    </row>
    <row r="265" spans="1:28" s="113" customFormat="1" ht="60" customHeight="1" x14ac:dyDescent="0.25">
      <c r="A265" s="4">
        <v>262</v>
      </c>
      <c r="B265" s="156" t="s">
        <v>6223</v>
      </c>
      <c r="C265" s="156" t="s">
        <v>363</v>
      </c>
      <c r="D265" s="156" t="s">
        <v>387</v>
      </c>
      <c r="E265" s="156" t="s">
        <v>6534</v>
      </c>
      <c r="F265" s="156" t="s">
        <v>6534</v>
      </c>
      <c r="G265" s="156" t="s">
        <v>6583</v>
      </c>
      <c r="H265" s="156" t="s">
        <v>6582</v>
      </c>
      <c r="I265" s="156" t="s">
        <v>6581</v>
      </c>
      <c r="J265" s="156" t="s">
        <v>6534</v>
      </c>
      <c r="K265" s="157">
        <v>32.72569</v>
      </c>
      <c r="L265" s="157">
        <v>72.482320000000001</v>
      </c>
      <c r="M265" s="156">
        <v>100</v>
      </c>
      <c r="N265" s="156" t="s">
        <v>34</v>
      </c>
      <c r="O265" s="158">
        <v>45361</v>
      </c>
      <c r="P265" s="84" t="s">
        <v>38</v>
      </c>
      <c r="Q265" s="84" t="s">
        <v>38</v>
      </c>
      <c r="R265" s="84" t="s">
        <v>38</v>
      </c>
      <c r="S265" s="84" t="s">
        <v>38</v>
      </c>
      <c r="T265" s="84" t="s">
        <v>38</v>
      </c>
      <c r="U265" s="84" t="s">
        <v>38</v>
      </c>
      <c r="V265" s="84" t="s">
        <v>38</v>
      </c>
      <c r="W265" s="84" t="s">
        <v>38</v>
      </c>
      <c r="X265" s="84" t="s">
        <v>38</v>
      </c>
      <c r="Y265" s="84" t="s">
        <v>38</v>
      </c>
      <c r="Z265" s="84" t="s">
        <v>38</v>
      </c>
      <c r="AA265" s="84" t="s">
        <v>38</v>
      </c>
      <c r="AB265" s="4" t="s">
        <v>6440</v>
      </c>
    </row>
    <row r="266" spans="1:28" s="113" customFormat="1" ht="60" customHeight="1" x14ac:dyDescent="0.25">
      <c r="A266" s="4">
        <v>263</v>
      </c>
      <c r="B266" s="156" t="s">
        <v>6223</v>
      </c>
      <c r="C266" s="156" t="s">
        <v>363</v>
      </c>
      <c r="D266" s="156" t="s">
        <v>371</v>
      </c>
      <c r="E266" s="156" t="s">
        <v>6553</v>
      </c>
      <c r="F266" s="156" t="s">
        <v>1899</v>
      </c>
      <c r="G266" s="156" t="s">
        <v>6579</v>
      </c>
      <c r="H266" s="156" t="s">
        <v>6578</v>
      </c>
      <c r="I266" s="156" t="s">
        <v>6577</v>
      </c>
      <c r="J266" s="156" t="s">
        <v>6553</v>
      </c>
      <c r="K266" s="157">
        <v>32.645919999999997</v>
      </c>
      <c r="L266" s="157">
        <v>72.102620000000002</v>
      </c>
      <c r="M266" s="156">
        <v>100</v>
      </c>
      <c r="N266" s="156" t="s">
        <v>34</v>
      </c>
      <c r="O266" s="158">
        <v>45361</v>
      </c>
      <c r="P266" s="84" t="s">
        <v>38</v>
      </c>
      <c r="Q266" s="84" t="s">
        <v>38</v>
      </c>
      <c r="R266" s="84" t="s">
        <v>38</v>
      </c>
      <c r="S266" s="84" t="s">
        <v>38</v>
      </c>
      <c r="T266" s="84" t="s">
        <v>38</v>
      </c>
      <c r="U266" s="84" t="s">
        <v>38</v>
      </c>
      <c r="V266" s="84" t="s">
        <v>38</v>
      </c>
      <c r="W266" s="84" t="s">
        <v>38</v>
      </c>
      <c r="X266" s="84" t="s">
        <v>38</v>
      </c>
      <c r="Y266" s="84" t="s">
        <v>38</v>
      </c>
      <c r="Z266" s="84" t="s">
        <v>38</v>
      </c>
      <c r="AA266" s="84" t="s">
        <v>38</v>
      </c>
      <c r="AB266" s="4" t="s">
        <v>6440</v>
      </c>
    </row>
    <row r="267" spans="1:28" s="113" customFormat="1" ht="60" customHeight="1" x14ac:dyDescent="0.25">
      <c r="A267" s="4">
        <v>264</v>
      </c>
      <c r="B267" s="156" t="s">
        <v>6223</v>
      </c>
      <c r="C267" s="156" t="s">
        <v>363</v>
      </c>
      <c r="D267" s="156" t="s">
        <v>371</v>
      </c>
      <c r="E267" s="156" t="s">
        <v>1899</v>
      </c>
      <c r="F267" s="156" t="s">
        <v>1899</v>
      </c>
      <c r="G267" s="156" t="s">
        <v>6560</v>
      </c>
      <c r="H267" s="156" t="s">
        <v>6559</v>
      </c>
      <c r="I267" s="156" t="s">
        <v>6558</v>
      </c>
      <c r="J267" s="156" t="s">
        <v>1899</v>
      </c>
      <c r="K267" s="157">
        <v>32.676729999999999</v>
      </c>
      <c r="L267" s="157">
        <v>72.113029999999995</v>
      </c>
      <c r="M267" s="156">
        <v>100</v>
      </c>
      <c r="N267" s="156" t="s">
        <v>34</v>
      </c>
      <c r="O267" s="158">
        <v>45361</v>
      </c>
      <c r="P267" s="84" t="s">
        <v>38</v>
      </c>
      <c r="Q267" s="84" t="s">
        <v>38</v>
      </c>
      <c r="R267" s="84" t="s">
        <v>38</v>
      </c>
      <c r="S267" s="84" t="s">
        <v>38</v>
      </c>
      <c r="T267" s="84" t="s">
        <v>38</v>
      </c>
      <c r="U267" s="84" t="s">
        <v>38</v>
      </c>
      <c r="V267" s="84" t="s">
        <v>38</v>
      </c>
      <c r="W267" s="84" t="s">
        <v>38</v>
      </c>
      <c r="X267" s="84" t="s">
        <v>38</v>
      </c>
      <c r="Y267" s="84" t="s">
        <v>38</v>
      </c>
      <c r="Z267" s="84" t="s">
        <v>38</v>
      </c>
      <c r="AA267" s="84" t="s">
        <v>38</v>
      </c>
      <c r="AB267" s="4" t="s">
        <v>6440</v>
      </c>
    </row>
    <row r="268" spans="1:28" s="113" customFormat="1" ht="60" customHeight="1" x14ac:dyDescent="0.25">
      <c r="A268" s="4">
        <v>265</v>
      </c>
      <c r="B268" s="156" t="s">
        <v>6223</v>
      </c>
      <c r="C268" s="156" t="s">
        <v>363</v>
      </c>
      <c r="D268" s="156" t="s">
        <v>371</v>
      </c>
      <c r="E268" s="156" t="s">
        <v>1899</v>
      </c>
      <c r="F268" s="156" t="s">
        <v>1899</v>
      </c>
      <c r="G268" s="156" t="s">
        <v>6557</v>
      </c>
      <c r="H268" s="156" t="s">
        <v>6556</v>
      </c>
      <c r="I268" s="156" t="s">
        <v>6555</v>
      </c>
      <c r="J268" s="156" t="s">
        <v>1899</v>
      </c>
      <c r="K268" s="157">
        <v>32.667990000000003</v>
      </c>
      <c r="L268" s="157">
        <v>72.086820000000003</v>
      </c>
      <c r="M268" s="156">
        <v>100</v>
      </c>
      <c r="N268" s="156" t="s">
        <v>34</v>
      </c>
      <c r="O268" s="158">
        <v>45361</v>
      </c>
      <c r="P268" s="84" t="s">
        <v>38</v>
      </c>
      <c r="Q268" s="84" t="s">
        <v>38</v>
      </c>
      <c r="R268" s="84" t="s">
        <v>38</v>
      </c>
      <c r="S268" s="84" t="s">
        <v>38</v>
      </c>
      <c r="T268" s="84" t="s">
        <v>38</v>
      </c>
      <c r="U268" s="84" t="s">
        <v>38</v>
      </c>
      <c r="V268" s="84" t="s">
        <v>38</v>
      </c>
      <c r="W268" s="84" t="s">
        <v>38</v>
      </c>
      <c r="X268" s="84" t="s">
        <v>38</v>
      </c>
      <c r="Y268" s="84" t="s">
        <v>38</v>
      </c>
      <c r="Z268" s="84" t="s">
        <v>38</v>
      </c>
      <c r="AA268" s="84" t="s">
        <v>38</v>
      </c>
      <c r="AB268" s="4" t="s">
        <v>6440</v>
      </c>
    </row>
    <row r="269" spans="1:28" s="113" customFormat="1" ht="60" customHeight="1" x14ac:dyDescent="0.25">
      <c r="A269" s="4">
        <v>266</v>
      </c>
      <c r="B269" s="156" t="s">
        <v>6223</v>
      </c>
      <c r="C269" s="156" t="s">
        <v>363</v>
      </c>
      <c r="D269" s="156" t="s">
        <v>371</v>
      </c>
      <c r="E269" s="156" t="s">
        <v>6553</v>
      </c>
      <c r="F269" s="156" t="s">
        <v>1899</v>
      </c>
      <c r="G269" s="156" t="s">
        <v>6552</v>
      </c>
      <c r="H269" s="156" t="s">
        <v>6551</v>
      </c>
      <c r="I269" s="156" t="s">
        <v>6550</v>
      </c>
      <c r="J269" s="156" t="s">
        <v>6553</v>
      </c>
      <c r="K269" s="157">
        <v>32.649667999999998</v>
      </c>
      <c r="L269" s="157">
        <v>72.118578999999997</v>
      </c>
      <c r="M269" s="156">
        <v>100</v>
      </c>
      <c r="N269" s="156" t="s">
        <v>34</v>
      </c>
      <c r="O269" s="158">
        <v>45361</v>
      </c>
      <c r="P269" s="84" t="s">
        <v>38</v>
      </c>
      <c r="Q269" s="84" t="s">
        <v>38</v>
      </c>
      <c r="R269" s="84" t="s">
        <v>38</v>
      </c>
      <c r="S269" s="84" t="s">
        <v>38</v>
      </c>
      <c r="T269" s="84" t="s">
        <v>38</v>
      </c>
      <c r="U269" s="84" t="s">
        <v>38</v>
      </c>
      <c r="V269" s="84" t="s">
        <v>38</v>
      </c>
      <c r="W269" s="84" t="s">
        <v>38</v>
      </c>
      <c r="X269" s="84" t="s">
        <v>38</v>
      </c>
      <c r="Y269" s="84" t="s">
        <v>38</v>
      </c>
      <c r="Z269" s="84" t="s">
        <v>38</v>
      </c>
      <c r="AA269" s="84" t="s">
        <v>38</v>
      </c>
      <c r="AB269" s="4" t="s">
        <v>6440</v>
      </c>
    </row>
    <row r="270" spans="1:28" s="113" customFormat="1" ht="60" customHeight="1" x14ac:dyDescent="0.25">
      <c r="A270" s="4">
        <v>267</v>
      </c>
      <c r="B270" s="156" t="s">
        <v>6223</v>
      </c>
      <c r="C270" s="156" t="s">
        <v>363</v>
      </c>
      <c r="D270" s="156" t="s">
        <v>387</v>
      </c>
      <c r="E270" s="156" t="s">
        <v>6576</v>
      </c>
      <c r="F270" s="156" t="s">
        <v>489</v>
      </c>
      <c r="G270" s="156" t="s">
        <v>6575</v>
      </c>
      <c r="H270" s="156" t="s">
        <v>6574</v>
      </c>
      <c r="I270" s="156" t="s">
        <v>6573</v>
      </c>
      <c r="J270" s="156" t="s">
        <v>6576</v>
      </c>
      <c r="K270" s="157">
        <v>32.17333</v>
      </c>
      <c r="L270" s="157">
        <v>72.215109999999996</v>
      </c>
      <c r="M270" s="156">
        <v>100</v>
      </c>
      <c r="N270" s="156" t="s">
        <v>34</v>
      </c>
      <c r="O270" s="158">
        <v>45361</v>
      </c>
      <c r="P270" s="84" t="s">
        <v>38</v>
      </c>
      <c r="Q270" s="84" t="s">
        <v>38</v>
      </c>
      <c r="R270" s="84" t="s">
        <v>38</v>
      </c>
      <c r="S270" s="84" t="s">
        <v>38</v>
      </c>
      <c r="T270" s="84" t="s">
        <v>38</v>
      </c>
      <c r="U270" s="84" t="s">
        <v>38</v>
      </c>
      <c r="V270" s="84" t="s">
        <v>38</v>
      </c>
      <c r="W270" s="84" t="s">
        <v>38</v>
      </c>
      <c r="X270" s="84" t="s">
        <v>38</v>
      </c>
      <c r="Y270" s="84" t="s">
        <v>38</v>
      </c>
      <c r="Z270" s="84" t="s">
        <v>38</v>
      </c>
      <c r="AA270" s="84" t="s">
        <v>38</v>
      </c>
      <c r="AB270" s="4" t="s">
        <v>6440</v>
      </c>
    </row>
    <row r="271" spans="1:28" s="113" customFormat="1" ht="60" customHeight="1" x14ac:dyDescent="0.25">
      <c r="A271" s="4">
        <v>268</v>
      </c>
      <c r="B271" s="156" t="s">
        <v>6223</v>
      </c>
      <c r="C271" s="156" t="s">
        <v>363</v>
      </c>
      <c r="D271" s="156" t="s">
        <v>371</v>
      </c>
      <c r="E271" s="156" t="s">
        <v>6553</v>
      </c>
      <c r="F271" s="156" t="s">
        <v>1899</v>
      </c>
      <c r="G271" s="156" t="s">
        <v>6572</v>
      </c>
      <c r="H271" s="156" t="s">
        <v>6571</v>
      </c>
      <c r="I271" s="156" t="s">
        <v>6570</v>
      </c>
      <c r="J271" s="156" t="s">
        <v>6553</v>
      </c>
      <c r="K271" s="157">
        <v>32.646099999999997</v>
      </c>
      <c r="L271" s="157">
        <v>72.103939999999994</v>
      </c>
      <c r="M271" s="156">
        <v>100</v>
      </c>
      <c r="N271" s="156" t="s">
        <v>34</v>
      </c>
      <c r="O271" s="158">
        <v>45361</v>
      </c>
      <c r="P271" s="84" t="s">
        <v>38</v>
      </c>
      <c r="Q271" s="84" t="s">
        <v>38</v>
      </c>
      <c r="R271" s="84" t="s">
        <v>38</v>
      </c>
      <c r="S271" s="84" t="s">
        <v>38</v>
      </c>
      <c r="T271" s="84" t="s">
        <v>38</v>
      </c>
      <c r="U271" s="84" t="s">
        <v>38</v>
      </c>
      <c r="V271" s="84" t="s">
        <v>38</v>
      </c>
      <c r="W271" s="84" t="s">
        <v>38</v>
      </c>
      <c r="X271" s="84" t="s">
        <v>38</v>
      </c>
      <c r="Y271" s="84" t="s">
        <v>38</v>
      </c>
      <c r="Z271" s="84" t="s">
        <v>38</v>
      </c>
      <c r="AA271" s="84" t="s">
        <v>38</v>
      </c>
      <c r="AB271" s="4" t="s">
        <v>6440</v>
      </c>
    </row>
    <row r="272" spans="1:28" s="113" customFormat="1" ht="60" customHeight="1" x14ac:dyDescent="0.25">
      <c r="A272" s="4">
        <v>269</v>
      </c>
      <c r="B272" s="156" t="s">
        <v>6223</v>
      </c>
      <c r="C272" s="156" t="s">
        <v>363</v>
      </c>
      <c r="D272" s="156" t="s">
        <v>371</v>
      </c>
      <c r="E272" s="156" t="s">
        <v>1899</v>
      </c>
      <c r="F272" s="156" t="s">
        <v>1899</v>
      </c>
      <c r="G272" s="156" t="s">
        <v>6548</v>
      </c>
      <c r="H272" s="156" t="s">
        <v>6547</v>
      </c>
      <c r="I272" s="156" t="s">
        <v>6546</v>
      </c>
      <c r="J272" s="156" t="s">
        <v>1899</v>
      </c>
      <c r="K272" s="157">
        <v>32.665460000000003</v>
      </c>
      <c r="L272" s="157">
        <v>72.081770000000006</v>
      </c>
      <c r="M272" s="156">
        <v>100</v>
      </c>
      <c r="N272" s="156" t="s">
        <v>34</v>
      </c>
      <c r="O272" s="158">
        <v>45361</v>
      </c>
      <c r="P272" s="84" t="s">
        <v>38</v>
      </c>
      <c r="Q272" s="84" t="s">
        <v>38</v>
      </c>
      <c r="R272" s="84" t="s">
        <v>38</v>
      </c>
      <c r="S272" s="84" t="s">
        <v>38</v>
      </c>
      <c r="T272" s="84" t="s">
        <v>38</v>
      </c>
      <c r="U272" s="84" t="s">
        <v>38</v>
      </c>
      <c r="V272" s="84" t="s">
        <v>38</v>
      </c>
      <c r="W272" s="84" t="s">
        <v>38</v>
      </c>
      <c r="X272" s="84" t="s">
        <v>38</v>
      </c>
      <c r="Y272" s="84" t="s">
        <v>38</v>
      </c>
      <c r="Z272" s="84" t="s">
        <v>38</v>
      </c>
      <c r="AA272" s="84" t="s">
        <v>38</v>
      </c>
      <c r="AB272" s="4" t="s">
        <v>6440</v>
      </c>
    </row>
    <row r="273" spans="1:28" s="113" customFormat="1" ht="60" customHeight="1" x14ac:dyDescent="0.25">
      <c r="A273" s="4">
        <v>270</v>
      </c>
      <c r="B273" s="156" t="s">
        <v>6223</v>
      </c>
      <c r="C273" s="156" t="s">
        <v>363</v>
      </c>
      <c r="D273" s="156" t="s">
        <v>387</v>
      </c>
      <c r="E273" s="156" t="s">
        <v>6540</v>
      </c>
      <c r="F273" s="156" t="s">
        <v>6534</v>
      </c>
      <c r="G273" s="156" t="s">
        <v>6539</v>
      </c>
      <c r="H273" s="156" t="s">
        <v>6538</v>
      </c>
      <c r="I273" s="156" t="s">
        <v>6537</v>
      </c>
      <c r="J273" s="156" t="s">
        <v>6540</v>
      </c>
      <c r="K273" s="157">
        <v>32.69941</v>
      </c>
      <c r="L273" s="157">
        <v>72.382670000000005</v>
      </c>
      <c r="M273" s="156">
        <v>100</v>
      </c>
      <c r="N273" s="156" t="s">
        <v>34</v>
      </c>
      <c r="O273" s="158">
        <v>45361</v>
      </c>
      <c r="P273" s="84" t="s">
        <v>38</v>
      </c>
      <c r="Q273" s="84" t="s">
        <v>38</v>
      </c>
      <c r="R273" s="84" t="s">
        <v>38</v>
      </c>
      <c r="S273" s="84" t="s">
        <v>38</v>
      </c>
      <c r="T273" s="84" t="s">
        <v>38</v>
      </c>
      <c r="U273" s="84" t="s">
        <v>38</v>
      </c>
      <c r="V273" s="84" t="s">
        <v>38</v>
      </c>
      <c r="W273" s="84" t="s">
        <v>38</v>
      </c>
      <c r="X273" s="84" t="s">
        <v>38</v>
      </c>
      <c r="Y273" s="84" t="s">
        <v>38</v>
      </c>
      <c r="Z273" s="84" t="s">
        <v>38</v>
      </c>
      <c r="AA273" s="84" t="s">
        <v>38</v>
      </c>
      <c r="AB273" s="4" t="s">
        <v>6440</v>
      </c>
    </row>
    <row r="274" spans="1:28" s="113" customFormat="1" ht="60" customHeight="1" x14ac:dyDescent="0.25">
      <c r="A274" s="4">
        <v>271</v>
      </c>
      <c r="B274" s="156" t="s">
        <v>6223</v>
      </c>
      <c r="C274" s="156" t="s">
        <v>363</v>
      </c>
      <c r="D274" s="156" t="s">
        <v>387</v>
      </c>
      <c r="E274" s="156" t="s">
        <v>6568</v>
      </c>
      <c r="F274" s="156" t="s">
        <v>489</v>
      </c>
      <c r="G274" s="156" t="s">
        <v>6567</v>
      </c>
      <c r="H274" s="156" t="s">
        <v>6566</v>
      </c>
      <c r="I274" s="156" t="s">
        <v>6565</v>
      </c>
      <c r="J274" s="156" t="s">
        <v>6568</v>
      </c>
      <c r="K274" s="157">
        <v>32.712620000000001</v>
      </c>
      <c r="L274" s="157">
        <v>72.213849999999994</v>
      </c>
      <c r="M274" s="156">
        <v>100</v>
      </c>
      <c r="N274" s="156" t="s">
        <v>34</v>
      </c>
      <c r="O274" s="158">
        <v>45361</v>
      </c>
      <c r="P274" s="84" t="s">
        <v>38</v>
      </c>
      <c r="Q274" s="84" t="s">
        <v>38</v>
      </c>
      <c r="R274" s="84" t="s">
        <v>38</v>
      </c>
      <c r="S274" s="84" t="s">
        <v>38</v>
      </c>
      <c r="T274" s="84" t="s">
        <v>38</v>
      </c>
      <c r="U274" s="84" t="s">
        <v>38</v>
      </c>
      <c r="V274" s="84" t="s">
        <v>38</v>
      </c>
      <c r="W274" s="84" t="s">
        <v>38</v>
      </c>
      <c r="X274" s="84" t="s">
        <v>38</v>
      </c>
      <c r="Y274" s="84" t="s">
        <v>38</v>
      </c>
      <c r="Z274" s="84" t="s">
        <v>38</v>
      </c>
      <c r="AA274" s="84" t="s">
        <v>38</v>
      </c>
      <c r="AB274" s="4" t="s">
        <v>6440</v>
      </c>
    </row>
    <row r="275" spans="1:28" s="113" customFormat="1" ht="60" customHeight="1" x14ac:dyDescent="0.25">
      <c r="A275" s="4">
        <v>272</v>
      </c>
      <c r="B275" s="156" t="s">
        <v>6223</v>
      </c>
      <c r="C275" s="156" t="s">
        <v>363</v>
      </c>
      <c r="D275" s="156" t="s">
        <v>371</v>
      </c>
      <c r="E275" s="156" t="s">
        <v>1899</v>
      </c>
      <c r="F275" s="156" t="s">
        <v>1899</v>
      </c>
      <c r="G275" s="156" t="s">
        <v>6544</v>
      </c>
      <c r="H275" s="156" t="s">
        <v>6543</v>
      </c>
      <c r="I275" s="156" t="s">
        <v>6542</v>
      </c>
      <c r="J275" s="156" t="s">
        <v>1899</v>
      </c>
      <c r="K275" s="157">
        <v>32.65954</v>
      </c>
      <c r="L275" s="157">
        <v>72.10736</v>
      </c>
      <c r="M275" s="156">
        <v>100</v>
      </c>
      <c r="N275" s="156" t="s">
        <v>34</v>
      </c>
      <c r="O275" s="158">
        <v>45361</v>
      </c>
      <c r="P275" s="84" t="s">
        <v>38</v>
      </c>
      <c r="Q275" s="84" t="s">
        <v>38</v>
      </c>
      <c r="R275" s="84" t="s">
        <v>38</v>
      </c>
      <c r="S275" s="84" t="s">
        <v>38</v>
      </c>
      <c r="T275" s="84" t="s">
        <v>38</v>
      </c>
      <c r="U275" s="84" t="s">
        <v>38</v>
      </c>
      <c r="V275" s="84" t="s">
        <v>38</v>
      </c>
      <c r="W275" s="84" t="s">
        <v>38</v>
      </c>
      <c r="X275" s="84" t="s">
        <v>38</v>
      </c>
      <c r="Y275" s="84" t="s">
        <v>38</v>
      </c>
      <c r="Z275" s="84" t="s">
        <v>38</v>
      </c>
      <c r="AA275" s="84" t="s">
        <v>38</v>
      </c>
      <c r="AB275" s="4" t="s">
        <v>6440</v>
      </c>
    </row>
    <row r="276" spans="1:28" s="113" customFormat="1" ht="60" customHeight="1" x14ac:dyDescent="0.25">
      <c r="A276" s="4">
        <v>273</v>
      </c>
      <c r="B276" s="156" t="s">
        <v>6223</v>
      </c>
      <c r="C276" s="156" t="s">
        <v>363</v>
      </c>
      <c r="D276" s="156" t="s">
        <v>387</v>
      </c>
      <c r="E276" s="156" t="s">
        <v>6535</v>
      </c>
      <c r="F276" s="156" t="s">
        <v>6534</v>
      </c>
      <c r="G276" s="156" t="s">
        <v>6533</v>
      </c>
      <c r="H276" s="156" t="s">
        <v>6532</v>
      </c>
      <c r="I276" s="156" t="s">
        <v>6531</v>
      </c>
      <c r="J276" s="156" t="s">
        <v>6535</v>
      </c>
      <c r="K276" s="157">
        <v>32.738810000000001</v>
      </c>
      <c r="L276" s="157">
        <v>72.373549999999994</v>
      </c>
      <c r="M276" s="156">
        <v>100</v>
      </c>
      <c r="N276" s="156" t="s">
        <v>34</v>
      </c>
      <c r="O276" s="158">
        <v>45361</v>
      </c>
      <c r="P276" s="84" t="s">
        <v>38</v>
      </c>
      <c r="Q276" s="84" t="s">
        <v>38</v>
      </c>
      <c r="R276" s="84" t="s">
        <v>38</v>
      </c>
      <c r="S276" s="84" t="s">
        <v>38</v>
      </c>
      <c r="T276" s="84" t="s">
        <v>38</v>
      </c>
      <c r="U276" s="84" t="s">
        <v>38</v>
      </c>
      <c r="V276" s="84" t="s">
        <v>38</v>
      </c>
      <c r="W276" s="84" t="s">
        <v>38</v>
      </c>
      <c r="X276" s="84" t="s">
        <v>38</v>
      </c>
      <c r="Y276" s="84" t="s">
        <v>38</v>
      </c>
      <c r="Z276" s="84" t="s">
        <v>38</v>
      </c>
      <c r="AA276" s="84" t="s">
        <v>38</v>
      </c>
      <c r="AB276" s="4" t="s">
        <v>6440</v>
      </c>
    </row>
    <row r="277" spans="1:28" s="113" customFormat="1" ht="60" customHeight="1" x14ac:dyDescent="0.25">
      <c r="A277" s="4">
        <v>274</v>
      </c>
      <c r="B277" s="156" t="s">
        <v>6223</v>
      </c>
      <c r="C277" s="156" t="s">
        <v>363</v>
      </c>
      <c r="D277" s="156" t="s">
        <v>371</v>
      </c>
      <c r="E277" s="156" t="s">
        <v>6564</v>
      </c>
      <c r="F277" s="156" t="s">
        <v>1899</v>
      </c>
      <c r="G277" s="156" t="s">
        <v>6563</v>
      </c>
      <c r="H277" s="156" t="s">
        <v>6562</v>
      </c>
      <c r="I277" s="156" t="s">
        <v>6561</v>
      </c>
      <c r="J277" s="156" t="s">
        <v>6564</v>
      </c>
      <c r="K277" s="157">
        <v>32.646549999999998</v>
      </c>
      <c r="L277" s="157">
        <v>72.106870000000001</v>
      </c>
      <c r="M277" s="156">
        <v>100</v>
      </c>
      <c r="N277" s="156" t="s">
        <v>34</v>
      </c>
      <c r="O277" s="158">
        <v>45361</v>
      </c>
      <c r="P277" s="84" t="s">
        <v>38</v>
      </c>
      <c r="Q277" s="84" t="s">
        <v>38</v>
      </c>
      <c r="R277" s="84" t="s">
        <v>38</v>
      </c>
      <c r="S277" s="84" t="s">
        <v>38</v>
      </c>
      <c r="T277" s="84" t="s">
        <v>38</v>
      </c>
      <c r="U277" s="84" t="s">
        <v>38</v>
      </c>
      <c r="V277" s="84" t="s">
        <v>38</v>
      </c>
      <c r="W277" s="84" t="s">
        <v>38</v>
      </c>
      <c r="X277" s="84" t="s">
        <v>38</v>
      </c>
      <c r="Y277" s="84" t="s">
        <v>38</v>
      </c>
      <c r="Z277" s="84" t="s">
        <v>38</v>
      </c>
      <c r="AA277" s="84" t="s">
        <v>38</v>
      </c>
      <c r="AB277" s="4" t="s">
        <v>6440</v>
      </c>
    </row>
    <row r="278" spans="1:28" s="113" customFormat="1" ht="60" customHeight="1" x14ac:dyDescent="0.25">
      <c r="A278" s="4">
        <v>275</v>
      </c>
      <c r="B278" s="4" t="s">
        <v>6223</v>
      </c>
      <c r="C278" s="4" t="s">
        <v>363</v>
      </c>
      <c r="D278" s="4" t="s">
        <v>6312</v>
      </c>
      <c r="E278" s="4" t="s">
        <v>7027</v>
      </c>
      <c r="F278" s="4" t="s">
        <v>7030</v>
      </c>
      <c r="G278" s="4" t="s">
        <v>7029</v>
      </c>
      <c r="H278" s="4" t="s">
        <v>6818</v>
      </c>
      <c r="I278" s="4" t="s">
        <v>7028</v>
      </c>
      <c r="J278" s="4" t="s">
        <v>7027</v>
      </c>
      <c r="K278" s="93">
        <v>32.469299999999997</v>
      </c>
      <c r="L278" s="93">
        <v>73.001000000000005</v>
      </c>
      <c r="M278" s="4">
        <v>36</v>
      </c>
      <c r="N278" s="4" t="s">
        <v>34</v>
      </c>
      <c r="O278" s="14" t="s">
        <v>7026</v>
      </c>
      <c r="P278" s="4">
        <v>29000</v>
      </c>
      <c r="Q278" s="4" t="s">
        <v>7025</v>
      </c>
      <c r="R278" s="4">
        <v>360000</v>
      </c>
      <c r="S278" s="147" t="s">
        <v>37</v>
      </c>
      <c r="T278" s="84" t="s">
        <v>38</v>
      </c>
      <c r="U278" s="84" t="s">
        <v>38</v>
      </c>
      <c r="V278" s="84" t="s">
        <v>38</v>
      </c>
      <c r="W278" s="84" t="s">
        <v>38</v>
      </c>
      <c r="X278" s="84" t="s">
        <v>38</v>
      </c>
      <c r="Y278" s="84" t="s">
        <v>38</v>
      </c>
      <c r="Z278" s="84" t="s">
        <v>38</v>
      </c>
      <c r="AA278" s="84" t="s">
        <v>38</v>
      </c>
      <c r="AB278" s="85" t="s">
        <v>7070</v>
      </c>
    </row>
    <row r="279" spans="1:28" s="113" customFormat="1" ht="60" customHeight="1" x14ac:dyDescent="0.25">
      <c r="A279" s="4">
        <v>276</v>
      </c>
      <c r="B279" s="4" t="s">
        <v>6223</v>
      </c>
      <c r="C279" s="4" t="s">
        <v>363</v>
      </c>
      <c r="D279" s="4" t="s">
        <v>364</v>
      </c>
      <c r="E279" s="4" t="s">
        <v>1860</v>
      </c>
      <c r="F279" s="4" t="s">
        <v>1860</v>
      </c>
      <c r="G279" s="4" t="s">
        <v>6819</v>
      </c>
      <c r="H279" s="159" t="s">
        <v>6818</v>
      </c>
      <c r="I279" s="159" t="s">
        <v>6817</v>
      </c>
      <c r="J279" s="4" t="s">
        <v>1860</v>
      </c>
      <c r="K279" s="160">
        <v>32.469299999999997</v>
      </c>
      <c r="L279" s="160">
        <v>73.001000000000005</v>
      </c>
      <c r="M279" s="4">
        <v>40</v>
      </c>
      <c r="N279" s="4" t="s">
        <v>34</v>
      </c>
      <c r="O279" s="10" t="s">
        <v>6816</v>
      </c>
      <c r="P279" s="4">
        <v>33500</v>
      </c>
      <c r="Q279" s="4" t="s">
        <v>6815</v>
      </c>
      <c r="R279" s="84" t="s">
        <v>38</v>
      </c>
      <c r="S279" s="84" t="s">
        <v>38</v>
      </c>
      <c r="T279" s="84" t="s">
        <v>38</v>
      </c>
      <c r="U279" s="84" t="s">
        <v>38</v>
      </c>
      <c r="V279" s="84" t="s">
        <v>38</v>
      </c>
      <c r="W279" s="84" t="s">
        <v>38</v>
      </c>
      <c r="X279" s="84" t="s">
        <v>38</v>
      </c>
      <c r="Y279" s="84" t="s">
        <v>38</v>
      </c>
      <c r="Z279" s="84" t="s">
        <v>38</v>
      </c>
      <c r="AA279" s="84" t="s">
        <v>38</v>
      </c>
      <c r="AB279" s="85" t="s">
        <v>7141</v>
      </c>
    </row>
    <row r="280" spans="1:28" s="113" customFormat="1" ht="60" customHeight="1" x14ac:dyDescent="0.25">
      <c r="A280" s="4">
        <v>277</v>
      </c>
      <c r="B280" s="4" t="s">
        <v>6223</v>
      </c>
      <c r="C280" s="4" t="s">
        <v>363</v>
      </c>
      <c r="D280" s="4" t="s">
        <v>364</v>
      </c>
      <c r="E280" s="4" t="s">
        <v>1860</v>
      </c>
      <c r="F280" s="4" t="s">
        <v>1860</v>
      </c>
      <c r="G280" s="4" t="s">
        <v>6819</v>
      </c>
      <c r="H280" s="159" t="s">
        <v>6818</v>
      </c>
      <c r="I280" s="159" t="s">
        <v>6817</v>
      </c>
      <c r="J280" s="4" t="s">
        <v>1860</v>
      </c>
      <c r="K280" s="160">
        <v>32.469299999999997</v>
      </c>
      <c r="L280" s="160">
        <v>73.001000000000005</v>
      </c>
      <c r="M280" s="4">
        <v>40</v>
      </c>
      <c r="N280" s="4" t="s">
        <v>34</v>
      </c>
      <c r="O280" s="10" t="s">
        <v>6816</v>
      </c>
      <c r="P280" s="4">
        <v>33500</v>
      </c>
      <c r="Q280" s="4" t="s">
        <v>6815</v>
      </c>
      <c r="R280" s="4">
        <v>360000</v>
      </c>
      <c r="S280" s="147" t="s">
        <v>37</v>
      </c>
      <c r="T280" s="84" t="s">
        <v>38</v>
      </c>
      <c r="U280" s="84" t="s">
        <v>38</v>
      </c>
      <c r="V280" s="84" t="s">
        <v>38</v>
      </c>
      <c r="W280" s="84" t="s">
        <v>38</v>
      </c>
      <c r="X280" s="84" t="s">
        <v>38</v>
      </c>
      <c r="Y280" s="84" t="s">
        <v>38</v>
      </c>
      <c r="Z280" s="84" t="s">
        <v>38</v>
      </c>
      <c r="AA280" s="84" t="s">
        <v>38</v>
      </c>
      <c r="AB280" s="85" t="s">
        <v>7070</v>
      </c>
    </row>
    <row r="281" spans="1:28" s="113" customFormat="1" ht="60" customHeight="1" x14ac:dyDescent="0.25">
      <c r="A281" s="4">
        <v>278</v>
      </c>
      <c r="B281" s="4" t="s">
        <v>6223</v>
      </c>
      <c r="C281" s="4" t="s">
        <v>363</v>
      </c>
      <c r="D281" s="4" t="s">
        <v>371</v>
      </c>
      <c r="E281" s="148" t="s">
        <v>6780</v>
      </c>
      <c r="F281" s="4" t="s">
        <v>371</v>
      </c>
      <c r="G281" s="148" t="s">
        <v>7140</v>
      </c>
      <c r="H281" s="4" t="s">
        <v>7139</v>
      </c>
      <c r="I281" s="4" t="s">
        <v>7138</v>
      </c>
      <c r="J281" s="148" t="s">
        <v>6780</v>
      </c>
      <c r="K281" s="66">
        <v>32.729194999999997</v>
      </c>
      <c r="L281" s="66">
        <v>72.091076999999999</v>
      </c>
      <c r="M281" s="4">
        <v>103</v>
      </c>
      <c r="N281" s="4" t="s">
        <v>34</v>
      </c>
      <c r="O281" s="10" t="s">
        <v>6775</v>
      </c>
      <c r="P281" s="4">
        <v>18267</v>
      </c>
      <c r="Q281" s="4" t="s">
        <v>7137</v>
      </c>
      <c r="R281" s="4">
        <v>360000</v>
      </c>
      <c r="S281" s="147" t="s">
        <v>37</v>
      </c>
      <c r="T281" s="84" t="s">
        <v>38</v>
      </c>
      <c r="U281" s="84" t="s">
        <v>38</v>
      </c>
      <c r="V281" s="84" t="s">
        <v>38</v>
      </c>
      <c r="W281" s="84" t="s">
        <v>38</v>
      </c>
      <c r="X281" s="84" t="s">
        <v>38</v>
      </c>
      <c r="Y281" s="84" t="s">
        <v>38</v>
      </c>
      <c r="Z281" s="84" t="s">
        <v>38</v>
      </c>
      <c r="AA281" s="84" t="s">
        <v>38</v>
      </c>
      <c r="AB281" s="85" t="s">
        <v>7070</v>
      </c>
    </row>
    <row r="282" spans="1:28" s="113" customFormat="1" ht="60" customHeight="1" x14ac:dyDescent="0.25">
      <c r="A282" s="4">
        <v>279</v>
      </c>
      <c r="B282" s="4" t="s">
        <v>6223</v>
      </c>
      <c r="C282" s="4" t="s">
        <v>363</v>
      </c>
      <c r="D282" s="4" t="s">
        <v>371</v>
      </c>
      <c r="E282" s="4" t="s">
        <v>6780</v>
      </c>
      <c r="F282" s="4" t="s">
        <v>371</v>
      </c>
      <c r="G282" s="4" t="s">
        <v>5157</v>
      </c>
      <c r="H282" s="4" t="s">
        <v>6782</v>
      </c>
      <c r="I282" s="4" t="s">
        <v>6781</v>
      </c>
      <c r="J282" s="4" t="s">
        <v>6780</v>
      </c>
      <c r="K282" s="4">
        <v>32.734180000000002</v>
      </c>
      <c r="L282" s="4">
        <v>72.087728999999996</v>
      </c>
      <c r="M282" s="4">
        <v>103</v>
      </c>
      <c r="N282" s="4" t="s">
        <v>34</v>
      </c>
      <c r="O282" s="10" t="s">
        <v>7136</v>
      </c>
      <c r="P282" s="4">
        <v>39542</v>
      </c>
      <c r="Q282" s="4" t="s">
        <v>7135</v>
      </c>
      <c r="R282" s="4">
        <v>360000</v>
      </c>
      <c r="S282" s="147" t="s">
        <v>37</v>
      </c>
      <c r="T282" s="84" t="s">
        <v>38</v>
      </c>
      <c r="U282" s="84" t="s">
        <v>38</v>
      </c>
      <c r="V282" s="84" t="s">
        <v>38</v>
      </c>
      <c r="W282" s="84" t="s">
        <v>38</v>
      </c>
      <c r="X282" s="84" t="s">
        <v>38</v>
      </c>
      <c r="Y282" s="84" t="s">
        <v>38</v>
      </c>
      <c r="Z282" s="84" t="s">
        <v>38</v>
      </c>
      <c r="AA282" s="84" t="s">
        <v>38</v>
      </c>
      <c r="AB282" s="85" t="s">
        <v>7070</v>
      </c>
    </row>
    <row r="283" spans="1:28" s="113" customFormat="1" ht="60" customHeight="1" x14ac:dyDescent="0.25">
      <c r="A283" s="4">
        <v>280</v>
      </c>
      <c r="B283" s="4" t="s">
        <v>6223</v>
      </c>
      <c r="C283" s="4" t="s">
        <v>363</v>
      </c>
      <c r="D283" s="4" t="s">
        <v>364</v>
      </c>
      <c r="E283" s="4" t="s">
        <v>6600</v>
      </c>
      <c r="F283" s="4" t="s">
        <v>6604</v>
      </c>
      <c r="G283" s="4" t="s">
        <v>6603</v>
      </c>
      <c r="H283" s="4" t="s">
        <v>6602</v>
      </c>
      <c r="I283" s="4" t="s">
        <v>6601</v>
      </c>
      <c r="J283" s="4" t="s">
        <v>6600</v>
      </c>
      <c r="K283" s="66">
        <v>32.797440000000002</v>
      </c>
      <c r="L283" s="66">
        <v>72.570849999999993</v>
      </c>
      <c r="M283" s="4">
        <v>89</v>
      </c>
      <c r="N283" s="4" t="s">
        <v>34</v>
      </c>
      <c r="O283" s="46" t="s">
        <v>38</v>
      </c>
      <c r="P283" s="4">
        <v>36909</v>
      </c>
      <c r="Q283" s="4" t="s">
        <v>6598</v>
      </c>
      <c r="R283" s="4"/>
      <c r="S283" s="147"/>
      <c r="T283" s="84" t="s">
        <v>38</v>
      </c>
      <c r="U283" s="84" t="s">
        <v>38</v>
      </c>
      <c r="V283" s="84" t="s">
        <v>38</v>
      </c>
      <c r="W283" s="84" t="s">
        <v>38</v>
      </c>
      <c r="X283" s="84" t="s">
        <v>38</v>
      </c>
      <c r="Y283" s="84" t="s">
        <v>38</v>
      </c>
      <c r="Z283" s="84" t="s">
        <v>38</v>
      </c>
      <c r="AA283" s="84" t="s">
        <v>38</v>
      </c>
      <c r="AB283" s="85" t="s">
        <v>7070</v>
      </c>
    </row>
    <row r="284" spans="1:28" s="113" customFormat="1" ht="60" customHeight="1" x14ac:dyDescent="0.25">
      <c r="A284" s="4">
        <v>281</v>
      </c>
      <c r="B284" s="4" t="s">
        <v>6223</v>
      </c>
      <c r="C284" s="4" t="s">
        <v>363</v>
      </c>
      <c r="D284" s="4" t="s">
        <v>6017</v>
      </c>
      <c r="E284" s="148" t="s">
        <v>2410</v>
      </c>
      <c r="F284" s="148" t="s">
        <v>2410</v>
      </c>
      <c r="G284" s="148" t="s">
        <v>6801</v>
      </c>
      <c r="H284" s="4" t="s">
        <v>6800</v>
      </c>
      <c r="I284" s="4" t="s">
        <v>7134</v>
      </c>
      <c r="J284" s="148" t="s">
        <v>2410</v>
      </c>
      <c r="K284" s="66">
        <v>33.066160000000004</v>
      </c>
      <c r="L284" s="66">
        <v>72.137800999999996</v>
      </c>
      <c r="M284" s="4">
        <v>100</v>
      </c>
      <c r="N284" s="4" t="s">
        <v>34</v>
      </c>
      <c r="O284" s="46" t="s">
        <v>6799</v>
      </c>
      <c r="P284" s="4">
        <v>36712</v>
      </c>
      <c r="Q284" s="4" t="s">
        <v>6798</v>
      </c>
      <c r="R284" s="147"/>
      <c r="S284" s="147"/>
      <c r="T284" s="84" t="s">
        <v>38</v>
      </c>
      <c r="U284" s="84" t="s">
        <v>38</v>
      </c>
      <c r="V284" s="84" t="s">
        <v>38</v>
      </c>
      <c r="W284" s="84" t="s">
        <v>38</v>
      </c>
      <c r="X284" s="84" t="s">
        <v>38</v>
      </c>
      <c r="Y284" s="84" t="s">
        <v>38</v>
      </c>
      <c r="Z284" s="84" t="s">
        <v>38</v>
      </c>
      <c r="AA284" s="84" t="s">
        <v>38</v>
      </c>
      <c r="AB284" s="4" t="s">
        <v>6971</v>
      </c>
    </row>
    <row r="285" spans="1:28" s="113" customFormat="1" ht="60" customHeight="1" x14ac:dyDescent="0.25">
      <c r="A285" s="4">
        <v>282</v>
      </c>
      <c r="B285" s="4" t="s">
        <v>6223</v>
      </c>
      <c r="C285" s="4" t="s">
        <v>363</v>
      </c>
      <c r="D285" s="4" t="s">
        <v>6017</v>
      </c>
      <c r="E285" s="148" t="s">
        <v>2410</v>
      </c>
      <c r="F285" s="148" t="s">
        <v>2410</v>
      </c>
      <c r="G285" s="148" t="s">
        <v>6801</v>
      </c>
      <c r="H285" s="4" t="s">
        <v>6800</v>
      </c>
      <c r="I285" s="4" t="s">
        <v>7134</v>
      </c>
      <c r="J285" s="148" t="s">
        <v>2410</v>
      </c>
      <c r="K285" s="66">
        <v>33.066160000000004</v>
      </c>
      <c r="L285" s="66">
        <v>72.137800999999996</v>
      </c>
      <c r="M285" s="4">
        <v>100</v>
      </c>
      <c r="N285" s="4" t="s">
        <v>34</v>
      </c>
      <c r="O285" s="46" t="s">
        <v>6799</v>
      </c>
      <c r="P285" s="4">
        <v>36712</v>
      </c>
      <c r="Q285" s="4" t="s">
        <v>6798</v>
      </c>
      <c r="R285" s="152">
        <v>360000</v>
      </c>
      <c r="S285" s="153" t="s">
        <v>37</v>
      </c>
      <c r="T285" s="84" t="s">
        <v>38</v>
      </c>
      <c r="U285" s="84" t="s">
        <v>38</v>
      </c>
      <c r="V285" s="84" t="s">
        <v>38</v>
      </c>
      <c r="W285" s="84" t="s">
        <v>38</v>
      </c>
      <c r="X285" s="84" t="s">
        <v>38</v>
      </c>
      <c r="Y285" s="84" t="s">
        <v>38</v>
      </c>
      <c r="Z285" s="84" t="s">
        <v>38</v>
      </c>
      <c r="AA285" s="84" t="s">
        <v>38</v>
      </c>
      <c r="AB285" s="85" t="s">
        <v>7070</v>
      </c>
    </row>
    <row r="286" spans="1:28" s="113" customFormat="1" ht="60" customHeight="1" x14ac:dyDescent="0.25">
      <c r="A286" s="4">
        <v>283</v>
      </c>
      <c r="B286" s="4" t="s">
        <v>6223</v>
      </c>
      <c r="C286" s="4" t="s">
        <v>363</v>
      </c>
      <c r="D286" s="4" t="s">
        <v>364</v>
      </c>
      <c r="E286" s="4" t="s">
        <v>6812</v>
      </c>
      <c r="F286" s="4" t="s">
        <v>6812</v>
      </c>
      <c r="G286" s="4" t="s">
        <v>6814</v>
      </c>
      <c r="H286" s="4" t="s">
        <v>6813</v>
      </c>
      <c r="I286" s="4" t="s">
        <v>7133</v>
      </c>
      <c r="J286" s="4" t="s">
        <v>6812</v>
      </c>
      <c r="K286" s="4">
        <v>32.833598000000002</v>
      </c>
      <c r="L286" s="4">
        <v>72.756951000000001</v>
      </c>
      <c r="M286" s="4">
        <v>79</v>
      </c>
      <c r="N286" s="4" t="s">
        <v>34</v>
      </c>
      <c r="O286" s="4" t="s">
        <v>6811</v>
      </c>
      <c r="P286" s="4">
        <v>20073</v>
      </c>
      <c r="Q286" s="4" t="s">
        <v>6810</v>
      </c>
      <c r="R286" s="153"/>
      <c r="S286" s="153"/>
      <c r="T286" s="84" t="s">
        <v>38</v>
      </c>
      <c r="U286" s="84" t="s">
        <v>38</v>
      </c>
      <c r="V286" s="84" t="s">
        <v>38</v>
      </c>
      <c r="W286" s="84" t="s">
        <v>38</v>
      </c>
      <c r="X286" s="84" t="s">
        <v>38</v>
      </c>
      <c r="Y286" s="84" t="s">
        <v>38</v>
      </c>
      <c r="Z286" s="84" t="s">
        <v>38</v>
      </c>
      <c r="AA286" s="84" t="s">
        <v>38</v>
      </c>
      <c r="AB286" s="4" t="s">
        <v>6971</v>
      </c>
    </row>
    <row r="287" spans="1:28" s="113" customFormat="1" ht="60" customHeight="1" x14ac:dyDescent="0.25">
      <c r="A287" s="4">
        <v>284</v>
      </c>
      <c r="B287" s="4" t="s">
        <v>6223</v>
      </c>
      <c r="C287" s="4" t="s">
        <v>363</v>
      </c>
      <c r="D287" s="4" t="s">
        <v>364</v>
      </c>
      <c r="E287" s="4" t="s">
        <v>6812</v>
      </c>
      <c r="F287" s="4" t="s">
        <v>6812</v>
      </c>
      <c r="G287" s="4" t="s">
        <v>6814</v>
      </c>
      <c r="H287" s="4" t="s">
        <v>6813</v>
      </c>
      <c r="I287" s="4" t="s">
        <v>7133</v>
      </c>
      <c r="J287" s="4" t="s">
        <v>6812</v>
      </c>
      <c r="K287" s="4">
        <v>32.833598000000002</v>
      </c>
      <c r="L287" s="4">
        <v>72.756951000000001</v>
      </c>
      <c r="M287" s="4">
        <v>79</v>
      </c>
      <c r="N287" s="4" t="s">
        <v>34</v>
      </c>
      <c r="O287" s="4" t="s">
        <v>6811</v>
      </c>
      <c r="P287" s="4">
        <v>20073</v>
      </c>
      <c r="Q287" s="4" t="s">
        <v>6810</v>
      </c>
      <c r="R287" s="152">
        <v>360000</v>
      </c>
      <c r="S287" s="153" t="s">
        <v>37</v>
      </c>
      <c r="T287" s="84" t="s">
        <v>38</v>
      </c>
      <c r="U287" s="84" t="s">
        <v>38</v>
      </c>
      <c r="V287" s="84" t="s">
        <v>38</v>
      </c>
      <c r="W287" s="84" t="s">
        <v>38</v>
      </c>
      <c r="X287" s="84" t="s">
        <v>38</v>
      </c>
      <c r="Y287" s="84" t="s">
        <v>38</v>
      </c>
      <c r="Z287" s="84" t="s">
        <v>38</v>
      </c>
      <c r="AA287" s="84" t="s">
        <v>38</v>
      </c>
      <c r="AB287" s="85" t="s">
        <v>7070</v>
      </c>
    </row>
    <row r="288" spans="1:28" s="113" customFormat="1" ht="60" customHeight="1" x14ac:dyDescent="0.25">
      <c r="A288" s="4">
        <v>285</v>
      </c>
      <c r="B288" s="4" t="s">
        <v>6223</v>
      </c>
      <c r="C288" s="4" t="s">
        <v>27</v>
      </c>
      <c r="D288" s="4" t="s">
        <v>41</v>
      </c>
      <c r="E288" s="20" t="s">
        <v>6684</v>
      </c>
      <c r="F288" s="20" t="s">
        <v>6684</v>
      </c>
      <c r="G288" s="4" t="s">
        <v>6687</v>
      </c>
      <c r="H288" s="4" t="s">
        <v>6686</v>
      </c>
      <c r="I288" s="4" t="s">
        <v>6685</v>
      </c>
      <c r="J288" s="4" t="s">
        <v>6684</v>
      </c>
      <c r="K288" s="4">
        <v>33.370390999999998</v>
      </c>
      <c r="L288" s="4">
        <v>71.801762999999994</v>
      </c>
      <c r="M288" s="4">
        <v>115</v>
      </c>
      <c r="N288" s="4" t="s">
        <v>34</v>
      </c>
      <c r="O288" s="114" t="s">
        <v>38</v>
      </c>
      <c r="P288" s="4"/>
      <c r="Q288" s="4" t="s">
        <v>7132</v>
      </c>
      <c r="R288" s="4"/>
      <c r="S288" s="4"/>
      <c r="T288" s="84" t="s">
        <v>38</v>
      </c>
      <c r="U288" s="84" t="s">
        <v>38</v>
      </c>
      <c r="V288" s="84" t="s">
        <v>38</v>
      </c>
      <c r="W288" s="84" t="s">
        <v>38</v>
      </c>
      <c r="X288" s="84" t="s">
        <v>38</v>
      </c>
      <c r="Y288" s="84" t="s">
        <v>38</v>
      </c>
      <c r="Z288" s="84" t="s">
        <v>38</v>
      </c>
      <c r="AA288" s="84" t="s">
        <v>38</v>
      </c>
      <c r="AB288" s="4" t="s">
        <v>6971</v>
      </c>
    </row>
    <row r="289" spans="1:28" s="113" customFormat="1" ht="60" customHeight="1" x14ac:dyDescent="0.25">
      <c r="A289" s="4">
        <v>286</v>
      </c>
      <c r="B289" s="4" t="s">
        <v>6223</v>
      </c>
      <c r="C289" s="4" t="s">
        <v>27</v>
      </c>
      <c r="D289" s="4" t="s">
        <v>41</v>
      </c>
      <c r="E289" s="20" t="s">
        <v>6684</v>
      </c>
      <c r="F289" s="20" t="s">
        <v>6684</v>
      </c>
      <c r="G289" s="4" t="s">
        <v>6687</v>
      </c>
      <c r="H289" s="4" t="s">
        <v>6686</v>
      </c>
      <c r="I289" s="4" t="s">
        <v>6685</v>
      </c>
      <c r="J289" s="4" t="s">
        <v>6684</v>
      </c>
      <c r="K289" s="4">
        <v>33.370390999999998</v>
      </c>
      <c r="L289" s="4">
        <v>71.801762999999994</v>
      </c>
      <c r="M289" s="4">
        <v>115</v>
      </c>
      <c r="N289" s="4" t="s">
        <v>34</v>
      </c>
      <c r="O289" s="14">
        <v>45483</v>
      </c>
      <c r="P289" s="4">
        <v>35210</v>
      </c>
      <c r="Q289" s="4" t="s">
        <v>6683</v>
      </c>
      <c r="R289" s="4">
        <v>360000</v>
      </c>
      <c r="S289" s="4" t="s">
        <v>37</v>
      </c>
      <c r="T289" s="84" t="s">
        <v>38</v>
      </c>
      <c r="U289" s="84" t="s">
        <v>38</v>
      </c>
      <c r="V289" s="84" t="s">
        <v>38</v>
      </c>
      <c r="W289" s="84" t="s">
        <v>38</v>
      </c>
      <c r="X289" s="84" t="s">
        <v>38</v>
      </c>
      <c r="Y289" s="84" t="s">
        <v>38</v>
      </c>
      <c r="Z289" s="84" t="s">
        <v>38</v>
      </c>
      <c r="AA289" s="84" t="s">
        <v>38</v>
      </c>
      <c r="AB289" s="85" t="s">
        <v>7070</v>
      </c>
    </row>
    <row r="290" spans="1:28" s="113" customFormat="1" ht="60" customHeight="1" x14ac:dyDescent="0.25">
      <c r="A290" s="4">
        <v>287</v>
      </c>
      <c r="B290" s="4" t="s">
        <v>6223</v>
      </c>
      <c r="C290" s="4" t="s">
        <v>27</v>
      </c>
      <c r="D290" s="4" t="s">
        <v>41</v>
      </c>
      <c r="E290" s="4" t="s">
        <v>7078</v>
      </c>
      <c r="F290" s="20" t="s">
        <v>2410</v>
      </c>
      <c r="G290" s="4" t="s">
        <v>3557</v>
      </c>
      <c r="H290" s="4" t="s">
        <v>6691</v>
      </c>
      <c r="I290" s="4" t="s">
        <v>6690</v>
      </c>
      <c r="J290" s="4" t="s">
        <v>7078</v>
      </c>
      <c r="K290" s="4">
        <v>33.162298</v>
      </c>
      <c r="L290" s="4">
        <v>72.404735000000002</v>
      </c>
      <c r="M290" s="4">
        <v>100</v>
      </c>
      <c r="N290" s="4" t="s">
        <v>34</v>
      </c>
      <c r="O290" s="114" t="s">
        <v>38</v>
      </c>
      <c r="P290" s="84" t="s">
        <v>38</v>
      </c>
      <c r="Q290" s="4" t="s">
        <v>7077</v>
      </c>
      <c r="R290" s="84" t="s">
        <v>38</v>
      </c>
      <c r="S290" s="84" t="s">
        <v>38</v>
      </c>
      <c r="T290" s="84" t="s">
        <v>38</v>
      </c>
      <c r="U290" s="84" t="s">
        <v>38</v>
      </c>
      <c r="V290" s="84" t="s">
        <v>38</v>
      </c>
      <c r="W290" s="84" t="s">
        <v>38</v>
      </c>
      <c r="X290" s="84" t="s">
        <v>38</v>
      </c>
      <c r="Y290" s="84" t="s">
        <v>38</v>
      </c>
      <c r="Z290" s="84" t="s">
        <v>38</v>
      </c>
      <c r="AA290" s="84" t="s">
        <v>38</v>
      </c>
      <c r="AB290" s="4" t="s">
        <v>6971</v>
      </c>
    </row>
    <row r="291" spans="1:28" s="113" customFormat="1" ht="60" customHeight="1" x14ac:dyDescent="0.25">
      <c r="A291" s="4">
        <v>288</v>
      </c>
      <c r="B291" s="4" t="s">
        <v>6223</v>
      </c>
      <c r="C291" s="4" t="s">
        <v>27</v>
      </c>
      <c r="D291" s="4" t="s">
        <v>41</v>
      </c>
      <c r="E291" s="4" t="s">
        <v>41</v>
      </c>
      <c r="F291" s="4" t="s">
        <v>41</v>
      </c>
      <c r="G291" s="4" t="s">
        <v>6588</v>
      </c>
      <c r="H291" s="4" t="s">
        <v>7131</v>
      </c>
      <c r="I291" s="4" t="s">
        <v>7130</v>
      </c>
      <c r="J291" s="4" t="s">
        <v>41</v>
      </c>
      <c r="K291" s="4">
        <v>33.275602999999997</v>
      </c>
      <c r="L291" s="4">
        <v>72.285477</v>
      </c>
      <c r="M291" s="4">
        <v>110</v>
      </c>
      <c r="N291" s="4" t="s">
        <v>34</v>
      </c>
      <c r="O291" s="114" t="s">
        <v>38</v>
      </c>
      <c r="P291" s="84" t="s">
        <v>38</v>
      </c>
      <c r="Q291" s="4" t="s">
        <v>7129</v>
      </c>
      <c r="R291" s="84" t="s">
        <v>38</v>
      </c>
      <c r="S291" s="84" t="s">
        <v>38</v>
      </c>
      <c r="T291" s="84" t="s">
        <v>38</v>
      </c>
      <c r="U291" s="84" t="s">
        <v>38</v>
      </c>
      <c r="V291" s="84" t="s">
        <v>38</v>
      </c>
      <c r="W291" s="84" t="s">
        <v>38</v>
      </c>
      <c r="X291" s="84" t="s">
        <v>38</v>
      </c>
      <c r="Y291" s="84" t="s">
        <v>38</v>
      </c>
      <c r="Z291" s="84" t="s">
        <v>38</v>
      </c>
      <c r="AA291" s="84" t="s">
        <v>38</v>
      </c>
      <c r="AB291" s="4" t="s">
        <v>6971</v>
      </c>
    </row>
    <row r="292" spans="1:28" s="113" customFormat="1" ht="60" customHeight="1" x14ac:dyDescent="0.25">
      <c r="A292" s="4">
        <v>289</v>
      </c>
      <c r="B292" s="4" t="s">
        <v>6223</v>
      </c>
      <c r="C292" s="4" t="s">
        <v>27</v>
      </c>
      <c r="D292" s="4" t="s">
        <v>109</v>
      </c>
      <c r="E292" s="4" t="s">
        <v>2373</v>
      </c>
      <c r="F292" s="20" t="s">
        <v>255</v>
      </c>
      <c r="G292" s="4" t="s">
        <v>6966</v>
      </c>
      <c r="H292" s="4" t="s">
        <v>6965</v>
      </c>
      <c r="I292" s="4" t="s">
        <v>6964</v>
      </c>
      <c r="J292" s="4" t="s">
        <v>2373</v>
      </c>
      <c r="K292" s="4">
        <v>33.534166999999997</v>
      </c>
      <c r="L292" s="4">
        <v>72.482221999999993</v>
      </c>
      <c r="M292" s="4">
        <v>84</v>
      </c>
      <c r="N292" s="4" t="s">
        <v>34</v>
      </c>
      <c r="O292" s="114" t="s">
        <v>38</v>
      </c>
      <c r="P292" s="4">
        <v>18721</v>
      </c>
      <c r="Q292" s="4" t="s">
        <v>7128</v>
      </c>
      <c r="R292" s="84" t="s">
        <v>38</v>
      </c>
      <c r="S292" s="84" t="s">
        <v>38</v>
      </c>
      <c r="T292" s="84" t="s">
        <v>38</v>
      </c>
      <c r="U292" s="84" t="s">
        <v>38</v>
      </c>
      <c r="V292" s="84" t="s">
        <v>38</v>
      </c>
      <c r="W292" s="84" t="s">
        <v>38</v>
      </c>
      <c r="X292" s="84" t="s">
        <v>38</v>
      </c>
      <c r="Y292" s="84" t="s">
        <v>38</v>
      </c>
      <c r="Z292" s="84" t="s">
        <v>38</v>
      </c>
      <c r="AA292" s="84" t="s">
        <v>38</v>
      </c>
      <c r="AB292" s="4" t="s">
        <v>6971</v>
      </c>
    </row>
    <row r="293" spans="1:28" s="113" customFormat="1" ht="60" customHeight="1" x14ac:dyDescent="0.25">
      <c r="A293" s="4">
        <v>290</v>
      </c>
      <c r="B293" s="4" t="s">
        <v>6223</v>
      </c>
      <c r="C293" s="4" t="s">
        <v>27</v>
      </c>
      <c r="D293" s="4" t="s">
        <v>109</v>
      </c>
      <c r="E293" s="4" t="s">
        <v>2373</v>
      </c>
      <c r="F293" s="20" t="s">
        <v>255</v>
      </c>
      <c r="G293" s="4" t="s">
        <v>6966</v>
      </c>
      <c r="H293" s="4" t="s">
        <v>6965</v>
      </c>
      <c r="I293" s="4" t="s">
        <v>6964</v>
      </c>
      <c r="J293" s="4" t="s">
        <v>2373</v>
      </c>
      <c r="K293" s="4">
        <v>33.534166999999997</v>
      </c>
      <c r="L293" s="4">
        <v>72.482221999999993</v>
      </c>
      <c r="M293" s="4">
        <v>84</v>
      </c>
      <c r="N293" s="4" t="s">
        <v>34</v>
      </c>
      <c r="O293" s="14">
        <v>45332</v>
      </c>
      <c r="P293" s="4">
        <v>16524</v>
      </c>
      <c r="Q293" s="4" t="s">
        <v>6963</v>
      </c>
      <c r="R293" s="4">
        <v>360000</v>
      </c>
      <c r="S293" s="4" t="s">
        <v>37</v>
      </c>
      <c r="T293" s="84" t="s">
        <v>38</v>
      </c>
      <c r="U293" s="84" t="s">
        <v>38</v>
      </c>
      <c r="V293" s="84" t="s">
        <v>38</v>
      </c>
      <c r="W293" s="84" t="s">
        <v>38</v>
      </c>
      <c r="X293" s="84" t="s">
        <v>38</v>
      </c>
      <c r="Y293" s="84" t="s">
        <v>38</v>
      </c>
      <c r="Z293" s="84" t="s">
        <v>38</v>
      </c>
      <c r="AA293" s="84" t="s">
        <v>38</v>
      </c>
      <c r="AB293" s="85" t="s">
        <v>7070</v>
      </c>
    </row>
    <row r="294" spans="1:28" s="113" customFormat="1" ht="60" customHeight="1" x14ac:dyDescent="0.25">
      <c r="A294" s="4">
        <v>291</v>
      </c>
      <c r="B294" s="4" t="s">
        <v>6223</v>
      </c>
      <c r="C294" s="4" t="s">
        <v>27</v>
      </c>
      <c r="D294" s="4" t="s">
        <v>109</v>
      </c>
      <c r="E294" s="4" t="s">
        <v>6959</v>
      </c>
      <c r="F294" s="4" t="s">
        <v>5106</v>
      </c>
      <c r="G294" s="4" t="s">
        <v>6962</v>
      </c>
      <c r="H294" s="4" t="s">
        <v>6961</v>
      </c>
      <c r="I294" s="4" t="s">
        <v>6960</v>
      </c>
      <c r="J294" s="4" t="s">
        <v>6959</v>
      </c>
      <c r="K294" s="4">
        <v>33.574722000000001</v>
      </c>
      <c r="L294" s="4">
        <v>72.396944000000005</v>
      </c>
      <c r="M294" s="4">
        <v>88</v>
      </c>
      <c r="N294" s="4" t="s">
        <v>34</v>
      </c>
      <c r="O294" s="114" t="s">
        <v>38</v>
      </c>
      <c r="P294" s="4">
        <v>17546</v>
      </c>
      <c r="Q294" s="4" t="s">
        <v>6958</v>
      </c>
      <c r="R294" s="4"/>
      <c r="S294" s="4"/>
      <c r="T294" s="84" t="s">
        <v>38</v>
      </c>
      <c r="U294" s="84" t="s">
        <v>38</v>
      </c>
      <c r="V294" s="84" t="s">
        <v>38</v>
      </c>
      <c r="W294" s="84" t="s">
        <v>38</v>
      </c>
      <c r="X294" s="84" t="s">
        <v>38</v>
      </c>
      <c r="Y294" s="84" t="s">
        <v>38</v>
      </c>
      <c r="Z294" s="84" t="s">
        <v>38</v>
      </c>
      <c r="AA294" s="84" t="s">
        <v>38</v>
      </c>
      <c r="AB294" s="4" t="s">
        <v>6971</v>
      </c>
    </row>
    <row r="295" spans="1:28" s="113" customFormat="1" ht="60" customHeight="1" x14ac:dyDescent="0.25">
      <c r="A295" s="4">
        <v>292</v>
      </c>
      <c r="B295" s="4" t="s">
        <v>6223</v>
      </c>
      <c r="C295" s="4" t="s">
        <v>27</v>
      </c>
      <c r="D295" s="4" t="s">
        <v>109</v>
      </c>
      <c r="E295" s="4" t="s">
        <v>6959</v>
      </c>
      <c r="F295" s="4" t="s">
        <v>5106</v>
      </c>
      <c r="G295" s="4" t="s">
        <v>6962</v>
      </c>
      <c r="H295" s="4" t="s">
        <v>6961</v>
      </c>
      <c r="I295" s="4" t="s">
        <v>6960</v>
      </c>
      <c r="J295" s="4" t="s">
        <v>6959</v>
      </c>
      <c r="K295" s="4">
        <v>33.574722000000001</v>
      </c>
      <c r="L295" s="4">
        <v>72.396944000000005</v>
      </c>
      <c r="M295" s="4">
        <v>88</v>
      </c>
      <c r="N295" s="4" t="s">
        <v>34</v>
      </c>
      <c r="O295" s="114" t="s">
        <v>38</v>
      </c>
      <c r="P295" s="4">
        <v>17546</v>
      </c>
      <c r="Q295" s="4" t="s">
        <v>6958</v>
      </c>
      <c r="R295" s="4">
        <v>360000</v>
      </c>
      <c r="S295" s="4" t="s">
        <v>80</v>
      </c>
      <c r="T295" s="84" t="s">
        <v>38</v>
      </c>
      <c r="U295" s="84" t="s">
        <v>38</v>
      </c>
      <c r="V295" s="84" t="s">
        <v>38</v>
      </c>
      <c r="W295" s="84" t="s">
        <v>38</v>
      </c>
      <c r="X295" s="84" t="s">
        <v>38</v>
      </c>
      <c r="Y295" s="84" t="s">
        <v>38</v>
      </c>
      <c r="Z295" s="84" t="s">
        <v>38</v>
      </c>
      <c r="AA295" s="84" t="s">
        <v>38</v>
      </c>
      <c r="AB295" s="85" t="s">
        <v>7070</v>
      </c>
    </row>
    <row r="296" spans="1:28" s="113" customFormat="1" ht="60" customHeight="1" x14ac:dyDescent="0.25">
      <c r="A296" s="4">
        <v>293</v>
      </c>
      <c r="B296" s="4" t="s">
        <v>6223</v>
      </c>
      <c r="C296" s="4" t="s">
        <v>27</v>
      </c>
      <c r="D296" s="4" t="s">
        <v>28</v>
      </c>
      <c r="E296" s="4" t="s">
        <v>7125</v>
      </c>
      <c r="F296" s="4" t="s">
        <v>3954</v>
      </c>
      <c r="G296" s="4" t="s">
        <v>1332</v>
      </c>
      <c r="H296" s="4" t="s">
        <v>7127</v>
      </c>
      <c r="I296" s="4" t="s">
        <v>7126</v>
      </c>
      <c r="J296" s="4" t="s">
        <v>7125</v>
      </c>
      <c r="K296" s="4">
        <v>33.623474999999999</v>
      </c>
      <c r="L296" s="4">
        <v>72.149716999999995</v>
      </c>
      <c r="M296" s="4">
        <v>100</v>
      </c>
      <c r="N296" s="4" t="s">
        <v>34</v>
      </c>
      <c r="O296" s="46">
        <v>45301</v>
      </c>
      <c r="P296" s="84" t="s">
        <v>38</v>
      </c>
      <c r="Q296" s="4" t="s">
        <v>7123</v>
      </c>
      <c r="R296" s="84" t="s">
        <v>38</v>
      </c>
      <c r="S296" s="84" t="s">
        <v>38</v>
      </c>
      <c r="T296" s="84" t="s">
        <v>38</v>
      </c>
      <c r="U296" s="84" t="s">
        <v>38</v>
      </c>
      <c r="V296" s="84" t="s">
        <v>38</v>
      </c>
      <c r="W296" s="84" t="s">
        <v>38</v>
      </c>
      <c r="X296" s="84" t="s">
        <v>38</v>
      </c>
      <c r="Y296" s="84" t="s">
        <v>38</v>
      </c>
      <c r="Z296" s="84" t="s">
        <v>38</v>
      </c>
      <c r="AA296" s="84" t="s">
        <v>38</v>
      </c>
      <c r="AB296" s="4" t="s">
        <v>6971</v>
      </c>
    </row>
    <row r="297" spans="1:28" s="113" customFormat="1" ht="60" customHeight="1" x14ac:dyDescent="0.25">
      <c r="A297" s="4">
        <v>294</v>
      </c>
      <c r="B297" s="4" t="s">
        <v>6223</v>
      </c>
      <c r="C297" s="4" t="s">
        <v>27</v>
      </c>
      <c r="D297" s="4" t="s">
        <v>28</v>
      </c>
      <c r="E297" s="4" t="s">
        <v>7125</v>
      </c>
      <c r="F297" s="4" t="s">
        <v>3954</v>
      </c>
      <c r="G297" s="4" t="s">
        <v>1332</v>
      </c>
      <c r="H297" s="4" t="s">
        <v>7127</v>
      </c>
      <c r="I297" s="4" t="s">
        <v>7126</v>
      </c>
      <c r="J297" s="4" t="s">
        <v>7125</v>
      </c>
      <c r="K297" s="4">
        <v>33.623474999999999</v>
      </c>
      <c r="L297" s="4">
        <v>72.149716999999995</v>
      </c>
      <c r="M297" s="4">
        <v>100</v>
      </c>
      <c r="N297" s="4" t="s">
        <v>34</v>
      </c>
      <c r="O297" s="4" t="s">
        <v>7124</v>
      </c>
      <c r="P297" s="4">
        <v>22145</v>
      </c>
      <c r="Q297" s="4" t="s">
        <v>7123</v>
      </c>
      <c r="R297" s="4">
        <v>360000</v>
      </c>
      <c r="S297" s="4" t="s">
        <v>37</v>
      </c>
      <c r="T297" s="84" t="s">
        <v>38</v>
      </c>
      <c r="U297" s="84" t="s">
        <v>38</v>
      </c>
      <c r="V297" s="84" t="s">
        <v>38</v>
      </c>
      <c r="W297" s="84" t="s">
        <v>38</v>
      </c>
      <c r="X297" s="84" t="s">
        <v>38</v>
      </c>
      <c r="Y297" s="84" t="s">
        <v>38</v>
      </c>
      <c r="Z297" s="84" t="s">
        <v>38</v>
      </c>
      <c r="AA297" s="84" t="s">
        <v>38</v>
      </c>
      <c r="AB297" s="85" t="s">
        <v>7070</v>
      </c>
    </row>
    <row r="298" spans="1:28" s="113" customFormat="1" ht="60" customHeight="1" x14ac:dyDescent="0.25">
      <c r="A298" s="4">
        <v>295</v>
      </c>
      <c r="B298" s="4" t="s">
        <v>6223</v>
      </c>
      <c r="C298" s="4" t="s">
        <v>27</v>
      </c>
      <c r="D298" s="4" t="s">
        <v>109</v>
      </c>
      <c r="E298" s="4" t="s">
        <v>6957</v>
      </c>
      <c r="F298" s="20" t="s">
        <v>255</v>
      </c>
      <c r="G298" s="4" t="s">
        <v>6956</v>
      </c>
      <c r="H298" s="4" t="s">
        <v>6955</v>
      </c>
      <c r="I298" s="4" t="s">
        <v>6954</v>
      </c>
      <c r="J298" s="4" t="s">
        <v>6957</v>
      </c>
      <c r="K298" s="4">
        <v>33.334400000000002</v>
      </c>
      <c r="L298" s="4">
        <v>72.273899999999998</v>
      </c>
      <c r="M298" s="4">
        <v>82</v>
      </c>
      <c r="N298" s="4" t="s">
        <v>34</v>
      </c>
      <c r="O298" s="14">
        <v>45332</v>
      </c>
      <c r="P298" s="4">
        <v>19541</v>
      </c>
      <c r="Q298" s="4" t="s">
        <v>7122</v>
      </c>
      <c r="R298" s="4">
        <v>360000</v>
      </c>
      <c r="S298" s="4" t="s">
        <v>37</v>
      </c>
      <c r="T298" s="84" t="s">
        <v>38</v>
      </c>
      <c r="U298" s="84" t="s">
        <v>38</v>
      </c>
      <c r="V298" s="84" t="s">
        <v>38</v>
      </c>
      <c r="W298" s="84" t="s">
        <v>38</v>
      </c>
      <c r="X298" s="84" t="s">
        <v>38</v>
      </c>
      <c r="Y298" s="84" t="s">
        <v>38</v>
      </c>
      <c r="Z298" s="84" t="s">
        <v>38</v>
      </c>
      <c r="AA298" s="84" t="s">
        <v>38</v>
      </c>
      <c r="AB298" s="85" t="s">
        <v>7070</v>
      </c>
    </row>
    <row r="299" spans="1:28" s="113" customFormat="1" ht="60" customHeight="1" x14ac:dyDescent="0.25">
      <c r="A299" s="4">
        <v>296</v>
      </c>
      <c r="B299" s="4" t="s">
        <v>6223</v>
      </c>
      <c r="C299" s="4" t="s">
        <v>27</v>
      </c>
      <c r="D299" s="4" t="s">
        <v>109</v>
      </c>
      <c r="E299" s="4" t="s">
        <v>3893</v>
      </c>
      <c r="F299" s="4" t="s">
        <v>5106</v>
      </c>
      <c r="G299" s="4" t="s">
        <v>3401</v>
      </c>
      <c r="H299" s="4" t="s">
        <v>7121</v>
      </c>
      <c r="I299" s="4" t="s">
        <v>7120</v>
      </c>
      <c r="J299" s="4" t="s">
        <v>7119</v>
      </c>
      <c r="K299" s="4">
        <v>33.5623</v>
      </c>
      <c r="L299" s="4">
        <v>72.46105</v>
      </c>
      <c r="M299" s="4">
        <v>75</v>
      </c>
      <c r="N299" s="4" t="s">
        <v>34</v>
      </c>
      <c r="O299" s="46">
        <v>45447</v>
      </c>
      <c r="P299" s="4">
        <v>21034</v>
      </c>
      <c r="Q299" s="4" t="s">
        <v>7118</v>
      </c>
      <c r="R299" s="4">
        <v>360000</v>
      </c>
      <c r="S299" s="4" t="s">
        <v>37</v>
      </c>
      <c r="T299" s="4">
        <v>288000</v>
      </c>
      <c r="U299" s="4" t="s">
        <v>37</v>
      </c>
      <c r="V299" s="84" t="s">
        <v>38</v>
      </c>
      <c r="W299" s="84" t="s">
        <v>38</v>
      </c>
      <c r="X299" s="84" t="s">
        <v>38</v>
      </c>
      <c r="Y299" s="84" t="s">
        <v>38</v>
      </c>
      <c r="Z299" s="84" t="s">
        <v>38</v>
      </c>
      <c r="AA299" s="84" t="s">
        <v>38</v>
      </c>
      <c r="AB299" s="85" t="s">
        <v>7117</v>
      </c>
    </row>
    <row r="300" spans="1:28" s="113" customFormat="1" ht="60" customHeight="1" x14ac:dyDescent="0.25">
      <c r="A300" s="4">
        <v>297</v>
      </c>
      <c r="B300" s="4" t="s">
        <v>6223</v>
      </c>
      <c r="C300" s="4" t="s">
        <v>27</v>
      </c>
      <c r="D300" s="4" t="s">
        <v>109</v>
      </c>
      <c r="E300" s="4" t="s">
        <v>51</v>
      </c>
      <c r="F300" s="4" t="s">
        <v>51</v>
      </c>
      <c r="G300" s="4" t="s">
        <v>7116</v>
      </c>
      <c r="H300" s="4" t="s">
        <v>7115</v>
      </c>
      <c r="I300" s="4" t="s">
        <v>7114</v>
      </c>
      <c r="J300" s="4" t="s">
        <v>51</v>
      </c>
      <c r="K300" s="4">
        <v>33.388800000000003</v>
      </c>
      <c r="L300" s="4">
        <v>72.456666999999996</v>
      </c>
      <c r="M300" s="4">
        <v>97</v>
      </c>
      <c r="N300" s="4" t="s">
        <v>34</v>
      </c>
      <c r="O300" s="114" t="s">
        <v>38</v>
      </c>
      <c r="P300" s="4">
        <v>19541</v>
      </c>
      <c r="Q300" s="4" t="s">
        <v>7113</v>
      </c>
      <c r="R300" s="84" t="s">
        <v>38</v>
      </c>
      <c r="S300" s="84" t="s">
        <v>38</v>
      </c>
      <c r="T300" s="84" t="s">
        <v>38</v>
      </c>
      <c r="U300" s="84" t="s">
        <v>38</v>
      </c>
      <c r="V300" s="84" t="s">
        <v>38</v>
      </c>
      <c r="W300" s="84" t="s">
        <v>38</v>
      </c>
      <c r="X300" s="84" t="s">
        <v>38</v>
      </c>
      <c r="Y300" s="84" t="s">
        <v>38</v>
      </c>
      <c r="Z300" s="84" t="s">
        <v>38</v>
      </c>
      <c r="AA300" s="84" t="s">
        <v>38</v>
      </c>
      <c r="AB300" s="4" t="s">
        <v>6971</v>
      </c>
    </row>
    <row r="301" spans="1:28" s="113" customFormat="1" ht="60" customHeight="1" x14ac:dyDescent="0.25">
      <c r="A301" s="4">
        <v>298</v>
      </c>
      <c r="B301" s="4" t="s">
        <v>6223</v>
      </c>
      <c r="C301" s="4" t="s">
        <v>27</v>
      </c>
      <c r="D301" s="4" t="s">
        <v>109</v>
      </c>
      <c r="E301" s="4" t="s">
        <v>7109</v>
      </c>
      <c r="F301" s="4" t="s">
        <v>7109</v>
      </c>
      <c r="G301" s="4" t="s">
        <v>7112</v>
      </c>
      <c r="H301" s="4" t="s">
        <v>7111</v>
      </c>
      <c r="I301" s="4" t="s">
        <v>7110</v>
      </c>
      <c r="J301" s="4" t="s">
        <v>7109</v>
      </c>
      <c r="K301" s="4">
        <v>72.406000000000006</v>
      </c>
      <c r="L301" s="4">
        <v>33.2517</v>
      </c>
      <c r="M301" s="4">
        <v>104</v>
      </c>
      <c r="N301" s="4" t="s">
        <v>34</v>
      </c>
      <c r="O301" s="114" t="s">
        <v>38</v>
      </c>
      <c r="P301" s="4">
        <v>18541</v>
      </c>
      <c r="Q301" s="4" t="s">
        <v>7108</v>
      </c>
      <c r="R301" s="84" t="s">
        <v>38</v>
      </c>
      <c r="S301" s="84" t="s">
        <v>38</v>
      </c>
      <c r="T301" s="84" t="s">
        <v>38</v>
      </c>
      <c r="U301" s="84" t="s">
        <v>38</v>
      </c>
      <c r="V301" s="84" t="s">
        <v>38</v>
      </c>
      <c r="W301" s="84" t="s">
        <v>38</v>
      </c>
      <c r="X301" s="84" t="s">
        <v>38</v>
      </c>
      <c r="Y301" s="84" t="s">
        <v>38</v>
      </c>
      <c r="Z301" s="84" t="s">
        <v>38</v>
      </c>
      <c r="AA301" s="84" t="s">
        <v>38</v>
      </c>
      <c r="AB301" s="4" t="s">
        <v>6971</v>
      </c>
    </row>
    <row r="302" spans="1:28" s="113" customFormat="1" ht="60" customHeight="1" x14ac:dyDescent="0.25">
      <c r="A302" s="4">
        <v>299</v>
      </c>
      <c r="B302" s="4" t="s">
        <v>6223</v>
      </c>
      <c r="C302" s="4" t="s">
        <v>27</v>
      </c>
      <c r="D302" s="4" t="s">
        <v>109</v>
      </c>
      <c r="E302" s="4" t="s">
        <v>7104</v>
      </c>
      <c r="F302" s="4" t="s">
        <v>7104</v>
      </c>
      <c r="G302" s="4" t="s">
        <v>7107</v>
      </c>
      <c r="H302" s="123" t="s">
        <v>7106</v>
      </c>
      <c r="I302" s="124" t="s">
        <v>7105</v>
      </c>
      <c r="J302" s="4" t="s">
        <v>7104</v>
      </c>
      <c r="K302" s="4">
        <v>72.843999999999994</v>
      </c>
      <c r="L302" s="4">
        <v>33.151699999999998</v>
      </c>
      <c r="M302" s="4">
        <v>88</v>
      </c>
      <c r="N302" s="4" t="s">
        <v>34</v>
      </c>
      <c r="O302" s="114" t="s">
        <v>38</v>
      </c>
      <c r="P302" s="4">
        <v>17542</v>
      </c>
      <c r="Q302" s="4" t="s">
        <v>7103</v>
      </c>
      <c r="R302" s="84" t="s">
        <v>38</v>
      </c>
      <c r="S302" s="84" t="s">
        <v>38</v>
      </c>
      <c r="T302" s="84" t="s">
        <v>38</v>
      </c>
      <c r="U302" s="84" t="s">
        <v>38</v>
      </c>
      <c r="V302" s="84" t="s">
        <v>38</v>
      </c>
      <c r="W302" s="84" t="s">
        <v>38</v>
      </c>
      <c r="X302" s="84" t="s">
        <v>38</v>
      </c>
      <c r="Y302" s="84" t="s">
        <v>38</v>
      </c>
      <c r="Z302" s="84" t="s">
        <v>38</v>
      </c>
      <c r="AA302" s="84" t="s">
        <v>38</v>
      </c>
      <c r="AB302" s="4" t="s">
        <v>6971</v>
      </c>
    </row>
    <row r="303" spans="1:28" s="113" customFormat="1" ht="60" customHeight="1" x14ac:dyDescent="0.25">
      <c r="A303" s="4">
        <v>300</v>
      </c>
      <c r="B303" s="4" t="s">
        <v>6223</v>
      </c>
      <c r="C303" s="4" t="s">
        <v>27</v>
      </c>
      <c r="D303" s="4" t="s">
        <v>109</v>
      </c>
      <c r="E303" s="4" t="s">
        <v>7090</v>
      </c>
      <c r="F303" s="4" t="s">
        <v>7090</v>
      </c>
      <c r="G303" s="4" t="s">
        <v>7093</v>
      </c>
      <c r="H303" s="4" t="s">
        <v>7092</v>
      </c>
      <c r="I303" s="10" t="s">
        <v>7091</v>
      </c>
      <c r="J303" s="4" t="s">
        <v>7090</v>
      </c>
      <c r="K303" s="4">
        <v>33.854500000000002</v>
      </c>
      <c r="L303" s="4">
        <v>72.655833329999993</v>
      </c>
      <c r="M303" s="4">
        <v>87</v>
      </c>
      <c r="N303" s="4" t="s">
        <v>34</v>
      </c>
      <c r="O303" s="114" t="s">
        <v>38</v>
      </c>
      <c r="P303" s="4">
        <v>17452</v>
      </c>
      <c r="Q303" s="4" t="s">
        <v>7102</v>
      </c>
      <c r="R303" s="84" t="s">
        <v>38</v>
      </c>
      <c r="S303" s="84" t="s">
        <v>38</v>
      </c>
      <c r="T303" s="84" t="s">
        <v>38</v>
      </c>
      <c r="U303" s="84" t="s">
        <v>38</v>
      </c>
      <c r="V303" s="84" t="s">
        <v>38</v>
      </c>
      <c r="W303" s="84" t="s">
        <v>38</v>
      </c>
      <c r="X303" s="84" t="s">
        <v>38</v>
      </c>
      <c r="Y303" s="84" t="s">
        <v>38</v>
      </c>
      <c r="Z303" s="84" t="s">
        <v>38</v>
      </c>
      <c r="AA303" s="84" t="s">
        <v>38</v>
      </c>
      <c r="AB303" s="4" t="s">
        <v>6971</v>
      </c>
    </row>
    <row r="304" spans="1:28" s="113" customFormat="1" ht="60" customHeight="1" x14ac:dyDescent="0.25">
      <c r="A304" s="4">
        <v>301</v>
      </c>
      <c r="B304" s="4" t="s">
        <v>6223</v>
      </c>
      <c r="C304" s="4" t="s">
        <v>27</v>
      </c>
      <c r="D304" s="4" t="s">
        <v>28</v>
      </c>
      <c r="E304" s="4" t="s">
        <v>1719</v>
      </c>
      <c r="F304" s="4" t="s">
        <v>1719</v>
      </c>
      <c r="G304" s="4" t="s">
        <v>7101</v>
      </c>
      <c r="H304" s="4" t="s">
        <v>181</v>
      </c>
      <c r="I304" s="4" t="s">
        <v>7100</v>
      </c>
      <c r="J304" s="4" t="s">
        <v>7099</v>
      </c>
      <c r="K304" s="4">
        <v>33.383580000000002</v>
      </c>
      <c r="L304" s="4">
        <v>71.859020000000001</v>
      </c>
      <c r="M304" s="4">
        <v>75</v>
      </c>
      <c r="N304" s="4" t="s">
        <v>34</v>
      </c>
      <c r="O304" s="114" t="s">
        <v>38</v>
      </c>
      <c r="P304" s="4" t="s">
        <v>38</v>
      </c>
      <c r="Q304" s="4" t="s">
        <v>7098</v>
      </c>
      <c r="R304" s="84" t="s">
        <v>38</v>
      </c>
      <c r="S304" s="84" t="s">
        <v>38</v>
      </c>
      <c r="T304" s="84" t="s">
        <v>38</v>
      </c>
      <c r="U304" s="84" t="s">
        <v>38</v>
      </c>
      <c r="V304" s="84" t="s">
        <v>38</v>
      </c>
      <c r="W304" s="84" t="s">
        <v>38</v>
      </c>
      <c r="X304" s="84" t="s">
        <v>38</v>
      </c>
      <c r="Y304" s="84" t="s">
        <v>38</v>
      </c>
      <c r="Z304" s="84" t="s">
        <v>38</v>
      </c>
      <c r="AA304" s="84" t="s">
        <v>38</v>
      </c>
      <c r="AB304" s="4" t="s">
        <v>6971</v>
      </c>
    </row>
    <row r="305" spans="1:28" s="113" customFormat="1" ht="60" customHeight="1" x14ac:dyDescent="0.25">
      <c r="A305" s="4">
        <v>302</v>
      </c>
      <c r="B305" s="4" t="s">
        <v>6223</v>
      </c>
      <c r="C305" s="4" t="s">
        <v>27</v>
      </c>
      <c r="D305" s="4" t="s">
        <v>27</v>
      </c>
      <c r="E305" s="4" t="s">
        <v>1783</v>
      </c>
      <c r="F305" s="4" t="s">
        <v>1783</v>
      </c>
      <c r="G305" s="4" t="s">
        <v>6682</v>
      </c>
      <c r="H305" s="4" t="s">
        <v>6681</v>
      </c>
      <c r="I305" s="4" t="s">
        <v>6680</v>
      </c>
      <c r="J305" s="4" t="s">
        <v>1783</v>
      </c>
      <c r="K305" s="4">
        <v>33.365785000000002</v>
      </c>
      <c r="L305" s="4">
        <v>72.776291999999998</v>
      </c>
      <c r="M305" s="4">
        <v>76</v>
      </c>
      <c r="N305" s="4" t="s">
        <v>34</v>
      </c>
      <c r="O305" s="114" t="s">
        <v>38</v>
      </c>
      <c r="P305" s="4" t="s">
        <v>38</v>
      </c>
      <c r="Q305" s="4" t="s">
        <v>6679</v>
      </c>
      <c r="R305" s="84" t="s">
        <v>38</v>
      </c>
      <c r="S305" s="84" t="s">
        <v>38</v>
      </c>
      <c r="T305" s="84" t="s">
        <v>38</v>
      </c>
      <c r="U305" s="84" t="s">
        <v>38</v>
      </c>
      <c r="V305" s="84" t="s">
        <v>38</v>
      </c>
      <c r="W305" s="84" t="s">
        <v>38</v>
      </c>
      <c r="X305" s="84" t="s">
        <v>38</v>
      </c>
      <c r="Y305" s="84" t="s">
        <v>38</v>
      </c>
      <c r="Z305" s="84" t="s">
        <v>38</v>
      </c>
      <c r="AA305" s="84" t="s">
        <v>38</v>
      </c>
      <c r="AB305" s="4" t="s">
        <v>6971</v>
      </c>
    </row>
    <row r="306" spans="1:28" s="113" customFormat="1" ht="60" customHeight="1" x14ac:dyDescent="0.25">
      <c r="A306" s="4">
        <v>303</v>
      </c>
      <c r="B306" s="4" t="s">
        <v>6223</v>
      </c>
      <c r="C306" s="4" t="s">
        <v>27</v>
      </c>
      <c r="D306" s="4" t="s">
        <v>27</v>
      </c>
      <c r="E306" s="4" t="s">
        <v>1783</v>
      </c>
      <c r="F306" s="4" t="s">
        <v>1783</v>
      </c>
      <c r="G306" s="4" t="s">
        <v>6682</v>
      </c>
      <c r="H306" s="4" t="s">
        <v>6681</v>
      </c>
      <c r="I306" s="4" t="s">
        <v>6680</v>
      </c>
      <c r="J306" s="4" t="s">
        <v>1783</v>
      </c>
      <c r="K306" s="4">
        <v>33.365785000000002</v>
      </c>
      <c r="L306" s="4">
        <v>72.776291999999998</v>
      </c>
      <c r="M306" s="4">
        <v>76</v>
      </c>
      <c r="N306" s="4" t="s">
        <v>34</v>
      </c>
      <c r="O306" s="46">
        <v>45301</v>
      </c>
      <c r="P306" s="4">
        <v>60705</v>
      </c>
      <c r="Q306" s="4" t="s">
        <v>6679</v>
      </c>
      <c r="R306" s="4">
        <v>360000</v>
      </c>
      <c r="S306" s="4" t="s">
        <v>37</v>
      </c>
      <c r="T306" s="84" t="s">
        <v>38</v>
      </c>
      <c r="U306" s="84" t="s">
        <v>38</v>
      </c>
      <c r="V306" s="84" t="s">
        <v>38</v>
      </c>
      <c r="W306" s="84" t="s">
        <v>38</v>
      </c>
      <c r="X306" s="84" t="s">
        <v>38</v>
      </c>
      <c r="Y306" s="84" t="s">
        <v>38</v>
      </c>
      <c r="Z306" s="84" t="s">
        <v>38</v>
      </c>
      <c r="AA306" s="84" t="s">
        <v>38</v>
      </c>
      <c r="AB306" s="85" t="s">
        <v>7070</v>
      </c>
    </row>
    <row r="307" spans="1:28" s="113" customFormat="1" ht="60" customHeight="1" x14ac:dyDescent="0.25">
      <c r="A307" s="4">
        <v>304</v>
      </c>
      <c r="B307" s="4" t="s">
        <v>6223</v>
      </c>
      <c r="C307" s="4" t="s">
        <v>27</v>
      </c>
      <c r="D307" s="4" t="s">
        <v>27</v>
      </c>
      <c r="E307" s="4" t="s">
        <v>6890</v>
      </c>
      <c r="F307" s="4" t="s">
        <v>1719</v>
      </c>
      <c r="G307" s="4" t="s">
        <v>7097</v>
      </c>
      <c r="H307" s="4" t="s">
        <v>7096</v>
      </c>
      <c r="I307" s="4" t="s">
        <v>7095</v>
      </c>
      <c r="J307" s="4" t="s">
        <v>6890</v>
      </c>
      <c r="K307" s="4">
        <v>33.403495999999997</v>
      </c>
      <c r="L307" s="4">
        <v>71.904388999999995</v>
      </c>
      <c r="M307" s="4">
        <v>88</v>
      </c>
      <c r="N307" s="4" t="s">
        <v>34</v>
      </c>
      <c r="O307" s="114" t="s">
        <v>38</v>
      </c>
      <c r="P307" s="4" t="s">
        <v>38</v>
      </c>
      <c r="Q307" s="4" t="s">
        <v>7094</v>
      </c>
      <c r="R307" s="84" t="s">
        <v>38</v>
      </c>
      <c r="S307" s="84" t="s">
        <v>38</v>
      </c>
      <c r="T307" s="84" t="s">
        <v>38</v>
      </c>
      <c r="U307" s="84" t="s">
        <v>38</v>
      </c>
      <c r="V307" s="84" t="s">
        <v>38</v>
      </c>
      <c r="W307" s="84" t="s">
        <v>38</v>
      </c>
      <c r="X307" s="84" t="s">
        <v>38</v>
      </c>
      <c r="Y307" s="84" t="s">
        <v>38</v>
      </c>
      <c r="Z307" s="84" t="s">
        <v>38</v>
      </c>
      <c r="AA307" s="84" t="s">
        <v>38</v>
      </c>
      <c r="AB307" s="4" t="s">
        <v>6971</v>
      </c>
    </row>
    <row r="308" spans="1:28" s="113" customFormat="1" ht="60" customHeight="1" x14ac:dyDescent="0.25">
      <c r="A308" s="4">
        <v>305</v>
      </c>
      <c r="B308" s="4" t="s">
        <v>6223</v>
      </c>
      <c r="C308" s="4" t="s">
        <v>27</v>
      </c>
      <c r="D308" s="4" t="s">
        <v>109</v>
      </c>
      <c r="E308" s="4" t="s">
        <v>7090</v>
      </c>
      <c r="F308" s="4" t="s">
        <v>7090</v>
      </c>
      <c r="G308" s="4" t="s">
        <v>7093</v>
      </c>
      <c r="H308" s="4" t="s">
        <v>7092</v>
      </c>
      <c r="I308" s="10" t="s">
        <v>7091</v>
      </c>
      <c r="J308" s="4" t="s">
        <v>7090</v>
      </c>
      <c r="K308" s="4">
        <v>33.854500000000002</v>
      </c>
      <c r="L308" s="4">
        <v>72.655833329999993</v>
      </c>
      <c r="M308" s="4">
        <v>87</v>
      </c>
      <c r="N308" s="4" t="s">
        <v>34</v>
      </c>
      <c r="O308" s="14">
        <v>45483</v>
      </c>
      <c r="P308" s="4">
        <v>17452</v>
      </c>
      <c r="Q308" s="4" t="s">
        <v>7089</v>
      </c>
      <c r="R308" s="4">
        <v>360000</v>
      </c>
      <c r="S308" s="4" t="s">
        <v>37</v>
      </c>
      <c r="T308" s="84" t="s">
        <v>38</v>
      </c>
      <c r="U308" s="84" t="s">
        <v>38</v>
      </c>
      <c r="V308" s="84" t="s">
        <v>38</v>
      </c>
      <c r="W308" s="84" t="s">
        <v>38</v>
      </c>
      <c r="X308" s="84" t="s">
        <v>38</v>
      </c>
      <c r="Y308" s="84" t="s">
        <v>38</v>
      </c>
      <c r="Z308" s="84" t="s">
        <v>38</v>
      </c>
      <c r="AA308" s="84" t="s">
        <v>38</v>
      </c>
      <c r="AB308" s="85" t="s">
        <v>7070</v>
      </c>
    </row>
    <row r="309" spans="1:28" s="113" customFormat="1" ht="60" customHeight="1" x14ac:dyDescent="0.25">
      <c r="A309" s="4">
        <v>306</v>
      </c>
      <c r="B309" s="4" t="s">
        <v>6223</v>
      </c>
      <c r="C309" s="4" t="s">
        <v>27</v>
      </c>
      <c r="D309" s="4" t="s">
        <v>109</v>
      </c>
      <c r="E309" s="4" t="s">
        <v>6951</v>
      </c>
      <c r="F309" s="4" t="s">
        <v>5106</v>
      </c>
      <c r="G309" s="4" t="s">
        <v>6950</v>
      </c>
      <c r="H309" s="4" t="s">
        <v>6949</v>
      </c>
      <c r="I309" s="4" t="s">
        <v>6666</v>
      </c>
      <c r="J309" s="4" t="s">
        <v>6948</v>
      </c>
      <c r="K309" s="4">
        <v>33.57</v>
      </c>
      <c r="L309" s="4">
        <v>72.717770000000002</v>
      </c>
      <c r="M309" s="4">
        <v>50</v>
      </c>
      <c r="N309" s="4" t="s">
        <v>34</v>
      </c>
      <c r="O309" s="114" t="s">
        <v>38</v>
      </c>
      <c r="P309" s="4" t="s">
        <v>38</v>
      </c>
      <c r="Q309" s="4" t="s">
        <v>7088</v>
      </c>
      <c r="R309" s="4" t="s">
        <v>38</v>
      </c>
      <c r="S309" s="4" t="s">
        <v>38</v>
      </c>
      <c r="T309" s="84" t="s">
        <v>38</v>
      </c>
      <c r="U309" s="84" t="s">
        <v>38</v>
      </c>
      <c r="V309" s="84" t="s">
        <v>38</v>
      </c>
      <c r="W309" s="84" t="s">
        <v>38</v>
      </c>
      <c r="X309" s="84" t="s">
        <v>38</v>
      </c>
      <c r="Y309" s="84" t="s">
        <v>38</v>
      </c>
      <c r="Z309" s="84" t="s">
        <v>38</v>
      </c>
      <c r="AA309" s="84" t="s">
        <v>38</v>
      </c>
      <c r="AB309" s="4" t="s">
        <v>6971</v>
      </c>
    </row>
    <row r="310" spans="1:28" s="113" customFormat="1" ht="60" customHeight="1" x14ac:dyDescent="0.25">
      <c r="A310" s="4">
        <v>307</v>
      </c>
      <c r="B310" s="4" t="s">
        <v>6223</v>
      </c>
      <c r="C310" s="4" t="s">
        <v>27</v>
      </c>
      <c r="D310" s="4" t="s">
        <v>109</v>
      </c>
      <c r="E310" s="4" t="s">
        <v>2220</v>
      </c>
      <c r="F310" s="4" t="s">
        <v>2220</v>
      </c>
      <c r="G310" s="4" t="s">
        <v>7024</v>
      </c>
      <c r="H310" s="4" t="s">
        <v>7023</v>
      </c>
      <c r="I310" s="4" t="s">
        <v>7022</v>
      </c>
      <c r="J310" s="4" t="s">
        <v>7021</v>
      </c>
      <c r="K310" s="4">
        <v>33.505850000000002</v>
      </c>
      <c r="L310" s="4">
        <v>72.717770000000002</v>
      </c>
      <c r="M310" s="4">
        <v>41</v>
      </c>
      <c r="N310" s="4" t="s">
        <v>34</v>
      </c>
      <c r="O310" s="114" t="s">
        <v>38</v>
      </c>
      <c r="P310" s="4" t="s">
        <v>38</v>
      </c>
      <c r="Q310" s="4" t="s">
        <v>7087</v>
      </c>
      <c r="R310" s="4" t="s">
        <v>38</v>
      </c>
      <c r="S310" s="4" t="s">
        <v>38</v>
      </c>
      <c r="T310" s="84" t="s">
        <v>38</v>
      </c>
      <c r="U310" s="84" t="s">
        <v>38</v>
      </c>
      <c r="V310" s="84" t="s">
        <v>38</v>
      </c>
      <c r="W310" s="84" t="s">
        <v>38</v>
      </c>
      <c r="X310" s="84" t="s">
        <v>38</v>
      </c>
      <c r="Y310" s="84" t="s">
        <v>38</v>
      </c>
      <c r="Z310" s="84" t="s">
        <v>38</v>
      </c>
      <c r="AA310" s="84" t="s">
        <v>38</v>
      </c>
      <c r="AB310" s="4" t="s">
        <v>6971</v>
      </c>
    </row>
    <row r="311" spans="1:28" s="113" customFormat="1" ht="60" customHeight="1" x14ac:dyDescent="0.25">
      <c r="A311" s="4">
        <v>308</v>
      </c>
      <c r="B311" s="4" t="s">
        <v>6223</v>
      </c>
      <c r="C311" s="4" t="s">
        <v>2506</v>
      </c>
      <c r="D311" s="4" t="s">
        <v>6326</v>
      </c>
      <c r="E311" s="4" t="s">
        <v>6329</v>
      </c>
      <c r="F311" s="4" t="s">
        <v>255</v>
      </c>
      <c r="G311" s="4" t="s">
        <v>7086</v>
      </c>
      <c r="H311" s="4" t="s">
        <v>6331</v>
      </c>
      <c r="I311" s="4" t="s">
        <v>6330</v>
      </c>
      <c r="J311" s="4" t="s">
        <v>6329</v>
      </c>
      <c r="K311" s="4">
        <v>33.577342999999999</v>
      </c>
      <c r="L311" s="4">
        <v>72.511067999999995</v>
      </c>
      <c r="M311" s="4">
        <v>60</v>
      </c>
      <c r="N311" s="4" t="s">
        <v>34</v>
      </c>
      <c r="O311" s="4" t="s">
        <v>6328</v>
      </c>
      <c r="P311" s="4">
        <v>24781</v>
      </c>
      <c r="Q311" s="4" t="s">
        <v>7085</v>
      </c>
      <c r="R311" s="4">
        <v>360000</v>
      </c>
      <c r="S311" s="4" t="s">
        <v>37</v>
      </c>
      <c r="T311" s="84" t="s">
        <v>38</v>
      </c>
      <c r="U311" s="84" t="s">
        <v>38</v>
      </c>
      <c r="V311" s="84" t="s">
        <v>38</v>
      </c>
      <c r="W311" s="84" t="s">
        <v>38</v>
      </c>
      <c r="X311" s="84" t="s">
        <v>38</v>
      </c>
      <c r="Y311" s="84" t="s">
        <v>38</v>
      </c>
      <c r="Z311" s="84" t="s">
        <v>38</v>
      </c>
      <c r="AA311" s="84" t="s">
        <v>38</v>
      </c>
      <c r="AB311" s="4" t="s">
        <v>6420</v>
      </c>
    </row>
    <row r="312" spans="1:28" s="113" customFormat="1" ht="60" customHeight="1" x14ac:dyDescent="0.25">
      <c r="A312" s="4">
        <v>309</v>
      </c>
      <c r="B312" s="4" t="s">
        <v>6223</v>
      </c>
      <c r="C312" s="4" t="s">
        <v>2506</v>
      </c>
      <c r="D312" s="4" t="s">
        <v>6326</v>
      </c>
      <c r="E312" s="4" t="s">
        <v>7083</v>
      </c>
      <c r="F312" s="4" t="s">
        <v>7083</v>
      </c>
      <c r="G312" s="4" t="s">
        <v>7084</v>
      </c>
      <c r="H312" s="4" t="s">
        <v>6315</v>
      </c>
      <c r="I312" s="4" t="s">
        <v>6314</v>
      </c>
      <c r="J312" s="4" t="s">
        <v>7083</v>
      </c>
      <c r="K312" s="4">
        <v>33.311022000000001</v>
      </c>
      <c r="L312" s="4">
        <v>72.481099999999998</v>
      </c>
      <c r="M312" s="4">
        <v>65</v>
      </c>
      <c r="N312" s="4" t="s">
        <v>34</v>
      </c>
      <c r="O312" s="4" t="s">
        <v>7082</v>
      </c>
      <c r="P312" s="4">
        <v>23453</v>
      </c>
      <c r="Q312" s="4" t="s">
        <v>7081</v>
      </c>
      <c r="R312" s="4">
        <v>360000</v>
      </c>
      <c r="S312" s="4" t="s">
        <v>37</v>
      </c>
      <c r="T312" s="84" t="s">
        <v>38</v>
      </c>
      <c r="U312" s="84" t="s">
        <v>38</v>
      </c>
      <c r="V312" s="84" t="s">
        <v>38</v>
      </c>
      <c r="W312" s="84" t="s">
        <v>38</v>
      </c>
      <c r="X312" s="84" t="s">
        <v>38</v>
      </c>
      <c r="Y312" s="84" t="s">
        <v>38</v>
      </c>
      <c r="Z312" s="84" t="s">
        <v>38</v>
      </c>
      <c r="AA312" s="84" t="s">
        <v>38</v>
      </c>
      <c r="AB312" s="4" t="s">
        <v>6420</v>
      </c>
    </row>
    <row r="313" spans="1:28" s="113" customFormat="1" ht="60" customHeight="1" x14ac:dyDescent="0.25">
      <c r="A313" s="4">
        <v>310</v>
      </c>
      <c r="B313" s="4" t="s">
        <v>6223</v>
      </c>
      <c r="C313" s="4" t="s">
        <v>27</v>
      </c>
      <c r="D313" s="4" t="s">
        <v>28</v>
      </c>
      <c r="E313" s="4" t="s">
        <v>3960</v>
      </c>
      <c r="F313" s="4" t="s">
        <v>6660</v>
      </c>
      <c r="G313" s="4" t="s">
        <v>6659</v>
      </c>
      <c r="H313" s="4" t="s">
        <v>6658</v>
      </c>
      <c r="I313" s="4" t="s">
        <v>3963</v>
      </c>
      <c r="J313" s="4" t="s">
        <v>6657</v>
      </c>
      <c r="K313" s="4">
        <v>33.540399999999998</v>
      </c>
      <c r="L313" s="4">
        <v>72.019499999999994</v>
      </c>
      <c r="M313" s="4">
        <v>90</v>
      </c>
      <c r="N313" s="4" t="s">
        <v>34</v>
      </c>
      <c r="O313" s="4" t="s">
        <v>6694</v>
      </c>
      <c r="P313" s="4">
        <v>21751</v>
      </c>
      <c r="Q313" s="4" t="s">
        <v>7080</v>
      </c>
      <c r="R313" s="84" t="s">
        <v>38</v>
      </c>
      <c r="S313" s="84" t="s">
        <v>38</v>
      </c>
      <c r="T313" s="84" t="s">
        <v>38</v>
      </c>
      <c r="U313" s="84" t="s">
        <v>38</v>
      </c>
      <c r="V313" s="84" t="s">
        <v>38</v>
      </c>
      <c r="W313" s="84" t="s">
        <v>38</v>
      </c>
      <c r="X313" s="84" t="s">
        <v>38</v>
      </c>
      <c r="Y313" s="84" t="s">
        <v>38</v>
      </c>
      <c r="Z313" s="84" t="s">
        <v>38</v>
      </c>
      <c r="AA313" s="84" t="s">
        <v>38</v>
      </c>
      <c r="AB313" s="4" t="s">
        <v>6891</v>
      </c>
    </row>
    <row r="314" spans="1:28" s="113" customFormat="1" ht="60" customHeight="1" x14ac:dyDescent="0.25">
      <c r="A314" s="4">
        <v>311</v>
      </c>
      <c r="B314" s="4" t="s">
        <v>6223</v>
      </c>
      <c r="C314" s="4" t="s">
        <v>27</v>
      </c>
      <c r="D314" s="4" t="s">
        <v>28</v>
      </c>
      <c r="E314" s="4" t="s">
        <v>1719</v>
      </c>
      <c r="F314" s="4" t="s">
        <v>1707</v>
      </c>
      <c r="G314" s="4" t="s">
        <v>6655</v>
      </c>
      <c r="H314" s="4" t="s">
        <v>6654</v>
      </c>
      <c r="I314" s="4" t="s">
        <v>6653</v>
      </c>
      <c r="J314" s="4" t="s">
        <v>6652</v>
      </c>
      <c r="K314" s="4">
        <v>33.404107000000003</v>
      </c>
      <c r="L314" s="4">
        <v>71.887136999999996</v>
      </c>
      <c r="M314" s="4">
        <v>100</v>
      </c>
      <c r="N314" s="4" t="s">
        <v>34</v>
      </c>
      <c r="O314" s="4" t="s">
        <v>6694</v>
      </c>
      <c r="P314" s="4">
        <v>28142</v>
      </c>
      <c r="Q314" s="4" t="s">
        <v>7079</v>
      </c>
      <c r="R314" s="84" t="s">
        <v>38</v>
      </c>
      <c r="S314" s="84" t="s">
        <v>38</v>
      </c>
      <c r="T314" s="84" t="s">
        <v>38</v>
      </c>
      <c r="U314" s="84" t="s">
        <v>38</v>
      </c>
      <c r="V314" s="84" t="s">
        <v>38</v>
      </c>
      <c r="W314" s="84" t="s">
        <v>38</v>
      </c>
      <c r="X314" s="84" t="s">
        <v>38</v>
      </c>
      <c r="Y314" s="84" t="s">
        <v>38</v>
      </c>
      <c r="Z314" s="84" t="s">
        <v>38</v>
      </c>
      <c r="AA314" s="84" t="s">
        <v>38</v>
      </c>
      <c r="AB314" s="4" t="s">
        <v>6891</v>
      </c>
    </row>
    <row r="315" spans="1:28" s="113" customFormat="1" ht="60" customHeight="1" x14ac:dyDescent="0.25">
      <c r="A315" s="4">
        <v>312</v>
      </c>
      <c r="B315" s="4" t="s">
        <v>6223</v>
      </c>
      <c r="C315" s="4" t="s">
        <v>27</v>
      </c>
      <c r="D315" s="4" t="s">
        <v>41</v>
      </c>
      <c r="E315" s="4" t="s">
        <v>6698</v>
      </c>
      <c r="F315" s="4" t="s">
        <v>41</v>
      </c>
      <c r="G315" s="4" t="s">
        <v>6697</v>
      </c>
      <c r="H315" s="4" t="s">
        <v>6696</v>
      </c>
      <c r="I315" s="4" t="s">
        <v>6695</v>
      </c>
      <c r="J315" s="4" t="s">
        <v>41</v>
      </c>
      <c r="K315" s="4">
        <v>33.368004999999997</v>
      </c>
      <c r="L315" s="4">
        <v>72.194929999999999</v>
      </c>
      <c r="M315" s="4">
        <v>105</v>
      </c>
      <c r="N315" s="4" t="s">
        <v>34</v>
      </c>
      <c r="O315" s="4" t="s">
        <v>6694</v>
      </c>
      <c r="P315" s="4">
        <v>35145</v>
      </c>
      <c r="Q315" s="4" t="s">
        <v>6693</v>
      </c>
      <c r="R315" s="84" t="s">
        <v>38</v>
      </c>
      <c r="S315" s="84" t="s">
        <v>38</v>
      </c>
      <c r="T315" s="84" t="s">
        <v>38</v>
      </c>
      <c r="U315" s="84" t="s">
        <v>38</v>
      </c>
      <c r="V315" s="84" t="s">
        <v>38</v>
      </c>
      <c r="W315" s="84" t="s">
        <v>38</v>
      </c>
      <c r="X315" s="84" t="s">
        <v>38</v>
      </c>
      <c r="Y315" s="84" t="s">
        <v>38</v>
      </c>
      <c r="Z315" s="84" t="s">
        <v>38</v>
      </c>
      <c r="AA315" s="84" t="s">
        <v>38</v>
      </c>
      <c r="AB315" s="4" t="s">
        <v>6891</v>
      </c>
    </row>
    <row r="316" spans="1:28" s="113" customFormat="1" ht="60" customHeight="1" x14ac:dyDescent="0.25">
      <c r="A316" s="4">
        <v>313</v>
      </c>
      <c r="B316" s="4" t="s">
        <v>6223</v>
      </c>
      <c r="C316" s="4" t="s">
        <v>27</v>
      </c>
      <c r="D316" s="4" t="s">
        <v>41</v>
      </c>
      <c r="E316" s="4" t="s">
        <v>7078</v>
      </c>
      <c r="F316" s="20" t="s">
        <v>2410</v>
      </c>
      <c r="G316" s="4" t="s">
        <v>3557</v>
      </c>
      <c r="H316" s="4" t="s">
        <v>6691</v>
      </c>
      <c r="I316" s="4" t="s">
        <v>6690</v>
      </c>
      <c r="J316" s="4" t="s">
        <v>7078</v>
      </c>
      <c r="K316" s="4">
        <v>33.162298</v>
      </c>
      <c r="L316" s="4">
        <v>72.404735000000002</v>
      </c>
      <c r="M316" s="4">
        <v>100</v>
      </c>
      <c r="N316" s="4" t="s">
        <v>34</v>
      </c>
      <c r="O316" s="114" t="s">
        <v>38</v>
      </c>
      <c r="P316" s="84" t="s">
        <v>38</v>
      </c>
      <c r="Q316" s="4" t="s">
        <v>7077</v>
      </c>
      <c r="R316" s="84" t="s">
        <v>38</v>
      </c>
      <c r="S316" s="84" t="s">
        <v>38</v>
      </c>
      <c r="T316" s="84" t="s">
        <v>38</v>
      </c>
      <c r="U316" s="84" t="s">
        <v>38</v>
      </c>
      <c r="V316" s="84" t="s">
        <v>38</v>
      </c>
      <c r="W316" s="84" t="s">
        <v>38</v>
      </c>
      <c r="X316" s="84" t="s">
        <v>38</v>
      </c>
      <c r="Y316" s="84" t="s">
        <v>38</v>
      </c>
      <c r="Z316" s="84" t="s">
        <v>38</v>
      </c>
      <c r="AA316" s="84" t="s">
        <v>38</v>
      </c>
      <c r="AB316" s="85" t="s">
        <v>7070</v>
      </c>
    </row>
    <row r="317" spans="1:28" s="113" customFormat="1" ht="60" customHeight="1" x14ac:dyDescent="0.25">
      <c r="A317" s="4">
        <v>314</v>
      </c>
      <c r="B317" s="4" t="s">
        <v>6223</v>
      </c>
      <c r="C317" s="4" t="s">
        <v>27</v>
      </c>
      <c r="D317" s="4" t="s">
        <v>28</v>
      </c>
      <c r="E317" s="4" t="s">
        <v>7076</v>
      </c>
      <c r="F317" s="4" t="s">
        <v>3748</v>
      </c>
      <c r="G317" s="4" t="s">
        <v>7075</v>
      </c>
      <c r="H317" s="4" t="s">
        <v>7074</v>
      </c>
      <c r="I317" s="4" t="s">
        <v>7073</v>
      </c>
      <c r="J317" s="4" t="s">
        <v>7072</v>
      </c>
      <c r="K317" s="4">
        <v>33.65504</v>
      </c>
      <c r="L317" s="4">
        <v>72.015615999999994</v>
      </c>
      <c r="M317" s="4">
        <v>100</v>
      </c>
      <c r="N317" s="4" t="s">
        <v>34</v>
      </c>
      <c r="O317" s="114" t="s">
        <v>38</v>
      </c>
      <c r="P317" s="84" t="s">
        <v>38</v>
      </c>
      <c r="Q317" s="4" t="s">
        <v>7071</v>
      </c>
      <c r="R317" s="84" t="s">
        <v>38</v>
      </c>
      <c r="S317" s="84" t="s">
        <v>38</v>
      </c>
      <c r="T317" s="84" t="s">
        <v>38</v>
      </c>
      <c r="U317" s="84" t="s">
        <v>38</v>
      </c>
      <c r="V317" s="84" t="s">
        <v>38</v>
      </c>
      <c r="W317" s="84" t="s">
        <v>38</v>
      </c>
      <c r="X317" s="84" t="s">
        <v>38</v>
      </c>
      <c r="Y317" s="84" t="s">
        <v>38</v>
      </c>
      <c r="Z317" s="84" t="s">
        <v>38</v>
      </c>
      <c r="AA317" s="84" t="s">
        <v>38</v>
      </c>
      <c r="AB317" s="4" t="s">
        <v>6891</v>
      </c>
    </row>
    <row r="318" spans="1:28" s="113" customFormat="1" ht="60" customHeight="1" x14ac:dyDescent="0.25">
      <c r="A318" s="4">
        <v>315</v>
      </c>
      <c r="B318" s="4" t="s">
        <v>6223</v>
      </c>
      <c r="C318" s="4" t="s">
        <v>27</v>
      </c>
      <c r="D318" s="4" t="s">
        <v>28</v>
      </c>
      <c r="E318" s="4" t="s">
        <v>7076</v>
      </c>
      <c r="F318" s="4" t="s">
        <v>3748</v>
      </c>
      <c r="G318" s="4" t="s">
        <v>7075</v>
      </c>
      <c r="H318" s="4" t="s">
        <v>7074</v>
      </c>
      <c r="I318" s="4" t="s">
        <v>7073</v>
      </c>
      <c r="J318" s="4" t="s">
        <v>7072</v>
      </c>
      <c r="K318" s="4">
        <v>33.65504</v>
      </c>
      <c r="L318" s="4">
        <v>72.015615999999994</v>
      </c>
      <c r="M318" s="4">
        <v>100</v>
      </c>
      <c r="N318" s="4" t="s">
        <v>34</v>
      </c>
      <c r="O318" s="114" t="s">
        <v>38</v>
      </c>
      <c r="P318" s="84" t="s">
        <v>38</v>
      </c>
      <c r="Q318" s="4" t="s">
        <v>7071</v>
      </c>
      <c r="R318" s="4">
        <v>360000</v>
      </c>
      <c r="S318" s="4" t="s">
        <v>37</v>
      </c>
      <c r="T318" s="84" t="s">
        <v>38</v>
      </c>
      <c r="U318" s="84" t="s">
        <v>38</v>
      </c>
      <c r="V318" s="84" t="s">
        <v>38</v>
      </c>
      <c r="W318" s="84" t="s">
        <v>38</v>
      </c>
      <c r="X318" s="84" t="s">
        <v>38</v>
      </c>
      <c r="Y318" s="84" t="s">
        <v>38</v>
      </c>
      <c r="Z318" s="84" t="s">
        <v>38</v>
      </c>
      <c r="AA318" s="84" t="s">
        <v>38</v>
      </c>
      <c r="AB318" s="85" t="s">
        <v>7070</v>
      </c>
    </row>
    <row r="319" spans="1:28" s="113" customFormat="1" ht="60" customHeight="1" x14ac:dyDescent="0.25">
      <c r="A319" s="4">
        <v>316</v>
      </c>
      <c r="B319" s="4" t="s">
        <v>6223</v>
      </c>
      <c r="C319" s="4" t="s">
        <v>1549</v>
      </c>
      <c r="D319" s="4" t="s">
        <v>1549</v>
      </c>
      <c r="E319" s="4" t="s">
        <v>2049</v>
      </c>
      <c r="F319" s="20" t="s">
        <v>1608</v>
      </c>
      <c r="G319" s="4" t="s">
        <v>7069</v>
      </c>
      <c r="H319" s="4" t="s">
        <v>7068</v>
      </c>
      <c r="I319" s="4" t="s">
        <v>7067</v>
      </c>
      <c r="J319" s="4" t="s">
        <v>7066</v>
      </c>
      <c r="K319" s="4">
        <v>33.363889999999998</v>
      </c>
      <c r="L319" s="4">
        <v>72.965559999999996</v>
      </c>
      <c r="M319" s="4">
        <v>105</v>
      </c>
      <c r="N319" s="4" t="s">
        <v>34</v>
      </c>
      <c r="O319" s="14" t="s">
        <v>38</v>
      </c>
      <c r="P319" s="4">
        <v>16188</v>
      </c>
      <c r="Q319" s="4" t="s">
        <v>7065</v>
      </c>
      <c r="R319" s="116" t="s">
        <v>38</v>
      </c>
      <c r="S319" s="14" t="s">
        <v>38</v>
      </c>
      <c r="T319" s="14" t="s">
        <v>38</v>
      </c>
      <c r="U319" s="14" t="s">
        <v>38</v>
      </c>
      <c r="V319" s="14" t="s">
        <v>38</v>
      </c>
      <c r="W319" s="14" t="s">
        <v>38</v>
      </c>
      <c r="X319" s="14" t="s">
        <v>38</v>
      </c>
      <c r="Y319" s="14" t="s">
        <v>38</v>
      </c>
      <c r="Z319" s="14" t="s">
        <v>38</v>
      </c>
      <c r="AA319" s="14" t="s">
        <v>38</v>
      </c>
      <c r="AB319" s="4" t="s">
        <v>6971</v>
      </c>
    </row>
    <row r="320" spans="1:28" s="113" customFormat="1" ht="60" customHeight="1" x14ac:dyDescent="0.25">
      <c r="A320" s="4">
        <v>317</v>
      </c>
      <c r="B320" s="4" t="s">
        <v>6223</v>
      </c>
      <c r="C320" s="4" t="s">
        <v>1549</v>
      </c>
      <c r="D320" s="4" t="s">
        <v>1549</v>
      </c>
      <c r="E320" s="4" t="s">
        <v>2049</v>
      </c>
      <c r="F320" s="20" t="s">
        <v>1608</v>
      </c>
      <c r="G320" s="4" t="s">
        <v>7069</v>
      </c>
      <c r="H320" s="4" t="s">
        <v>7068</v>
      </c>
      <c r="I320" s="4" t="s">
        <v>7067</v>
      </c>
      <c r="J320" s="4" t="s">
        <v>7066</v>
      </c>
      <c r="K320" s="4">
        <v>33.363889999999998</v>
      </c>
      <c r="L320" s="4">
        <v>72.965559999999996</v>
      </c>
      <c r="M320" s="4">
        <v>105</v>
      </c>
      <c r="N320" s="4" t="s">
        <v>34</v>
      </c>
      <c r="O320" s="14" t="s">
        <v>38</v>
      </c>
      <c r="P320" s="4">
        <v>16188</v>
      </c>
      <c r="Q320" s="4" t="s">
        <v>7065</v>
      </c>
      <c r="R320" s="20">
        <v>360000</v>
      </c>
      <c r="S320" s="4" t="s">
        <v>37</v>
      </c>
      <c r="T320" s="14" t="s">
        <v>38</v>
      </c>
      <c r="U320" s="14" t="s">
        <v>38</v>
      </c>
      <c r="V320" s="14" t="s">
        <v>38</v>
      </c>
      <c r="W320" s="14" t="s">
        <v>38</v>
      </c>
      <c r="X320" s="14" t="s">
        <v>38</v>
      </c>
      <c r="Y320" s="14" t="s">
        <v>38</v>
      </c>
      <c r="Z320" s="14" t="s">
        <v>38</v>
      </c>
      <c r="AA320" s="14" t="s">
        <v>38</v>
      </c>
      <c r="AB320" s="4" t="s">
        <v>6414</v>
      </c>
    </row>
    <row r="321" spans="1:28" s="113" customFormat="1" ht="60" customHeight="1" x14ac:dyDescent="0.25">
      <c r="A321" s="4">
        <v>318</v>
      </c>
      <c r="B321" s="4" t="s">
        <v>6223</v>
      </c>
      <c r="C321" s="4" t="s">
        <v>1549</v>
      </c>
      <c r="D321" s="4" t="s">
        <v>1542</v>
      </c>
      <c r="E321" s="4" t="s">
        <v>6387</v>
      </c>
      <c r="F321" s="4" t="s">
        <v>6391</v>
      </c>
      <c r="G321" s="4" t="s">
        <v>6390</v>
      </c>
      <c r="H321" s="4" t="s">
        <v>6389</v>
      </c>
      <c r="I321" s="4" t="s">
        <v>6388</v>
      </c>
      <c r="J321" s="4" t="s">
        <v>7064</v>
      </c>
      <c r="K321" s="4">
        <v>33.343770999999997</v>
      </c>
      <c r="L321" s="4">
        <v>71.819900000000004</v>
      </c>
      <c r="M321" s="4">
        <v>65</v>
      </c>
      <c r="N321" s="4" t="s">
        <v>34</v>
      </c>
      <c r="O321" s="14" t="s">
        <v>38</v>
      </c>
      <c r="P321" s="4">
        <v>50558</v>
      </c>
      <c r="Q321" s="4" t="s">
        <v>6386</v>
      </c>
      <c r="R321" s="116" t="s">
        <v>38</v>
      </c>
      <c r="S321" s="14" t="s">
        <v>38</v>
      </c>
      <c r="T321" s="14" t="s">
        <v>38</v>
      </c>
      <c r="U321" s="14" t="s">
        <v>38</v>
      </c>
      <c r="V321" s="14" t="s">
        <v>38</v>
      </c>
      <c r="W321" s="14" t="s">
        <v>38</v>
      </c>
      <c r="X321" s="14" t="s">
        <v>38</v>
      </c>
      <c r="Y321" s="14" t="s">
        <v>38</v>
      </c>
      <c r="Z321" s="14" t="s">
        <v>38</v>
      </c>
      <c r="AA321" s="14" t="s">
        <v>38</v>
      </c>
      <c r="AB321" s="4" t="s">
        <v>6971</v>
      </c>
    </row>
    <row r="322" spans="1:28" s="113" customFormat="1" ht="60" customHeight="1" x14ac:dyDescent="0.25">
      <c r="A322" s="4">
        <v>319</v>
      </c>
      <c r="B322" s="4" t="s">
        <v>6223</v>
      </c>
      <c r="C322" s="4" t="s">
        <v>1549</v>
      </c>
      <c r="D322" s="4" t="s">
        <v>1583</v>
      </c>
      <c r="E322" s="4" t="s">
        <v>6282</v>
      </c>
      <c r="F322" s="4" t="s">
        <v>6268</v>
      </c>
      <c r="G322" s="4" t="s">
        <v>6281</v>
      </c>
      <c r="H322" s="4" t="s">
        <v>6218</v>
      </c>
      <c r="I322" s="4" t="s">
        <v>6280</v>
      </c>
      <c r="J322" s="4" t="s">
        <v>7063</v>
      </c>
      <c r="K322" s="4">
        <v>33.214111000000003</v>
      </c>
      <c r="L322" s="4">
        <v>73.429310999999998</v>
      </c>
      <c r="M322" s="4">
        <v>70</v>
      </c>
      <c r="N322" s="4" t="s">
        <v>34</v>
      </c>
      <c r="O322" s="14" t="s">
        <v>38</v>
      </c>
      <c r="P322" s="4">
        <v>21321</v>
      </c>
      <c r="Q322" s="4" t="s">
        <v>6278</v>
      </c>
      <c r="R322" s="116" t="s">
        <v>38</v>
      </c>
      <c r="S322" s="14" t="s">
        <v>38</v>
      </c>
      <c r="T322" s="14" t="s">
        <v>38</v>
      </c>
      <c r="U322" s="14" t="s">
        <v>38</v>
      </c>
      <c r="V322" s="14" t="s">
        <v>38</v>
      </c>
      <c r="W322" s="14" t="s">
        <v>38</v>
      </c>
      <c r="X322" s="14" t="s">
        <v>38</v>
      </c>
      <c r="Y322" s="14" t="s">
        <v>38</v>
      </c>
      <c r="Z322" s="14" t="s">
        <v>38</v>
      </c>
      <c r="AA322" s="14" t="s">
        <v>38</v>
      </c>
      <c r="AB322" s="4" t="s">
        <v>6971</v>
      </c>
    </row>
    <row r="323" spans="1:28" s="113" customFormat="1" ht="60" customHeight="1" x14ac:dyDescent="0.25">
      <c r="A323" s="4">
        <v>320</v>
      </c>
      <c r="B323" s="4" t="s">
        <v>6223</v>
      </c>
      <c r="C323" s="4" t="s">
        <v>1549</v>
      </c>
      <c r="D323" s="4" t="s">
        <v>1583</v>
      </c>
      <c r="E323" s="4" t="s">
        <v>6282</v>
      </c>
      <c r="F323" s="4" t="s">
        <v>6268</v>
      </c>
      <c r="G323" s="4" t="s">
        <v>6281</v>
      </c>
      <c r="H323" s="4" t="s">
        <v>6218</v>
      </c>
      <c r="I323" s="4" t="s">
        <v>6280</v>
      </c>
      <c r="J323" s="4" t="s">
        <v>7063</v>
      </c>
      <c r="K323" s="4">
        <v>33.214111000000003</v>
      </c>
      <c r="L323" s="4">
        <v>73.429310999999998</v>
      </c>
      <c r="M323" s="4">
        <v>70</v>
      </c>
      <c r="N323" s="4" t="s">
        <v>34</v>
      </c>
      <c r="O323" s="14" t="s">
        <v>38</v>
      </c>
      <c r="P323" s="4">
        <v>21321</v>
      </c>
      <c r="Q323" s="4" t="s">
        <v>6278</v>
      </c>
      <c r="R323" s="20">
        <v>360000</v>
      </c>
      <c r="S323" s="4" t="s">
        <v>37</v>
      </c>
      <c r="T323" s="14" t="s">
        <v>38</v>
      </c>
      <c r="U323" s="14" t="s">
        <v>38</v>
      </c>
      <c r="V323" s="14" t="s">
        <v>38</v>
      </c>
      <c r="W323" s="14" t="s">
        <v>38</v>
      </c>
      <c r="X323" s="14" t="s">
        <v>38</v>
      </c>
      <c r="Y323" s="14" t="s">
        <v>38</v>
      </c>
      <c r="Z323" s="14" t="s">
        <v>38</v>
      </c>
      <c r="AA323" s="14" t="s">
        <v>38</v>
      </c>
      <c r="AB323" s="4" t="s">
        <v>6414</v>
      </c>
    </row>
    <row r="324" spans="1:28" s="113" customFormat="1" ht="60" customHeight="1" x14ac:dyDescent="0.25">
      <c r="A324" s="4">
        <v>321</v>
      </c>
      <c r="B324" s="4" t="s">
        <v>6223</v>
      </c>
      <c r="C324" s="4" t="s">
        <v>1549</v>
      </c>
      <c r="D324" s="4" t="s">
        <v>1583</v>
      </c>
      <c r="E324" s="4" t="s">
        <v>6282</v>
      </c>
      <c r="F324" s="4" t="s">
        <v>6268</v>
      </c>
      <c r="G324" s="4" t="s">
        <v>6286</v>
      </c>
      <c r="H324" s="4" t="s">
        <v>6285</v>
      </c>
      <c r="I324" s="4" t="s">
        <v>6219</v>
      </c>
      <c r="J324" s="4" t="s">
        <v>7063</v>
      </c>
      <c r="K324" s="4">
        <v>33.214858</v>
      </c>
      <c r="L324" s="4">
        <v>73.428674999999998</v>
      </c>
      <c r="M324" s="4">
        <v>85</v>
      </c>
      <c r="N324" s="4" t="s">
        <v>34</v>
      </c>
      <c r="O324" s="14" t="s">
        <v>38</v>
      </c>
      <c r="P324" s="4">
        <v>19214</v>
      </c>
      <c r="Q324" s="4" t="s">
        <v>6283</v>
      </c>
      <c r="R324" s="116" t="s">
        <v>38</v>
      </c>
      <c r="S324" s="14" t="s">
        <v>38</v>
      </c>
      <c r="T324" s="14" t="s">
        <v>38</v>
      </c>
      <c r="U324" s="14" t="s">
        <v>38</v>
      </c>
      <c r="V324" s="14" t="s">
        <v>38</v>
      </c>
      <c r="W324" s="14" t="s">
        <v>38</v>
      </c>
      <c r="X324" s="14" t="s">
        <v>38</v>
      </c>
      <c r="Y324" s="14" t="s">
        <v>38</v>
      </c>
      <c r="Z324" s="14" t="s">
        <v>38</v>
      </c>
      <c r="AA324" s="14" t="s">
        <v>38</v>
      </c>
      <c r="AB324" s="4" t="s">
        <v>6971</v>
      </c>
    </row>
    <row r="325" spans="1:28" s="113" customFormat="1" ht="60" customHeight="1" x14ac:dyDescent="0.25">
      <c r="A325" s="4">
        <v>322</v>
      </c>
      <c r="B325" s="4" t="s">
        <v>6223</v>
      </c>
      <c r="C325" s="4" t="s">
        <v>1549</v>
      </c>
      <c r="D325" s="4" t="s">
        <v>1583</v>
      </c>
      <c r="E325" s="4" t="s">
        <v>6282</v>
      </c>
      <c r="F325" s="4" t="s">
        <v>6268</v>
      </c>
      <c r="G325" s="4" t="s">
        <v>6286</v>
      </c>
      <c r="H325" s="4" t="s">
        <v>6285</v>
      </c>
      <c r="I325" s="4" t="s">
        <v>6219</v>
      </c>
      <c r="J325" s="4" t="s">
        <v>7063</v>
      </c>
      <c r="K325" s="4">
        <v>33.214858</v>
      </c>
      <c r="L325" s="4">
        <v>73.428674999999998</v>
      </c>
      <c r="M325" s="4">
        <v>85</v>
      </c>
      <c r="N325" s="4" t="s">
        <v>34</v>
      </c>
      <c r="O325" s="46">
        <v>45454</v>
      </c>
      <c r="P325" s="4">
        <v>19214</v>
      </c>
      <c r="Q325" s="4" t="s">
        <v>6283</v>
      </c>
      <c r="R325" s="20">
        <v>360000</v>
      </c>
      <c r="S325" s="4" t="s">
        <v>37</v>
      </c>
      <c r="T325" s="14" t="s">
        <v>38</v>
      </c>
      <c r="U325" s="14" t="s">
        <v>38</v>
      </c>
      <c r="V325" s="14" t="s">
        <v>38</v>
      </c>
      <c r="W325" s="14" t="s">
        <v>38</v>
      </c>
      <c r="X325" s="14" t="s">
        <v>38</v>
      </c>
      <c r="Y325" s="14" t="s">
        <v>38</v>
      </c>
      <c r="Z325" s="14" t="s">
        <v>38</v>
      </c>
      <c r="AA325" s="14" t="s">
        <v>38</v>
      </c>
      <c r="AB325" s="4" t="s">
        <v>6414</v>
      </c>
    </row>
    <row r="326" spans="1:28" s="113" customFormat="1" ht="60" customHeight="1" x14ac:dyDescent="0.25">
      <c r="A326" s="4">
        <v>323</v>
      </c>
      <c r="B326" s="4" t="s">
        <v>6223</v>
      </c>
      <c r="C326" s="4" t="s">
        <v>1549</v>
      </c>
      <c r="D326" s="4" t="s">
        <v>1583</v>
      </c>
      <c r="E326" s="4" t="s">
        <v>6269</v>
      </c>
      <c r="F326" s="4" t="s">
        <v>6276</v>
      </c>
      <c r="G326" s="4" t="s">
        <v>6275</v>
      </c>
      <c r="H326" s="4" t="s">
        <v>6274</v>
      </c>
      <c r="I326" s="4" t="s">
        <v>6273</v>
      </c>
      <c r="J326" s="4" t="s">
        <v>6272</v>
      </c>
      <c r="K326" s="4">
        <v>33.259990000000002</v>
      </c>
      <c r="L326" s="4">
        <v>73.099374999999995</v>
      </c>
      <c r="M326" s="4">
        <v>52</v>
      </c>
      <c r="N326" s="4" t="s">
        <v>34</v>
      </c>
      <c r="O326" s="14" t="s">
        <v>38</v>
      </c>
      <c r="P326" s="4">
        <v>40470</v>
      </c>
      <c r="Q326" s="4" t="s">
        <v>6271</v>
      </c>
      <c r="R326" s="116" t="s">
        <v>38</v>
      </c>
      <c r="S326" s="14" t="s">
        <v>38</v>
      </c>
      <c r="T326" s="14" t="s">
        <v>38</v>
      </c>
      <c r="U326" s="14" t="s">
        <v>38</v>
      </c>
      <c r="V326" s="14" t="s">
        <v>38</v>
      </c>
      <c r="W326" s="14" t="s">
        <v>38</v>
      </c>
      <c r="X326" s="14" t="s">
        <v>38</v>
      </c>
      <c r="Y326" s="14" t="s">
        <v>38</v>
      </c>
      <c r="Z326" s="14" t="s">
        <v>38</v>
      </c>
      <c r="AA326" s="14" t="s">
        <v>38</v>
      </c>
      <c r="AB326" s="4" t="s">
        <v>6971</v>
      </c>
    </row>
    <row r="327" spans="1:28" s="113" customFormat="1" ht="60" customHeight="1" x14ac:dyDescent="0.25">
      <c r="A327" s="4">
        <v>324</v>
      </c>
      <c r="B327" s="4" t="s">
        <v>6223</v>
      </c>
      <c r="C327" s="4" t="s">
        <v>1549</v>
      </c>
      <c r="D327" s="4" t="s">
        <v>2849</v>
      </c>
      <c r="E327" s="4" t="s">
        <v>6826</v>
      </c>
      <c r="F327" s="4" t="s">
        <v>6830</v>
      </c>
      <c r="G327" s="4" t="s">
        <v>6872</v>
      </c>
      <c r="H327" s="4" t="s">
        <v>6871</v>
      </c>
      <c r="I327" s="4" t="s">
        <v>6870</v>
      </c>
      <c r="J327" s="4" t="s">
        <v>6826</v>
      </c>
      <c r="K327" s="4">
        <v>33.566800000000001</v>
      </c>
      <c r="L327" s="4">
        <v>73.402277999999995</v>
      </c>
      <c r="M327" s="4">
        <v>20</v>
      </c>
      <c r="N327" s="4" t="s">
        <v>34</v>
      </c>
      <c r="O327" s="14" t="s">
        <v>38</v>
      </c>
      <c r="P327" s="4">
        <v>22443</v>
      </c>
      <c r="Q327" s="4" t="s">
        <v>6869</v>
      </c>
      <c r="R327" s="20">
        <v>360000</v>
      </c>
      <c r="S327" s="4" t="s">
        <v>37</v>
      </c>
      <c r="T327" s="14" t="s">
        <v>38</v>
      </c>
      <c r="U327" s="14" t="s">
        <v>38</v>
      </c>
      <c r="V327" s="14" t="s">
        <v>38</v>
      </c>
      <c r="W327" s="14" t="s">
        <v>38</v>
      </c>
      <c r="X327" s="14" t="s">
        <v>38</v>
      </c>
      <c r="Y327" s="14" t="s">
        <v>38</v>
      </c>
      <c r="Z327" s="14" t="s">
        <v>38</v>
      </c>
      <c r="AA327" s="14" t="s">
        <v>38</v>
      </c>
      <c r="AB327" s="4" t="s">
        <v>7057</v>
      </c>
    </row>
    <row r="328" spans="1:28" s="113" customFormat="1" ht="60" customHeight="1" x14ac:dyDescent="0.25">
      <c r="A328" s="4">
        <v>325</v>
      </c>
      <c r="B328" s="4" t="s">
        <v>6223</v>
      </c>
      <c r="C328" s="4" t="s">
        <v>1549</v>
      </c>
      <c r="D328" s="4" t="s">
        <v>2849</v>
      </c>
      <c r="E328" s="4" t="s">
        <v>6826</v>
      </c>
      <c r="F328" s="4" t="s">
        <v>6830</v>
      </c>
      <c r="G328" s="4" t="s">
        <v>6868</v>
      </c>
      <c r="H328" s="4" t="s">
        <v>6867</v>
      </c>
      <c r="I328" s="4" t="s">
        <v>6866</v>
      </c>
      <c r="J328" s="4" t="s">
        <v>6826</v>
      </c>
      <c r="K328" s="4">
        <v>33.566800000000001</v>
      </c>
      <c r="L328" s="4">
        <v>73.402277999999995</v>
      </c>
      <c r="M328" s="4">
        <v>70</v>
      </c>
      <c r="N328" s="4" t="s">
        <v>34</v>
      </c>
      <c r="O328" s="14" t="s">
        <v>38</v>
      </c>
      <c r="P328" s="4">
        <v>21486</v>
      </c>
      <c r="Q328" s="4" t="s">
        <v>6864</v>
      </c>
      <c r="R328" s="20">
        <v>360000</v>
      </c>
      <c r="S328" s="4" t="s">
        <v>37</v>
      </c>
      <c r="T328" s="14" t="s">
        <v>38</v>
      </c>
      <c r="U328" s="14" t="s">
        <v>38</v>
      </c>
      <c r="V328" s="14" t="s">
        <v>38</v>
      </c>
      <c r="W328" s="14" t="s">
        <v>38</v>
      </c>
      <c r="X328" s="14" t="s">
        <v>38</v>
      </c>
      <c r="Y328" s="14" t="s">
        <v>38</v>
      </c>
      <c r="Z328" s="14" t="s">
        <v>38</v>
      </c>
      <c r="AA328" s="14" t="s">
        <v>38</v>
      </c>
      <c r="AB328" s="4" t="s">
        <v>7057</v>
      </c>
    </row>
    <row r="329" spans="1:28" s="113" customFormat="1" ht="60" customHeight="1" x14ac:dyDescent="0.25">
      <c r="A329" s="4">
        <v>326</v>
      </c>
      <c r="B329" s="4" t="s">
        <v>6223</v>
      </c>
      <c r="C329" s="4" t="s">
        <v>1549</v>
      </c>
      <c r="D329" s="4" t="s">
        <v>2849</v>
      </c>
      <c r="E329" s="4" t="s">
        <v>6826</v>
      </c>
      <c r="F329" s="4" t="s">
        <v>6830</v>
      </c>
      <c r="G329" s="4" t="s">
        <v>7062</v>
      </c>
      <c r="H329" s="4" t="s">
        <v>6828</v>
      </c>
      <c r="I329" s="4" t="s">
        <v>6827</v>
      </c>
      <c r="J329" s="4" t="s">
        <v>6826</v>
      </c>
      <c r="K329" s="4">
        <v>33.556027999999998</v>
      </c>
      <c r="L329" s="4">
        <v>73.395726999999994</v>
      </c>
      <c r="M329" s="4">
        <v>60</v>
      </c>
      <c r="N329" s="4" t="s">
        <v>34</v>
      </c>
      <c r="O329" s="14" t="s">
        <v>38</v>
      </c>
      <c r="P329" s="4">
        <v>19767</v>
      </c>
      <c r="Q329" s="4" t="s">
        <v>7061</v>
      </c>
      <c r="R329" s="20">
        <v>360000</v>
      </c>
      <c r="S329" s="4" t="s">
        <v>5698</v>
      </c>
      <c r="T329" s="14" t="s">
        <v>38</v>
      </c>
      <c r="U329" s="14" t="s">
        <v>38</v>
      </c>
      <c r="V329" s="14" t="s">
        <v>38</v>
      </c>
      <c r="W329" s="14" t="s">
        <v>38</v>
      </c>
      <c r="X329" s="14" t="s">
        <v>38</v>
      </c>
      <c r="Y329" s="14" t="s">
        <v>38</v>
      </c>
      <c r="Z329" s="14" t="s">
        <v>38</v>
      </c>
      <c r="AA329" s="14" t="s">
        <v>38</v>
      </c>
      <c r="AB329" s="4" t="s">
        <v>7060</v>
      </c>
    </row>
    <row r="330" spans="1:28" s="113" customFormat="1" ht="60" customHeight="1" x14ac:dyDescent="0.25">
      <c r="A330" s="4">
        <v>327</v>
      </c>
      <c r="B330" s="4" t="s">
        <v>6223</v>
      </c>
      <c r="C330" s="4" t="s">
        <v>1549</v>
      </c>
      <c r="D330" s="4" t="s">
        <v>1549</v>
      </c>
      <c r="E330" s="4" t="s">
        <v>6252</v>
      </c>
      <c r="F330" s="4" t="s">
        <v>6256</v>
      </c>
      <c r="G330" s="4" t="s">
        <v>6261</v>
      </c>
      <c r="H330" s="4" t="s">
        <v>6260</v>
      </c>
      <c r="I330" s="4" t="s">
        <v>6259</v>
      </c>
      <c r="J330" s="4" t="s">
        <v>6252</v>
      </c>
      <c r="K330" s="4">
        <v>33.171590999999999</v>
      </c>
      <c r="L330" s="4">
        <v>72.902843000000004</v>
      </c>
      <c r="M330" s="4">
        <v>80</v>
      </c>
      <c r="N330" s="4" t="s">
        <v>34</v>
      </c>
      <c r="O330" s="14" t="s">
        <v>6251</v>
      </c>
      <c r="P330" s="4">
        <v>25791</v>
      </c>
      <c r="Q330" s="4" t="s">
        <v>6258</v>
      </c>
      <c r="R330" s="116" t="s">
        <v>38</v>
      </c>
      <c r="S330" s="14" t="s">
        <v>38</v>
      </c>
      <c r="T330" s="14" t="s">
        <v>38</v>
      </c>
      <c r="U330" s="14" t="s">
        <v>38</v>
      </c>
      <c r="V330" s="14" t="s">
        <v>38</v>
      </c>
      <c r="W330" s="14" t="s">
        <v>38</v>
      </c>
      <c r="X330" s="14" t="s">
        <v>38</v>
      </c>
      <c r="Y330" s="14" t="s">
        <v>38</v>
      </c>
      <c r="Z330" s="14" t="s">
        <v>38</v>
      </c>
      <c r="AA330" s="14" t="s">
        <v>38</v>
      </c>
      <c r="AB330" s="4" t="s">
        <v>6967</v>
      </c>
    </row>
    <row r="331" spans="1:28" s="113" customFormat="1" ht="60" customHeight="1" x14ac:dyDescent="0.25">
      <c r="A331" s="4">
        <v>328</v>
      </c>
      <c r="B331" s="4" t="s">
        <v>6223</v>
      </c>
      <c r="C331" s="4" t="s">
        <v>1549</v>
      </c>
      <c r="D331" s="4" t="s">
        <v>1549</v>
      </c>
      <c r="E331" s="4" t="s">
        <v>6252</v>
      </c>
      <c r="F331" s="4" t="s">
        <v>6256</v>
      </c>
      <c r="G331" s="4" t="s">
        <v>6261</v>
      </c>
      <c r="H331" s="4" t="s">
        <v>6260</v>
      </c>
      <c r="I331" s="4" t="s">
        <v>6259</v>
      </c>
      <c r="J331" s="4" t="s">
        <v>6252</v>
      </c>
      <c r="K331" s="4">
        <v>33.171590999999999</v>
      </c>
      <c r="L331" s="4">
        <v>72.902843000000004</v>
      </c>
      <c r="M331" s="4">
        <v>80</v>
      </c>
      <c r="N331" s="4" t="s">
        <v>34</v>
      </c>
      <c r="O331" s="14" t="s">
        <v>6251</v>
      </c>
      <c r="P331" s="4">
        <v>25791</v>
      </c>
      <c r="Q331" s="4" t="s">
        <v>6258</v>
      </c>
      <c r="R331" s="20">
        <v>360000</v>
      </c>
      <c r="S331" s="4" t="s">
        <v>37</v>
      </c>
      <c r="T331" s="14" t="s">
        <v>38</v>
      </c>
      <c r="U331" s="14" t="s">
        <v>38</v>
      </c>
      <c r="V331" s="14" t="s">
        <v>38</v>
      </c>
      <c r="W331" s="14" t="s">
        <v>38</v>
      </c>
      <c r="X331" s="14" t="s">
        <v>38</v>
      </c>
      <c r="Y331" s="14" t="s">
        <v>38</v>
      </c>
      <c r="Z331" s="14" t="s">
        <v>38</v>
      </c>
      <c r="AA331" s="14" t="s">
        <v>38</v>
      </c>
      <c r="AB331" s="4" t="s">
        <v>7057</v>
      </c>
    </row>
    <row r="332" spans="1:28" s="113" customFormat="1" ht="60" customHeight="1" x14ac:dyDescent="0.25">
      <c r="A332" s="4">
        <v>329</v>
      </c>
      <c r="B332" s="4" t="s">
        <v>6223</v>
      </c>
      <c r="C332" s="4" t="s">
        <v>1549</v>
      </c>
      <c r="D332" s="4" t="s">
        <v>1549</v>
      </c>
      <c r="E332" s="4" t="s">
        <v>6252</v>
      </c>
      <c r="F332" s="4" t="s">
        <v>6256</v>
      </c>
      <c r="G332" s="4" t="s">
        <v>6255</v>
      </c>
      <c r="H332" s="4" t="s">
        <v>6254</v>
      </c>
      <c r="I332" s="4" t="s">
        <v>6253</v>
      </c>
      <c r="J332" s="4" t="s">
        <v>6252</v>
      </c>
      <c r="K332" s="4">
        <v>33.172916999999998</v>
      </c>
      <c r="L332" s="4">
        <v>72.902687999999998</v>
      </c>
      <c r="M332" s="4">
        <v>108</v>
      </c>
      <c r="N332" s="4" t="s">
        <v>34</v>
      </c>
      <c r="O332" s="14" t="s">
        <v>6251</v>
      </c>
      <c r="P332" s="4">
        <v>23220</v>
      </c>
      <c r="Q332" s="4" t="s">
        <v>6250</v>
      </c>
      <c r="R332" s="116" t="s">
        <v>38</v>
      </c>
      <c r="S332" s="14" t="s">
        <v>38</v>
      </c>
      <c r="T332" s="14" t="s">
        <v>38</v>
      </c>
      <c r="U332" s="14" t="s">
        <v>38</v>
      </c>
      <c r="V332" s="14" t="s">
        <v>38</v>
      </c>
      <c r="W332" s="14" t="s">
        <v>38</v>
      </c>
      <c r="X332" s="14" t="s">
        <v>38</v>
      </c>
      <c r="Y332" s="14" t="s">
        <v>38</v>
      </c>
      <c r="Z332" s="14" t="s">
        <v>38</v>
      </c>
      <c r="AA332" s="14" t="s">
        <v>38</v>
      </c>
      <c r="AB332" s="4" t="s">
        <v>6967</v>
      </c>
    </row>
    <row r="333" spans="1:28" s="113" customFormat="1" ht="60" customHeight="1" x14ac:dyDescent="0.25">
      <c r="A333" s="4">
        <v>330</v>
      </c>
      <c r="B333" s="4" t="s">
        <v>6223</v>
      </c>
      <c r="C333" s="4" t="s">
        <v>1549</v>
      </c>
      <c r="D333" s="4" t="s">
        <v>1549</v>
      </c>
      <c r="E333" s="4" t="s">
        <v>6252</v>
      </c>
      <c r="F333" s="4" t="s">
        <v>6256</v>
      </c>
      <c r="G333" s="4" t="s">
        <v>6255</v>
      </c>
      <c r="H333" s="4" t="s">
        <v>6254</v>
      </c>
      <c r="I333" s="4" t="s">
        <v>6253</v>
      </c>
      <c r="J333" s="4" t="s">
        <v>6252</v>
      </c>
      <c r="K333" s="4">
        <v>33.172916999999998</v>
      </c>
      <c r="L333" s="4">
        <v>72.902687999999998</v>
      </c>
      <c r="M333" s="4">
        <v>108</v>
      </c>
      <c r="N333" s="4" t="s">
        <v>34</v>
      </c>
      <c r="O333" s="14" t="s">
        <v>6251</v>
      </c>
      <c r="P333" s="4">
        <v>23220</v>
      </c>
      <c r="Q333" s="4" t="s">
        <v>6250</v>
      </c>
      <c r="R333" s="20">
        <v>360000</v>
      </c>
      <c r="S333" s="4" t="s">
        <v>37</v>
      </c>
      <c r="T333" s="14" t="s">
        <v>38</v>
      </c>
      <c r="U333" s="14" t="s">
        <v>38</v>
      </c>
      <c r="V333" s="14" t="s">
        <v>38</v>
      </c>
      <c r="W333" s="14" t="s">
        <v>38</v>
      </c>
      <c r="X333" s="14" t="s">
        <v>38</v>
      </c>
      <c r="Y333" s="14" t="s">
        <v>38</v>
      </c>
      <c r="Z333" s="14" t="s">
        <v>38</v>
      </c>
      <c r="AA333" s="14" t="s">
        <v>38</v>
      </c>
      <c r="AB333" s="4" t="s">
        <v>7057</v>
      </c>
    </row>
    <row r="334" spans="1:28" s="113" customFormat="1" ht="60" customHeight="1" x14ac:dyDescent="0.25">
      <c r="A334" s="4">
        <v>331</v>
      </c>
      <c r="B334" s="4" t="s">
        <v>6223</v>
      </c>
      <c r="C334" s="4" t="s">
        <v>1549</v>
      </c>
      <c r="D334" s="4" t="s">
        <v>1583</v>
      </c>
      <c r="E334" s="4" t="s">
        <v>6234</v>
      </c>
      <c r="F334" s="4" t="s">
        <v>2862</v>
      </c>
      <c r="G334" s="4" t="s">
        <v>6237</v>
      </c>
      <c r="H334" s="4" t="s">
        <v>6236</v>
      </c>
      <c r="I334" s="4" t="s">
        <v>6235</v>
      </c>
      <c r="J334" s="4" t="s">
        <v>6234</v>
      </c>
      <c r="K334" s="4">
        <v>33.313859999999998</v>
      </c>
      <c r="L334" s="4">
        <v>73.015162000000004</v>
      </c>
      <c r="M334" s="4">
        <v>102</v>
      </c>
      <c r="N334" s="4" t="s">
        <v>34</v>
      </c>
      <c r="O334" s="4" t="s">
        <v>6233</v>
      </c>
      <c r="P334" s="4">
        <v>19611</v>
      </c>
      <c r="Q334" s="4" t="s">
        <v>7059</v>
      </c>
      <c r="R334" s="116" t="s">
        <v>38</v>
      </c>
      <c r="S334" s="14" t="s">
        <v>38</v>
      </c>
      <c r="T334" s="14" t="s">
        <v>38</v>
      </c>
      <c r="U334" s="14" t="s">
        <v>38</v>
      </c>
      <c r="V334" s="14" t="s">
        <v>38</v>
      </c>
      <c r="W334" s="14" t="s">
        <v>38</v>
      </c>
      <c r="X334" s="14" t="s">
        <v>38</v>
      </c>
      <c r="Y334" s="14" t="s">
        <v>38</v>
      </c>
      <c r="Z334" s="14" t="s">
        <v>38</v>
      </c>
      <c r="AA334" s="14" t="s">
        <v>38</v>
      </c>
      <c r="AB334" s="4" t="s">
        <v>6967</v>
      </c>
    </row>
    <row r="335" spans="1:28" s="113" customFormat="1" ht="60" customHeight="1" x14ac:dyDescent="0.25">
      <c r="A335" s="4">
        <v>332</v>
      </c>
      <c r="B335" s="4" t="s">
        <v>6223</v>
      </c>
      <c r="C335" s="4" t="s">
        <v>1549</v>
      </c>
      <c r="D335" s="4" t="s">
        <v>1583</v>
      </c>
      <c r="E335" s="4" t="s">
        <v>6234</v>
      </c>
      <c r="F335" s="4" t="s">
        <v>2862</v>
      </c>
      <c r="G335" s="4" t="s">
        <v>6237</v>
      </c>
      <c r="H335" s="4" t="s">
        <v>6236</v>
      </c>
      <c r="I335" s="4" t="s">
        <v>6235</v>
      </c>
      <c r="J335" s="4" t="s">
        <v>6234</v>
      </c>
      <c r="K335" s="4">
        <v>33.313859999999998</v>
      </c>
      <c r="L335" s="4">
        <v>73.015162000000004</v>
      </c>
      <c r="M335" s="4">
        <v>102</v>
      </c>
      <c r="N335" s="4" t="s">
        <v>34</v>
      </c>
      <c r="O335" s="4" t="s">
        <v>6233</v>
      </c>
      <c r="P335" s="4">
        <v>19611</v>
      </c>
      <c r="Q335" s="4" t="s">
        <v>6232</v>
      </c>
      <c r="R335" s="20">
        <v>360000</v>
      </c>
      <c r="S335" s="4" t="s">
        <v>37</v>
      </c>
      <c r="T335" s="14" t="s">
        <v>38</v>
      </c>
      <c r="U335" s="14" t="s">
        <v>38</v>
      </c>
      <c r="V335" s="14" t="s">
        <v>38</v>
      </c>
      <c r="W335" s="14" t="s">
        <v>38</v>
      </c>
      <c r="X335" s="14" t="s">
        <v>38</v>
      </c>
      <c r="Y335" s="14" t="s">
        <v>38</v>
      </c>
      <c r="Z335" s="14" t="s">
        <v>38</v>
      </c>
      <c r="AA335" s="14" t="s">
        <v>38</v>
      </c>
      <c r="AB335" s="4" t="s">
        <v>7057</v>
      </c>
    </row>
    <row r="336" spans="1:28" s="113" customFormat="1" ht="60" customHeight="1" x14ac:dyDescent="0.25">
      <c r="A336" s="4">
        <v>333</v>
      </c>
      <c r="B336" s="4" t="s">
        <v>6223</v>
      </c>
      <c r="C336" s="4" t="s">
        <v>1549</v>
      </c>
      <c r="D336" s="4" t="s">
        <v>1650</v>
      </c>
      <c r="E336" s="4" t="s">
        <v>6859</v>
      </c>
      <c r="F336" s="4" t="s">
        <v>6863</v>
      </c>
      <c r="G336" s="4" t="s">
        <v>6862</v>
      </c>
      <c r="H336" s="4" t="s">
        <v>6861</v>
      </c>
      <c r="I336" s="4" t="s">
        <v>6860</v>
      </c>
      <c r="J336" s="4" t="s">
        <v>6859</v>
      </c>
      <c r="K336" s="4">
        <v>33.472638000000003</v>
      </c>
      <c r="L336" s="4">
        <v>73.402192999999997</v>
      </c>
      <c r="M336" s="4">
        <v>80</v>
      </c>
      <c r="N336" s="4" t="s">
        <v>34</v>
      </c>
      <c r="O336" s="4" t="s">
        <v>6858</v>
      </c>
      <c r="P336" s="4">
        <v>16401</v>
      </c>
      <c r="Q336" s="4" t="s">
        <v>6857</v>
      </c>
      <c r="R336" s="20">
        <v>360000</v>
      </c>
      <c r="S336" s="4" t="s">
        <v>37</v>
      </c>
      <c r="T336" s="14" t="s">
        <v>38</v>
      </c>
      <c r="U336" s="14" t="s">
        <v>38</v>
      </c>
      <c r="V336" s="14" t="s">
        <v>38</v>
      </c>
      <c r="W336" s="14" t="s">
        <v>38</v>
      </c>
      <c r="X336" s="14" t="s">
        <v>38</v>
      </c>
      <c r="Y336" s="14" t="s">
        <v>38</v>
      </c>
      <c r="Z336" s="14" t="s">
        <v>38</v>
      </c>
      <c r="AA336" s="14" t="s">
        <v>38</v>
      </c>
      <c r="AB336" s="4" t="s">
        <v>7057</v>
      </c>
    </row>
    <row r="337" spans="1:28" s="113" customFormat="1" ht="60" customHeight="1" x14ac:dyDescent="0.25">
      <c r="A337" s="4">
        <v>334</v>
      </c>
      <c r="B337" s="4" t="s">
        <v>6223</v>
      </c>
      <c r="C337" s="4" t="s">
        <v>1549</v>
      </c>
      <c r="D337" s="4" t="s">
        <v>1583</v>
      </c>
      <c r="E337" s="4" t="s">
        <v>6833</v>
      </c>
      <c r="F337" s="4" t="s">
        <v>6837</v>
      </c>
      <c r="G337" s="4" t="s">
        <v>6836</v>
      </c>
      <c r="H337" s="4" t="s">
        <v>6835</v>
      </c>
      <c r="I337" s="4" t="s">
        <v>6834</v>
      </c>
      <c r="J337" s="4" t="s">
        <v>6833</v>
      </c>
      <c r="K337" s="4">
        <v>33.389319999999998</v>
      </c>
      <c r="L337" s="4">
        <v>73.412741999999994</v>
      </c>
      <c r="M337" s="4">
        <v>162</v>
      </c>
      <c r="N337" s="4" t="s">
        <v>34</v>
      </c>
      <c r="O337" s="4" t="s">
        <v>6832</v>
      </c>
      <c r="P337" s="4">
        <v>25782</v>
      </c>
      <c r="Q337" s="4" t="s">
        <v>6831</v>
      </c>
      <c r="R337" s="20">
        <v>360000</v>
      </c>
      <c r="S337" s="4" t="s">
        <v>37</v>
      </c>
      <c r="T337" s="14" t="s">
        <v>38</v>
      </c>
      <c r="U337" s="14" t="s">
        <v>38</v>
      </c>
      <c r="V337" s="14" t="s">
        <v>38</v>
      </c>
      <c r="W337" s="14" t="s">
        <v>38</v>
      </c>
      <c r="X337" s="14" t="s">
        <v>38</v>
      </c>
      <c r="Y337" s="14" t="s">
        <v>38</v>
      </c>
      <c r="Z337" s="14" t="s">
        <v>38</v>
      </c>
      <c r="AA337" s="14" t="s">
        <v>38</v>
      </c>
      <c r="AB337" s="4" t="s">
        <v>7057</v>
      </c>
    </row>
    <row r="338" spans="1:28" s="113" customFormat="1" ht="60" customHeight="1" x14ac:dyDescent="0.25">
      <c r="A338" s="4">
        <v>335</v>
      </c>
      <c r="B338" s="4" t="s">
        <v>6223</v>
      </c>
      <c r="C338" s="4" t="s">
        <v>1549</v>
      </c>
      <c r="D338" s="4" t="s">
        <v>1583</v>
      </c>
      <c r="E338" s="4" t="s">
        <v>2126</v>
      </c>
      <c r="F338" s="4" t="s">
        <v>6243</v>
      </c>
      <c r="G338" s="4" t="s">
        <v>7058</v>
      </c>
      <c r="H338" s="4" t="s">
        <v>6241</v>
      </c>
      <c r="I338" s="4" t="s">
        <v>6240</v>
      </c>
      <c r="J338" s="4" t="s">
        <v>2126</v>
      </c>
      <c r="K338" s="4">
        <v>33.271033000000003</v>
      </c>
      <c r="L338" s="4">
        <v>73.516419999999997</v>
      </c>
      <c r="M338" s="4">
        <v>125</v>
      </c>
      <c r="N338" s="4" t="s">
        <v>34</v>
      </c>
      <c r="O338" s="4" t="s">
        <v>6239</v>
      </c>
      <c r="P338" s="4">
        <v>21942</v>
      </c>
      <c r="Q338" s="4" t="s">
        <v>6238</v>
      </c>
      <c r="R338" s="20">
        <v>360000</v>
      </c>
      <c r="S338" s="4" t="s">
        <v>37</v>
      </c>
      <c r="T338" s="14" t="s">
        <v>38</v>
      </c>
      <c r="U338" s="14" t="s">
        <v>38</v>
      </c>
      <c r="V338" s="14" t="s">
        <v>38</v>
      </c>
      <c r="W338" s="14" t="s">
        <v>38</v>
      </c>
      <c r="X338" s="14" t="s">
        <v>38</v>
      </c>
      <c r="Y338" s="14" t="s">
        <v>38</v>
      </c>
      <c r="Z338" s="14" t="s">
        <v>38</v>
      </c>
      <c r="AA338" s="14" t="s">
        <v>38</v>
      </c>
      <c r="AB338" s="4" t="s">
        <v>7057</v>
      </c>
    </row>
    <row r="339" spans="1:28" s="113" customFormat="1" ht="60" customHeight="1" x14ac:dyDescent="0.25">
      <c r="A339" s="4">
        <v>336</v>
      </c>
      <c r="B339" s="4" t="s">
        <v>6223</v>
      </c>
      <c r="C339" s="4" t="s">
        <v>499</v>
      </c>
      <c r="D339" s="4" t="s">
        <v>534</v>
      </c>
      <c r="E339" s="4" t="s">
        <v>5340</v>
      </c>
      <c r="F339" s="4" t="s">
        <v>5341</v>
      </c>
      <c r="G339" s="4" t="s">
        <v>6407</v>
      </c>
      <c r="H339" s="4" t="s">
        <v>6406</v>
      </c>
      <c r="I339" s="4" t="s">
        <v>6405</v>
      </c>
      <c r="J339" s="4" t="s">
        <v>5340</v>
      </c>
      <c r="K339" s="4">
        <v>30.947523</v>
      </c>
      <c r="L339" s="4">
        <v>70.364153000000002</v>
      </c>
      <c r="M339" s="4">
        <v>92</v>
      </c>
      <c r="N339" s="4" t="s">
        <v>34</v>
      </c>
      <c r="O339" s="14" t="s">
        <v>38</v>
      </c>
      <c r="P339" s="4">
        <v>21388</v>
      </c>
      <c r="Q339" s="4" t="s">
        <v>6403</v>
      </c>
      <c r="R339" s="20">
        <v>360000</v>
      </c>
      <c r="S339" s="4" t="s">
        <v>37</v>
      </c>
      <c r="T339" s="14" t="s">
        <v>38</v>
      </c>
      <c r="U339" s="14" t="s">
        <v>38</v>
      </c>
      <c r="V339" s="14" t="s">
        <v>38</v>
      </c>
      <c r="W339" s="14" t="s">
        <v>38</v>
      </c>
      <c r="X339" s="14" t="s">
        <v>38</v>
      </c>
      <c r="Y339" s="14" t="s">
        <v>38</v>
      </c>
      <c r="Z339" s="14" t="s">
        <v>38</v>
      </c>
      <c r="AA339" s="14" t="s">
        <v>38</v>
      </c>
      <c r="AB339" s="4" t="s">
        <v>6270</v>
      </c>
    </row>
    <row r="340" spans="1:28" s="113" customFormat="1" ht="60" customHeight="1" x14ac:dyDescent="0.25">
      <c r="A340" s="4">
        <v>337</v>
      </c>
      <c r="B340" s="4" t="s">
        <v>6223</v>
      </c>
      <c r="C340" s="4" t="s">
        <v>363</v>
      </c>
      <c r="D340" s="4" t="s">
        <v>364</v>
      </c>
      <c r="E340" s="4" t="s">
        <v>6607</v>
      </c>
      <c r="F340" s="4" t="s">
        <v>6610</v>
      </c>
      <c r="G340" s="4" t="s">
        <v>6609</v>
      </c>
      <c r="H340" s="4" t="s">
        <v>6309</v>
      </c>
      <c r="I340" s="4" t="s">
        <v>6608</v>
      </c>
      <c r="J340" s="4" t="s">
        <v>6607</v>
      </c>
      <c r="K340" s="4">
        <v>32.736730000000001</v>
      </c>
      <c r="L340" s="4">
        <v>73.078838000000005</v>
      </c>
      <c r="M340" s="4">
        <v>72</v>
      </c>
      <c r="N340" s="4" t="s">
        <v>34</v>
      </c>
      <c r="O340" s="146" t="s">
        <v>6606</v>
      </c>
      <c r="P340" s="4">
        <v>18131</v>
      </c>
      <c r="Q340" s="4" t="s">
        <v>6605</v>
      </c>
      <c r="R340" s="116" t="s">
        <v>38</v>
      </c>
      <c r="S340" s="14" t="s">
        <v>38</v>
      </c>
      <c r="T340" s="14" t="s">
        <v>38</v>
      </c>
      <c r="U340" s="14" t="s">
        <v>38</v>
      </c>
      <c r="V340" s="14" t="s">
        <v>38</v>
      </c>
      <c r="W340" s="14" t="s">
        <v>38</v>
      </c>
      <c r="X340" s="14" t="s">
        <v>38</v>
      </c>
      <c r="Y340" s="14" t="s">
        <v>38</v>
      </c>
      <c r="Z340" s="14" t="s">
        <v>38</v>
      </c>
      <c r="AA340" s="14" t="s">
        <v>38</v>
      </c>
      <c r="AB340" s="4" t="s">
        <v>6971</v>
      </c>
    </row>
    <row r="341" spans="1:28" s="113" customFormat="1" ht="60" customHeight="1" x14ac:dyDescent="0.25">
      <c r="A341" s="4">
        <v>338</v>
      </c>
      <c r="B341" s="4" t="s">
        <v>6223</v>
      </c>
      <c r="C341" s="4" t="s">
        <v>363</v>
      </c>
      <c r="D341" s="4" t="s">
        <v>364</v>
      </c>
      <c r="E341" s="4" t="s">
        <v>7054</v>
      </c>
      <c r="F341" s="4" t="s">
        <v>1004</v>
      </c>
      <c r="G341" s="4" t="s">
        <v>2602</v>
      </c>
      <c r="H341" s="4" t="s">
        <v>7056</v>
      </c>
      <c r="I341" s="4" t="s">
        <v>7055</v>
      </c>
      <c r="J341" s="4" t="s">
        <v>7054</v>
      </c>
      <c r="K341" s="4">
        <v>32.668080000000003</v>
      </c>
      <c r="L341" s="4">
        <v>72.600716000000006</v>
      </c>
      <c r="M341" s="4">
        <v>72</v>
      </c>
      <c r="N341" s="4" t="s">
        <v>34</v>
      </c>
      <c r="O341" s="14" t="s">
        <v>38</v>
      </c>
      <c r="P341" s="14" t="s">
        <v>38</v>
      </c>
      <c r="Q341" s="14" t="s">
        <v>38</v>
      </c>
      <c r="R341" s="116" t="s">
        <v>38</v>
      </c>
      <c r="S341" s="14" t="s">
        <v>38</v>
      </c>
      <c r="T341" s="14" t="s">
        <v>38</v>
      </c>
      <c r="U341" s="14" t="s">
        <v>38</v>
      </c>
      <c r="V341" s="14" t="s">
        <v>38</v>
      </c>
      <c r="W341" s="14" t="s">
        <v>38</v>
      </c>
      <c r="X341" s="14" t="s">
        <v>38</v>
      </c>
      <c r="Y341" s="14" t="s">
        <v>38</v>
      </c>
      <c r="Z341" s="14" t="s">
        <v>38</v>
      </c>
      <c r="AA341" s="14" t="s">
        <v>38</v>
      </c>
      <c r="AB341" s="4" t="s">
        <v>6971</v>
      </c>
    </row>
    <row r="342" spans="1:28" s="113" customFormat="1" ht="60" customHeight="1" x14ac:dyDescent="0.25">
      <c r="A342" s="4">
        <v>339</v>
      </c>
      <c r="B342" s="4" t="s">
        <v>6223</v>
      </c>
      <c r="C342" s="4" t="s">
        <v>363</v>
      </c>
      <c r="D342" s="4" t="s">
        <v>364</v>
      </c>
      <c r="E342" s="4" t="s">
        <v>1860</v>
      </c>
      <c r="F342" s="4" t="s">
        <v>440</v>
      </c>
      <c r="G342" s="4" t="s">
        <v>7053</v>
      </c>
      <c r="H342" s="4" t="s">
        <v>6501</v>
      </c>
      <c r="I342" s="4" t="s">
        <v>7052</v>
      </c>
      <c r="J342" s="4" t="s">
        <v>1860</v>
      </c>
      <c r="K342" s="4">
        <v>32.813718000000001</v>
      </c>
      <c r="L342" s="4">
        <v>72.623395000000002</v>
      </c>
      <c r="M342" s="4">
        <v>95</v>
      </c>
      <c r="N342" s="4" t="s">
        <v>34</v>
      </c>
      <c r="O342" s="14" t="s">
        <v>38</v>
      </c>
      <c r="P342" s="4">
        <v>18616</v>
      </c>
      <c r="Q342" s="4" t="s">
        <v>7051</v>
      </c>
      <c r="R342" s="116" t="s">
        <v>38</v>
      </c>
      <c r="S342" s="14" t="s">
        <v>38</v>
      </c>
      <c r="T342" s="14" t="s">
        <v>38</v>
      </c>
      <c r="U342" s="14" t="s">
        <v>38</v>
      </c>
      <c r="V342" s="14" t="s">
        <v>38</v>
      </c>
      <c r="W342" s="14" t="s">
        <v>38</v>
      </c>
      <c r="X342" s="14" t="s">
        <v>38</v>
      </c>
      <c r="Y342" s="14" t="s">
        <v>38</v>
      </c>
      <c r="Z342" s="14" t="s">
        <v>38</v>
      </c>
      <c r="AA342" s="14" t="s">
        <v>38</v>
      </c>
      <c r="AB342" s="4" t="s">
        <v>6971</v>
      </c>
    </row>
    <row r="343" spans="1:28" s="113" customFormat="1" ht="60" customHeight="1" x14ac:dyDescent="0.25">
      <c r="A343" s="4">
        <v>340</v>
      </c>
      <c r="B343" s="4" t="s">
        <v>6223</v>
      </c>
      <c r="C343" s="4" t="s">
        <v>363</v>
      </c>
      <c r="D343" s="4" t="s">
        <v>387</v>
      </c>
      <c r="E343" s="4" t="s">
        <v>6514</v>
      </c>
      <c r="F343" s="4" t="s">
        <v>6514</v>
      </c>
      <c r="G343" s="4" t="s">
        <v>119</v>
      </c>
      <c r="H343" s="4" t="s">
        <v>6516</v>
      </c>
      <c r="I343" s="4" t="s">
        <v>6515</v>
      </c>
      <c r="J343" s="4" t="s">
        <v>6514</v>
      </c>
      <c r="K343" s="4">
        <v>33.080526999999996</v>
      </c>
      <c r="L343" s="4">
        <v>72.270481000000004</v>
      </c>
      <c r="M343" s="4">
        <v>80</v>
      </c>
      <c r="N343" s="4" t="s">
        <v>34</v>
      </c>
      <c r="O343" s="14" t="s">
        <v>38</v>
      </c>
      <c r="P343" s="4">
        <v>23432</v>
      </c>
      <c r="Q343" s="4" t="s">
        <v>7050</v>
      </c>
      <c r="R343" s="116" t="s">
        <v>38</v>
      </c>
      <c r="S343" s="14" t="s">
        <v>38</v>
      </c>
      <c r="T343" s="14" t="s">
        <v>38</v>
      </c>
      <c r="U343" s="14" t="s">
        <v>38</v>
      </c>
      <c r="V343" s="14" t="s">
        <v>38</v>
      </c>
      <c r="W343" s="14" t="s">
        <v>38</v>
      </c>
      <c r="X343" s="14" t="s">
        <v>38</v>
      </c>
      <c r="Y343" s="14" t="s">
        <v>38</v>
      </c>
      <c r="Z343" s="14" t="s">
        <v>38</v>
      </c>
      <c r="AA343" s="14" t="s">
        <v>38</v>
      </c>
      <c r="AB343" s="4" t="s">
        <v>6971</v>
      </c>
    </row>
    <row r="344" spans="1:28" s="113" customFormat="1" ht="60" customHeight="1" x14ac:dyDescent="0.25">
      <c r="A344" s="4">
        <v>341</v>
      </c>
      <c r="B344" s="4" t="s">
        <v>6223</v>
      </c>
      <c r="C344" s="4" t="s">
        <v>363</v>
      </c>
      <c r="D344" s="4" t="s">
        <v>387</v>
      </c>
      <c r="E344" s="4" t="s">
        <v>6514</v>
      </c>
      <c r="F344" s="4" t="s">
        <v>6514</v>
      </c>
      <c r="G344" s="4" t="s">
        <v>7049</v>
      </c>
      <c r="H344" s="4" t="s">
        <v>7048</v>
      </c>
      <c r="I344" s="4" t="s">
        <v>6515</v>
      </c>
      <c r="J344" s="4" t="s">
        <v>6514</v>
      </c>
      <c r="K344" s="4">
        <v>32.460498000000001</v>
      </c>
      <c r="L344" s="4">
        <v>72.068200000000004</v>
      </c>
      <c r="M344" s="4">
        <v>60</v>
      </c>
      <c r="N344" s="4" t="s">
        <v>34</v>
      </c>
      <c r="O344" s="14" t="s">
        <v>38</v>
      </c>
      <c r="P344" s="4">
        <v>35829</v>
      </c>
      <c r="Q344" s="4" t="s">
        <v>6512</v>
      </c>
      <c r="R344" s="116" t="s">
        <v>38</v>
      </c>
      <c r="S344" s="14" t="s">
        <v>38</v>
      </c>
      <c r="T344" s="14" t="s">
        <v>38</v>
      </c>
      <c r="U344" s="14" t="s">
        <v>38</v>
      </c>
      <c r="V344" s="14" t="s">
        <v>38</v>
      </c>
      <c r="W344" s="14" t="s">
        <v>38</v>
      </c>
      <c r="X344" s="14" t="s">
        <v>38</v>
      </c>
      <c r="Y344" s="14" t="s">
        <v>38</v>
      </c>
      <c r="Z344" s="14" t="s">
        <v>38</v>
      </c>
      <c r="AA344" s="14" t="s">
        <v>38</v>
      </c>
      <c r="AB344" s="4" t="s">
        <v>6971</v>
      </c>
    </row>
    <row r="345" spans="1:28" s="113" customFormat="1" ht="60" customHeight="1" x14ac:dyDescent="0.25">
      <c r="A345" s="4">
        <v>342</v>
      </c>
      <c r="B345" s="4" t="s">
        <v>6223</v>
      </c>
      <c r="C345" s="4" t="s">
        <v>363</v>
      </c>
      <c r="D345" s="4" t="s">
        <v>387</v>
      </c>
      <c r="E345" s="4" t="s">
        <v>6534</v>
      </c>
      <c r="F345" s="4" t="s">
        <v>6534</v>
      </c>
      <c r="G345" s="4" t="s">
        <v>6583</v>
      </c>
      <c r="H345" s="4" t="s">
        <v>6582</v>
      </c>
      <c r="I345" s="4" t="s">
        <v>6581</v>
      </c>
      <c r="J345" s="4" t="str">
        <f>E345</f>
        <v>Bhilomar</v>
      </c>
      <c r="K345" s="66">
        <v>32.72569</v>
      </c>
      <c r="L345" s="66">
        <v>72.482320000000001</v>
      </c>
      <c r="M345" s="4">
        <v>100</v>
      </c>
      <c r="N345" s="4" t="s">
        <v>34</v>
      </c>
      <c r="O345" s="14" t="s">
        <v>6530</v>
      </c>
      <c r="P345" s="4">
        <v>29000</v>
      </c>
      <c r="Q345" s="4" t="s">
        <v>7047</v>
      </c>
      <c r="R345" s="20">
        <v>360000</v>
      </c>
      <c r="S345" s="4" t="s">
        <v>37</v>
      </c>
      <c r="T345" s="14" t="s">
        <v>38</v>
      </c>
      <c r="U345" s="14" t="s">
        <v>38</v>
      </c>
      <c r="V345" s="14" t="s">
        <v>38</v>
      </c>
      <c r="W345" s="14" t="s">
        <v>38</v>
      </c>
      <c r="X345" s="14" t="s">
        <v>38</v>
      </c>
      <c r="Y345" s="14" t="s">
        <v>38</v>
      </c>
      <c r="Z345" s="14" t="s">
        <v>38</v>
      </c>
      <c r="AA345" s="14" t="s">
        <v>38</v>
      </c>
      <c r="AB345" s="4" t="s">
        <v>7046</v>
      </c>
    </row>
    <row r="346" spans="1:28" s="113" customFormat="1" ht="60" customHeight="1" x14ac:dyDescent="0.25">
      <c r="A346" s="4">
        <v>343</v>
      </c>
      <c r="B346" s="4" t="s">
        <v>6223</v>
      </c>
      <c r="C346" s="4" t="s">
        <v>363</v>
      </c>
      <c r="D346" s="4" t="s">
        <v>371</v>
      </c>
      <c r="E346" s="4" t="s">
        <v>6553</v>
      </c>
      <c r="F346" s="4" t="s">
        <v>1899</v>
      </c>
      <c r="G346" s="4" t="s">
        <v>6579</v>
      </c>
      <c r="H346" s="4" t="s">
        <v>6578</v>
      </c>
      <c r="I346" s="4" t="s">
        <v>6577</v>
      </c>
      <c r="J346" s="4" t="str">
        <f>E346</f>
        <v>Dhok Ashab</v>
      </c>
      <c r="K346" s="66">
        <v>32.645919999999997</v>
      </c>
      <c r="L346" s="66">
        <v>72.102620000000002</v>
      </c>
      <c r="M346" s="4">
        <v>100</v>
      </c>
      <c r="N346" s="4" t="s">
        <v>34</v>
      </c>
      <c r="O346" s="14" t="s">
        <v>6530</v>
      </c>
      <c r="P346" s="4">
        <v>32940</v>
      </c>
      <c r="Q346" s="4" t="s">
        <v>6554</v>
      </c>
      <c r="R346" s="20">
        <v>360000</v>
      </c>
      <c r="S346" s="4" t="s">
        <v>37</v>
      </c>
      <c r="T346" s="14" t="s">
        <v>38</v>
      </c>
      <c r="U346" s="14" t="s">
        <v>38</v>
      </c>
      <c r="V346" s="14" t="s">
        <v>38</v>
      </c>
      <c r="W346" s="14" t="s">
        <v>38</v>
      </c>
      <c r="X346" s="14" t="s">
        <v>38</v>
      </c>
      <c r="Y346" s="14" t="s">
        <v>38</v>
      </c>
      <c r="Z346" s="14" t="s">
        <v>38</v>
      </c>
      <c r="AA346" s="14" t="s">
        <v>38</v>
      </c>
      <c r="AB346" s="4" t="s">
        <v>7046</v>
      </c>
    </row>
    <row r="347" spans="1:28" s="113" customFormat="1" ht="60" customHeight="1" x14ac:dyDescent="0.25">
      <c r="A347" s="4">
        <v>344</v>
      </c>
      <c r="B347" s="4" t="s">
        <v>6223</v>
      </c>
      <c r="C347" s="4" t="s">
        <v>363</v>
      </c>
      <c r="D347" s="4" t="s">
        <v>371</v>
      </c>
      <c r="E347" s="4" t="s">
        <v>1899</v>
      </c>
      <c r="F347" s="4" t="s">
        <v>1899</v>
      </c>
      <c r="G347" s="4" t="s">
        <v>6560</v>
      </c>
      <c r="H347" s="4" t="s">
        <v>6559</v>
      </c>
      <c r="I347" s="4" t="s">
        <v>6558</v>
      </c>
      <c r="J347" s="4" t="str">
        <f>E347</f>
        <v>Goohal</v>
      </c>
      <c r="K347" s="66">
        <v>32.676729999999999</v>
      </c>
      <c r="L347" s="66">
        <v>72.113029999999995</v>
      </c>
      <c r="M347" s="4">
        <v>100</v>
      </c>
      <c r="N347" s="4" t="s">
        <v>34</v>
      </c>
      <c r="O347" s="14" t="s">
        <v>6530</v>
      </c>
      <c r="P347" s="4">
        <v>33917</v>
      </c>
      <c r="Q347" s="4" t="s">
        <v>6536</v>
      </c>
      <c r="R347" s="20">
        <v>360000</v>
      </c>
      <c r="S347" s="4" t="s">
        <v>37</v>
      </c>
      <c r="T347" s="14" t="s">
        <v>38</v>
      </c>
      <c r="U347" s="14" t="s">
        <v>38</v>
      </c>
      <c r="V347" s="14" t="s">
        <v>38</v>
      </c>
      <c r="W347" s="14" t="s">
        <v>38</v>
      </c>
      <c r="X347" s="14" t="s">
        <v>38</v>
      </c>
      <c r="Y347" s="14" t="s">
        <v>38</v>
      </c>
      <c r="Z347" s="14" t="s">
        <v>38</v>
      </c>
      <c r="AA347" s="14" t="s">
        <v>38</v>
      </c>
      <c r="AB347" s="4" t="s">
        <v>7046</v>
      </c>
    </row>
    <row r="348" spans="1:28" s="113" customFormat="1" ht="60" customHeight="1" x14ac:dyDescent="0.25">
      <c r="A348" s="4">
        <v>345</v>
      </c>
      <c r="B348" s="4" t="s">
        <v>6223</v>
      </c>
      <c r="C348" s="4" t="s">
        <v>363</v>
      </c>
      <c r="D348" s="4" t="s">
        <v>371</v>
      </c>
      <c r="E348" s="4" t="s">
        <v>1899</v>
      </c>
      <c r="F348" s="4" t="s">
        <v>1899</v>
      </c>
      <c r="G348" s="4" t="s">
        <v>6557</v>
      </c>
      <c r="H348" s="4" t="s">
        <v>6556</v>
      </c>
      <c r="I348" s="4" t="s">
        <v>6555</v>
      </c>
      <c r="J348" s="4" t="str">
        <f>E348</f>
        <v>Goohal</v>
      </c>
      <c r="K348" s="66">
        <v>32.667990000000003</v>
      </c>
      <c r="L348" s="66">
        <v>72.086820000000003</v>
      </c>
      <c r="M348" s="4">
        <v>100</v>
      </c>
      <c r="N348" s="4" t="s">
        <v>34</v>
      </c>
      <c r="O348" s="14" t="s">
        <v>6530</v>
      </c>
      <c r="P348" s="4">
        <v>30278</v>
      </c>
      <c r="Q348" s="4" t="s">
        <v>6554</v>
      </c>
      <c r="R348" s="20">
        <v>360000</v>
      </c>
      <c r="S348" s="4" t="s">
        <v>37</v>
      </c>
      <c r="T348" s="14" t="s">
        <v>38</v>
      </c>
      <c r="U348" s="14" t="s">
        <v>38</v>
      </c>
      <c r="V348" s="14" t="s">
        <v>38</v>
      </c>
      <c r="W348" s="14" t="s">
        <v>38</v>
      </c>
      <c r="X348" s="14" t="s">
        <v>38</v>
      </c>
      <c r="Y348" s="14" t="s">
        <v>38</v>
      </c>
      <c r="Z348" s="14" t="s">
        <v>38</v>
      </c>
      <c r="AA348" s="14" t="s">
        <v>38</v>
      </c>
      <c r="AB348" s="4" t="s">
        <v>7046</v>
      </c>
    </row>
    <row r="349" spans="1:28" s="113" customFormat="1" ht="60" customHeight="1" x14ac:dyDescent="0.25">
      <c r="A349" s="4">
        <v>346</v>
      </c>
      <c r="B349" s="161" t="s">
        <v>6223</v>
      </c>
      <c r="C349" s="161" t="s">
        <v>363</v>
      </c>
      <c r="D349" s="161" t="s">
        <v>364</v>
      </c>
      <c r="E349" s="161" t="s">
        <v>6621</v>
      </c>
      <c r="F349" s="161" t="s">
        <v>6621</v>
      </c>
      <c r="G349" s="161" t="s">
        <v>6638</v>
      </c>
      <c r="H349" s="161" t="s">
        <v>6637</v>
      </c>
      <c r="I349" s="161" t="s">
        <v>6636</v>
      </c>
      <c r="J349" s="161" t="s">
        <v>6621</v>
      </c>
      <c r="K349" s="161">
        <v>32.839371999999997</v>
      </c>
      <c r="L349" s="161">
        <v>72.537028000000007</v>
      </c>
      <c r="M349" s="161">
        <v>152</v>
      </c>
      <c r="N349" s="4" t="s">
        <v>34</v>
      </c>
      <c r="O349" s="161" t="s">
        <v>6620</v>
      </c>
      <c r="P349" s="161">
        <v>25686</v>
      </c>
      <c r="Q349" s="161" t="s">
        <v>6635</v>
      </c>
      <c r="R349" s="116" t="s">
        <v>38</v>
      </c>
      <c r="S349" s="14" t="s">
        <v>38</v>
      </c>
      <c r="T349" s="14" t="s">
        <v>38</v>
      </c>
      <c r="U349" s="14" t="s">
        <v>38</v>
      </c>
      <c r="V349" s="14" t="s">
        <v>38</v>
      </c>
      <c r="W349" s="14" t="s">
        <v>38</v>
      </c>
      <c r="X349" s="14" t="s">
        <v>38</v>
      </c>
      <c r="Y349" s="14" t="s">
        <v>38</v>
      </c>
      <c r="Z349" s="14" t="s">
        <v>38</v>
      </c>
      <c r="AA349" s="14" t="s">
        <v>38</v>
      </c>
      <c r="AB349" s="4" t="s">
        <v>6440</v>
      </c>
    </row>
    <row r="350" spans="1:28" s="113" customFormat="1" ht="60" customHeight="1" x14ac:dyDescent="0.25">
      <c r="A350" s="4">
        <v>347</v>
      </c>
      <c r="B350" s="4" t="s">
        <v>6223</v>
      </c>
      <c r="C350" s="4" t="s">
        <v>363</v>
      </c>
      <c r="D350" s="4" t="s">
        <v>363</v>
      </c>
      <c r="E350" s="4" t="s">
        <v>7042</v>
      </c>
      <c r="F350" s="4" t="s">
        <v>7042</v>
      </c>
      <c r="G350" s="4" t="s">
        <v>7045</v>
      </c>
      <c r="H350" s="4" t="s">
        <v>7044</v>
      </c>
      <c r="I350" s="4" t="s">
        <v>7043</v>
      </c>
      <c r="J350" s="4" t="s">
        <v>7042</v>
      </c>
      <c r="K350" s="4">
        <v>33.114868000000001</v>
      </c>
      <c r="L350" s="4">
        <v>72.535364999999999</v>
      </c>
      <c r="M350" s="4">
        <v>50</v>
      </c>
      <c r="N350" s="4" t="s">
        <v>34</v>
      </c>
      <c r="O350" s="4" t="s">
        <v>7041</v>
      </c>
      <c r="P350" s="4">
        <v>30271</v>
      </c>
      <c r="Q350" s="4" t="s">
        <v>6619</v>
      </c>
      <c r="R350" s="116" t="s">
        <v>38</v>
      </c>
      <c r="S350" s="14" t="s">
        <v>38</v>
      </c>
      <c r="T350" s="14" t="s">
        <v>38</v>
      </c>
      <c r="U350" s="14" t="s">
        <v>38</v>
      </c>
      <c r="V350" s="14" t="s">
        <v>38</v>
      </c>
      <c r="W350" s="14" t="s">
        <v>38</v>
      </c>
      <c r="X350" s="14" t="s">
        <v>38</v>
      </c>
      <c r="Y350" s="14" t="s">
        <v>38</v>
      </c>
      <c r="Z350" s="14" t="s">
        <v>38</v>
      </c>
      <c r="AA350" s="14" t="s">
        <v>38</v>
      </c>
      <c r="AB350" s="4" t="s">
        <v>6440</v>
      </c>
    </row>
    <row r="351" spans="1:28" s="113" customFormat="1" ht="60" customHeight="1" x14ac:dyDescent="0.25">
      <c r="A351" s="4">
        <v>348</v>
      </c>
      <c r="B351" s="161" t="s">
        <v>6223</v>
      </c>
      <c r="C351" s="161" t="s">
        <v>363</v>
      </c>
      <c r="D351" s="161" t="s">
        <v>363</v>
      </c>
      <c r="E351" s="161" t="s">
        <v>6634</v>
      </c>
      <c r="F351" s="161" t="s">
        <v>6633</v>
      </c>
      <c r="G351" s="161" t="s">
        <v>6632</v>
      </c>
      <c r="H351" s="161" t="s">
        <v>6631</v>
      </c>
      <c r="I351" s="161" t="s">
        <v>6630</v>
      </c>
      <c r="J351" s="161" t="s">
        <v>1860</v>
      </c>
      <c r="K351" s="161">
        <v>32.834069999999997</v>
      </c>
      <c r="L351" s="161">
        <v>72.626659000000004</v>
      </c>
      <c r="M351" s="161">
        <v>102</v>
      </c>
      <c r="N351" s="4" t="s">
        <v>34</v>
      </c>
      <c r="O351" s="161" t="s">
        <v>6629</v>
      </c>
      <c r="P351" s="161">
        <v>29595</v>
      </c>
      <c r="Q351" s="161" t="s">
        <v>6619</v>
      </c>
      <c r="R351" s="116" t="s">
        <v>38</v>
      </c>
      <c r="S351" s="14" t="s">
        <v>38</v>
      </c>
      <c r="T351" s="14" t="s">
        <v>38</v>
      </c>
      <c r="U351" s="14" t="s">
        <v>38</v>
      </c>
      <c r="V351" s="14" t="s">
        <v>38</v>
      </c>
      <c r="W351" s="14" t="s">
        <v>38</v>
      </c>
      <c r="X351" s="14" t="s">
        <v>38</v>
      </c>
      <c r="Y351" s="14" t="s">
        <v>38</v>
      </c>
      <c r="Z351" s="14" t="s">
        <v>38</v>
      </c>
      <c r="AA351" s="14" t="s">
        <v>38</v>
      </c>
      <c r="AB351" s="4" t="s">
        <v>6440</v>
      </c>
    </row>
    <row r="352" spans="1:28" s="113" customFormat="1" ht="60" customHeight="1" x14ac:dyDescent="0.25">
      <c r="A352" s="4">
        <v>349</v>
      </c>
      <c r="B352" s="4" t="s">
        <v>6223</v>
      </c>
      <c r="C352" s="4" t="s">
        <v>363</v>
      </c>
      <c r="D352" s="4" t="s">
        <v>371</v>
      </c>
      <c r="E352" s="4" t="s">
        <v>6553</v>
      </c>
      <c r="F352" s="4" t="s">
        <v>1899</v>
      </c>
      <c r="G352" s="4" t="s">
        <v>6552</v>
      </c>
      <c r="H352" s="4" t="s">
        <v>6551</v>
      </c>
      <c r="I352" s="4" t="s">
        <v>6550</v>
      </c>
      <c r="J352" s="4" t="str">
        <f>E352</f>
        <v>Dhok Ashab</v>
      </c>
      <c r="K352" s="66">
        <v>32.649667999999998</v>
      </c>
      <c r="L352" s="66">
        <v>72.118578999999997</v>
      </c>
      <c r="M352" s="4">
        <v>100</v>
      </c>
      <c r="N352" s="4" t="s">
        <v>34</v>
      </c>
      <c r="O352" s="14" t="s">
        <v>6530</v>
      </c>
      <c r="P352" s="4">
        <v>29037</v>
      </c>
      <c r="Q352" s="4" t="s">
        <v>6549</v>
      </c>
      <c r="R352" s="162">
        <v>240000</v>
      </c>
      <c r="S352" s="63" t="s">
        <v>37</v>
      </c>
      <c r="T352" s="14" t="s">
        <v>38</v>
      </c>
      <c r="U352" s="14" t="s">
        <v>38</v>
      </c>
      <c r="V352" s="14" t="s">
        <v>38</v>
      </c>
      <c r="W352" s="14" t="s">
        <v>38</v>
      </c>
      <c r="X352" s="14" t="s">
        <v>38</v>
      </c>
      <c r="Y352" s="14" t="s">
        <v>38</v>
      </c>
      <c r="Z352" s="14" t="s">
        <v>38</v>
      </c>
      <c r="AA352" s="14" t="s">
        <v>38</v>
      </c>
      <c r="AB352" s="4" t="s">
        <v>6420</v>
      </c>
    </row>
    <row r="353" spans="1:28" s="113" customFormat="1" ht="60" customHeight="1" x14ac:dyDescent="0.25">
      <c r="A353" s="4">
        <v>350</v>
      </c>
      <c r="B353" s="4" t="s">
        <v>6223</v>
      </c>
      <c r="C353" s="4" t="s">
        <v>363</v>
      </c>
      <c r="D353" s="4" t="s">
        <v>387</v>
      </c>
      <c r="E353" s="4" t="s">
        <v>6576</v>
      </c>
      <c r="F353" s="4" t="s">
        <v>489</v>
      </c>
      <c r="G353" s="4" t="s">
        <v>6575</v>
      </c>
      <c r="H353" s="4" t="s">
        <v>6574</v>
      </c>
      <c r="I353" s="4" t="s">
        <v>6573</v>
      </c>
      <c r="J353" s="4" t="str">
        <f>E353</f>
        <v>Dhok Nakka Khalqaal</v>
      </c>
      <c r="K353" s="66">
        <v>32.17333</v>
      </c>
      <c r="L353" s="66">
        <v>72.215109999999996</v>
      </c>
      <c r="M353" s="4">
        <v>100</v>
      </c>
      <c r="N353" s="4" t="s">
        <v>34</v>
      </c>
      <c r="O353" s="14" t="s">
        <v>6530</v>
      </c>
      <c r="P353" s="4">
        <v>31078</v>
      </c>
      <c r="Q353" s="4" t="s">
        <v>6536</v>
      </c>
      <c r="R353" s="162">
        <v>240000</v>
      </c>
      <c r="S353" s="63" t="s">
        <v>37</v>
      </c>
      <c r="T353" s="14" t="s">
        <v>38</v>
      </c>
      <c r="U353" s="14" t="s">
        <v>38</v>
      </c>
      <c r="V353" s="14" t="s">
        <v>38</v>
      </c>
      <c r="W353" s="14" t="s">
        <v>38</v>
      </c>
      <c r="X353" s="14" t="s">
        <v>38</v>
      </c>
      <c r="Y353" s="14" t="s">
        <v>38</v>
      </c>
      <c r="Z353" s="14" t="s">
        <v>38</v>
      </c>
      <c r="AA353" s="14" t="s">
        <v>38</v>
      </c>
      <c r="AB353" s="4" t="s">
        <v>6420</v>
      </c>
    </row>
    <row r="354" spans="1:28" s="113" customFormat="1" ht="60" customHeight="1" x14ac:dyDescent="0.25">
      <c r="A354" s="4">
        <v>351</v>
      </c>
      <c r="B354" s="4" t="s">
        <v>6223</v>
      </c>
      <c r="C354" s="4" t="s">
        <v>363</v>
      </c>
      <c r="D354" s="4" t="s">
        <v>371</v>
      </c>
      <c r="E354" s="4" t="s">
        <v>6553</v>
      </c>
      <c r="F354" s="4" t="s">
        <v>1899</v>
      </c>
      <c r="G354" s="4" t="s">
        <v>6572</v>
      </c>
      <c r="H354" s="4" t="s">
        <v>6571</v>
      </c>
      <c r="I354" s="4" t="s">
        <v>6570</v>
      </c>
      <c r="J354" s="4" t="str">
        <f>E354</f>
        <v>Dhok Ashab</v>
      </c>
      <c r="K354" s="66">
        <v>32.646099999999997</v>
      </c>
      <c r="L354" s="66">
        <v>72.103939999999994</v>
      </c>
      <c r="M354" s="4">
        <v>100</v>
      </c>
      <c r="N354" s="4" t="s">
        <v>34</v>
      </c>
      <c r="O354" s="14" t="s">
        <v>6530</v>
      </c>
      <c r="P354" s="4">
        <v>31000</v>
      </c>
      <c r="Q354" s="4" t="s">
        <v>6569</v>
      </c>
      <c r="R354" s="162">
        <v>240000</v>
      </c>
      <c r="S354" s="63" t="s">
        <v>37</v>
      </c>
      <c r="T354" s="14" t="s">
        <v>38</v>
      </c>
      <c r="U354" s="14" t="s">
        <v>38</v>
      </c>
      <c r="V354" s="14" t="s">
        <v>38</v>
      </c>
      <c r="W354" s="14" t="s">
        <v>38</v>
      </c>
      <c r="X354" s="14" t="s">
        <v>38</v>
      </c>
      <c r="Y354" s="14" t="s">
        <v>38</v>
      </c>
      <c r="Z354" s="14" t="s">
        <v>38</v>
      </c>
      <c r="AA354" s="14" t="s">
        <v>38</v>
      </c>
      <c r="AB354" s="4" t="s">
        <v>6420</v>
      </c>
    </row>
    <row r="355" spans="1:28" s="113" customFormat="1" ht="60" customHeight="1" x14ac:dyDescent="0.25">
      <c r="A355" s="4">
        <v>352</v>
      </c>
      <c r="B355" s="4" t="s">
        <v>6223</v>
      </c>
      <c r="C355" s="4" t="s">
        <v>363</v>
      </c>
      <c r="D355" s="4" t="s">
        <v>371</v>
      </c>
      <c r="E355" s="4" t="s">
        <v>1899</v>
      </c>
      <c r="F355" s="4" t="s">
        <v>1899</v>
      </c>
      <c r="G355" s="4" t="s">
        <v>6548</v>
      </c>
      <c r="H355" s="4" t="s">
        <v>6547</v>
      </c>
      <c r="I355" s="4" t="s">
        <v>6546</v>
      </c>
      <c r="J355" s="4" t="str">
        <f>E355</f>
        <v>Goohal</v>
      </c>
      <c r="K355" s="66">
        <v>32.665460000000003</v>
      </c>
      <c r="L355" s="66">
        <v>72.081770000000006</v>
      </c>
      <c r="M355" s="4">
        <v>100</v>
      </c>
      <c r="N355" s="4" t="s">
        <v>34</v>
      </c>
      <c r="O355" s="14" t="s">
        <v>6530</v>
      </c>
      <c r="P355" s="4">
        <v>32010</v>
      </c>
      <c r="Q355" s="4" t="s">
        <v>38</v>
      </c>
      <c r="R355" s="162">
        <v>240000</v>
      </c>
      <c r="S355" s="63" t="s">
        <v>37</v>
      </c>
      <c r="T355" s="14" t="s">
        <v>38</v>
      </c>
      <c r="U355" s="14" t="s">
        <v>38</v>
      </c>
      <c r="V355" s="14" t="s">
        <v>38</v>
      </c>
      <c r="W355" s="14" t="s">
        <v>38</v>
      </c>
      <c r="X355" s="14" t="s">
        <v>38</v>
      </c>
      <c r="Y355" s="14" t="s">
        <v>38</v>
      </c>
      <c r="Z355" s="14" t="s">
        <v>38</v>
      </c>
      <c r="AA355" s="14" t="s">
        <v>38</v>
      </c>
      <c r="AB355" s="4" t="s">
        <v>6420</v>
      </c>
    </row>
    <row r="356" spans="1:28" s="113" customFormat="1" ht="60" customHeight="1" x14ac:dyDescent="0.25">
      <c r="A356" s="4">
        <v>353</v>
      </c>
      <c r="B356" s="161" t="s">
        <v>6223</v>
      </c>
      <c r="C356" s="161" t="s">
        <v>363</v>
      </c>
      <c r="D356" s="161" t="s">
        <v>364</v>
      </c>
      <c r="E356" s="161" t="s">
        <v>6621</v>
      </c>
      <c r="F356" s="161" t="s">
        <v>6621</v>
      </c>
      <c r="G356" s="161" t="s">
        <v>6624</v>
      </c>
      <c r="H356" s="161" t="s">
        <v>6623</v>
      </c>
      <c r="I356" s="161" t="s">
        <v>6622</v>
      </c>
      <c r="J356" s="161" t="s">
        <v>6621</v>
      </c>
      <c r="K356" s="161">
        <v>32.860267999999998</v>
      </c>
      <c r="L356" s="161">
        <v>72.545440470000003</v>
      </c>
      <c r="M356" s="161">
        <v>158</v>
      </c>
      <c r="N356" s="4" t="s">
        <v>34</v>
      </c>
      <c r="O356" s="14" t="s">
        <v>38</v>
      </c>
      <c r="P356" s="161">
        <v>28644</v>
      </c>
      <c r="Q356" s="161" t="s">
        <v>6619</v>
      </c>
      <c r="R356" s="116" t="s">
        <v>38</v>
      </c>
      <c r="S356" s="14" t="s">
        <v>38</v>
      </c>
      <c r="T356" s="14" t="s">
        <v>38</v>
      </c>
      <c r="U356" s="14" t="s">
        <v>38</v>
      </c>
      <c r="V356" s="14" t="s">
        <v>38</v>
      </c>
      <c r="W356" s="14" t="s">
        <v>38</v>
      </c>
      <c r="X356" s="14" t="s">
        <v>38</v>
      </c>
      <c r="Y356" s="14" t="s">
        <v>38</v>
      </c>
      <c r="Z356" s="14" t="s">
        <v>38</v>
      </c>
      <c r="AA356" s="14" t="s">
        <v>38</v>
      </c>
      <c r="AB356" s="4" t="s">
        <v>6440</v>
      </c>
    </row>
    <row r="357" spans="1:28" s="113" customFormat="1" ht="60" customHeight="1" x14ac:dyDescent="0.25">
      <c r="A357" s="4">
        <v>354</v>
      </c>
      <c r="B357" s="161" t="s">
        <v>6223</v>
      </c>
      <c r="C357" s="161" t="s">
        <v>363</v>
      </c>
      <c r="D357" s="161" t="s">
        <v>363</v>
      </c>
      <c r="E357" s="161" t="s">
        <v>6625</v>
      </c>
      <c r="F357" s="161" t="s">
        <v>5983</v>
      </c>
      <c r="G357" s="161" t="s">
        <v>6628</v>
      </c>
      <c r="H357" s="161" t="s">
        <v>6627</v>
      </c>
      <c r="I357" s="161" t="s">
        <v>6626</v>
      </c>
      <c r="J357" s="161" t="s">
        <v>6625</v>
      </c>
      <c r="K357" s="161">
        <v>32.781298</v>
      </c>
      <c r="L357" s="161">
        <v>72.977611999999993</v>
      </c>
      <c r="M357" s="161">
        <v>104</v>
      </c>
      <c r="N357" s="4" t="s">
        <v>34</v>
      </c>
      <c r="O357" s="14" t="s">
        <v>38</v>
      </c>
      <c r="P357" s="161">
        <v>29442</v>
      </c>
      <c r="Q357" s="161" t="s">
        <v>6619</v>
      </c>
      <c r="R357" s="116" t="s">
        <v>38</v>
      </c>
      <c r="S357" s="14" t="s">
        <v>38</v>
      </c>
      <c r="T357" s="14" t="s">
        <v>38</v>
      </c>
      <c r="U357" s="14" t="s">
        <v>38</v>
      </c>
      <c r="V357" s="14" t="s">
        <v>38</v>
      </c>
      <c r="W357" s="14" t="s">
        <v>38</v>
      </c>
      <c r="X357" s="14" t="s">
        <v>38</v>
      </c>
      <c r="Y357" s="14" t="s">
        <v>38</v>
      </c>
      <c r="Z357" s="14" t="s">
        <v>38</v>
      </c>
      <c r="AA357" s="14" t="s">
        <v>38</v>
      </c>
      <c r="AB357" s="4" t="s">
        <v>6440</v>
      </c>
    </row>
    <row r="358" spans="1:28" s="113" customFormat="1" ht="60" customHeight="1" x14ac:dyDescent="0.25">
      <c r="A358" s="4">
        <v>355</v>
      </c>
      <c r="B358" s="161" t="s">
        <v>6223</v>
      </c>
      <c r="C358" s="161" t="s">
        <v>363</v>
      </c>
      <c r="D358" s="161" t="s">
        <v>363</v>
      </c>
      <c r="E358" s="161" t="s">
        <v>6488</v>
      </c>
      <c r="F358" s="161" t="s">
        <v>2676</v>
      </c>
      <c r="G358" s="161" t="s">
        <v>7040</v>
      </c>
      <c r="H358" s="161" t="s">
        <v>6489</v>
      </c>
      <c r="I358" s="161" t="s">
        <v>7039</v>
      </c>
      <c r="J358" s="161" t="s">
        <v>6488</v>
      </c>
      <c r="K358" s="161">
        <v>33.098100000000002</v>
      </c>
      <c r="L358" s="161">
        <v>72.750200000000007</v>
      </c>
      <c r="M358" s="161">
        <v>42</v>
      </c>
      <c r="N358" s="4" t="s">
        <v>34</v>
      </c>
      <c r="O358" s="14" t="s">
        <v>38</v>
      </c>
      <c r="P358" s="161">
        <v>28269</v>
      </c>
      <c r="Q358" s="161" t="s">
        <v>7038</v>
      </c>
      <c r="R358" s="116" t="s">
        <v>38</v>
      </c>
      <c r="S358" s="14" t="s">
        <v>38</v>
      </c>
      <c r="T358" s="14" t="s">
        <v>38</v>
      </c>
      <c r="U358" s="14" t="s">
        <v>38</v>
      </c>
      <c r="V358" s="14" t="s">
        <v>38</v>
      </c>
      <c r="W358" s="14" t="s">
        <v>38</v>
      </c>
      <c r="X358" s="14" t="s">
        <v>38</v>
      </c>
      <c r="Y358" s="14" t="s">
        <v>38</v>
      </c>
      <c r="Z358" s="14" t="s">
        <v>38</v>
      </c>
      <c r="AA358" s="14" t="s">
        <v>38</v>
      </c>
      <c r="AB358" s="4" t="s">
        <v>6440</v>
      </c>
    </row>
    <row r="359" spans="1:28" s="113" customFormat="1" ht="60" customHeight="1" x14ac:dyDescent="0.25">
      <c r="A359" s="4">
        <v>356</v>
      </c>
      <c r="B359" s="4" t="s">
        <v>6223</v>
      </c>
      <c r="C359" s="4" t="s">
        <v>363</v>
      </c>
      <c r="D359" s="4" t="s">
        <v>387</v>
      </c>
      <c r="E359" s="4" t="s">
        <v>6540</v>
      </c>
      <c r="F359" s="4" t="s">
        <v>6534</v>
      </c>
      <c r="G359" s="4" t="s">
        <v>6539</v>
      </c>
      <c r="H359" s="4" t="s">
        <v>6538</v>
      </c>
      <c r="I359" s="4" t="s">
        <v>6537</v>
      </c>
      <c r="J359" s="4" t="str">
        <f>E359</f>
        <v xml:space="preserve">Chingi </v>
      </c>
      <c r="K359" s="66">
        <v>32.69941</v>
      </c>
      <c r="L359" s="66">
        <v>72.382670000000005</v>
      </c>
      <c r="M359" s="4">
        <v>100</v>
      </c>
      <c r="N359" s="4" t="s">
        <v>34</v>
      </c>
      <c r="O359" s="14" t="s">
        <v>6530</v>
      </c>
      <c r="P359" s="4">
        <v>33295</v>
      </c>
      <c r="Q359" s="4" t="s">
        <v>6536</v>
      </c>
      <c r="R359" s="162">
        <v>240000</v>
      </c>
      <c r="S359" s="63" t="s">
        <v>37</v>
      </c>
      <c r="T359" s="14" t="s">
        <v>38</v>
      </c>
      <c r="U359" s="14" t="s">
        <v>38</v>
      </c>
      <c r="V359" s="14" t="s">
        <v>38</v>
      </c>
      <c r="W359" s="14" t="s">
        <v>38</v>
      </c>
      <c r="X359" s="14" t="s">
        <v>38</v>
      </c>
      <c r="Y359" s="14" t="s">
        <v>38</v>
      </c>
      <c r="Z359" s="14" t="s">
        <v>38</v>
      </c>
      <c r="AA359" s="14" t="s">
        <v>38</v>
      </c>
      <c r="AB359" s="4" t="s">
        <v>6420</v>
      </c>
    </row>
    <row r="360" spans="1:28" s="113" customFormat="1" ht="60" customHeight="1" x14ac:dyDescent="0.25">
      <c r="A360" s="4">
        <v>357</v>
      </c>
      <c r="B360" s="4" t="s">
        <v>6223</v>
      </c>
      <c r="C360" s="4" t="s">
        <v>363</v>
      </c>
      <c r="D360" s="4" t="s">
        <v>387</v>
      </c>
      <c r="E360" s="4" t="s">
        <v>6568</v>
      </c>
      <c r="F360" s="4" t="s">
        <v>489</v>
      </c>
      <c r="G360" s="4" t="s">
        <v>6567</v>
      </c>
      <c r="H360" s="4" t="s">
        <v>6566</v>
      </c>
      <c r="I360" s="4" t="s">
        <v>6565</v>
      </c>
      <c r="J360" s="4" t="str">
        <f>E360</f>
        <v>Dhok Jhal</v>
      </c>
      <c r="K360" s="66">
        <v>32.712620000000001</v>
      </c>
      <c r="L360" s="66">
        <v>72.213849999999994</v>
      </c>
      <c r="M360" s="4">
        <v>100</v>
      </c>
      <c r="N360" s="4" t="s">
        <v>34</v>
      </c>
      <c r="O360" s="14" t="s">
        <v>6530</v>
      </c>
      <c r="P360" s="4">
        <v>29370</v>
      </c>
      <c r="Q360" s="4" t="s">
        <v>6529</v>
      </c>
      <c r="R360" s="162">
        <v>240000</v>
      </c>
      <c r="S360" s="63" t="s">
        <v>37</v>
      </c>
      <c r="T360" s="14" t="s">
        <v>38</v>
      </c>
      <c r="U360" s="14" t="s">
        <v>38</v>
      </c>
      <c r="V360" s="14" t="s">
        <v>38</v>
      </c>
      <c r="W360" s="14" t="s">
        <v>38</v>
      </c>
      <c r="X360" s="14" t="s">
        <v>38</v>
      </c>
      <c r="Y360" s="14" t="s">
        <v>38</v>
      </c>
      <c r="Z360" s="14" t="s">
        <v>38</v>
      </c>
      <c r="AA360" s="14" t="s">
        <v>38</v>
      </c>
      <c r="AB360" s="4" t="s">
        <v>6420</v>
      </c>
    </row>
    <row r="361" spans="1:28" s="113" customFormat="1" ht="60" customHeight="1" x14ac:dyDescent="0.25">
      <c r="A361" s="4">
        <v>358</v>
      </c>
      <c r="B361" s="4" t="s">
        <v>6223</v>
      </c>
      <c r="C361" s="4" t="s">
        <v>363</v>
      </c>
      <c r="D361" s="4" t="s">
        <v>371</v>
      </c>
      <c r="E361" s="4" t="s">
        <v>1899</v>
      </c>
      <c r="F361" s="4" t="s">
        <v>1899</v>
      </c>
      <c r="G361" s="4" t="s">
        <v>6544</v>
      </c>
      <c r="H361" s="4" t="s">
        <v>6543</v>
      </c>
      <c r="I361" s="4" t="s">
        <v>6542</v>
      </c>
      <c r="J361" s="4" t="str">
        <f>E361</f>
        <v>Goohal</v>
      </c>
      <c r="K361" s="66">
        <v>32.65954</v>
      </c>
      <c r="L361" s="66">
        <v>72.10736</v>
      </c>
      <c r="M361" s="4">
        <v>100</v>
      </c>
      <c r="N361" s="4" t="s">
        <v>34</v>
      </c>
      <c r="O361" s="14" t="s">
        <v>6530</v>
      </c>
      <c r="P361" s="4">
        <v>30981</v>
      </c>
      <c r="Q361" s="4" t="s">
        <v>6541</v>
      </c>
      <c r="R361" s="162">
        <v>240000</v>
      </c>
      <c r="S361" s="63" t="s">
        <v>37</v>
      </c>
      <c r="T361" s="14" t="s">
        <v>38</v>
      </c>
      <c r="U361" s="14" t="s">
        <v>38</v>
      </c>
      <c r="V361" s="14" t="s">
        <v>38</v>
      </c>
      <c r="W361" s="14" t="s">
        <v>38</v>
      </c>
      <c r="X361" s="14" t="s">
        <v>38</v>
      </c>
      <c r="Y361" s="14" t="s">
        <v>38</v>
      </c>
      <c r="Z361" s="14" t="s">
        <v>38</v>
      </c>
      <c r="AA361" s="14" t="s">
        <v>38</v>
      </c>
      <c r="AB361" s="4" t="s">
        <v>6420</v>
      </c>
    </row>
    <row r="362" spans="1:28" s="113" customFormat="1" ht="60" customHeight="1" x14ac:dyDescent="0.25">
      <c r="A362" s="4">
        <v>359</v>
      </c>
      <c r="B362" s="161" t="s">
        <v>6223</v>
      </c>
      <c r="C362" s="161" t="s">
        <v>363</v>
      </c>
      <c r="D362" s="161" t="s">
        <v>364</v>
      </c>
      <c r="E362" s="161" t="s">
        <v>1860</v>
      </c>
      <c r="F362" s="161" t="s">
        <v>6633</v>
      </c>
      <c r="G362" s="161" t="s">
        <v>6490</v>
      </c>
      <c r="H362" s="161" t="s">
        <v>6648</v>
      </c>
      <c r="I362" s="161" t="s">
        <v>6001</v>
      </c>
      <c r="J362" s="161" t="s">
        <v>364</v>
      </c>
      <c r="K362" s="161">
        <v>32.828319999999998</v>
      </c>
      <c r="L362" s="161">
        <v>72.621607999999995</v>
      </c>
      <c r="M362" s="161">
        <v>102</v>
      </c>
      <c r="N362" s="4" t="s">
        <v>34</v>
      </c>
      <c r="O362" s="14" t="s">
        <v>38</v>
      </c>
      <c r="P362" s="161">
        <v>25068</v>
      </c>
      <c r="Q362" s="161" t="s">
        <v>6647</v>
      </c>
      <c r="R362" s="116" t="s">
        <v>38</v>
      </c>
      <c r="S362" s="14" t="s">
        <v>38</v>
      </c>
      <c r="T362" s="14" t="s">
        <v>38</v>
      </c>
      <c r="U362" s="14" t="s">
        <v>38</v>
      </c>
      <c r="V362" s="14" t="s">
        <v>38</v>
      </c>
      <c r="W362" s="14" t="s">
        <v>38</v>
      </c>
      <c r="X362" s="14" t="s">
        <v>38</v>
      </c>
      <c r="Y362" s="14" t="s">
        <v>38</v>
      </c>
      <c r="Z362" s="14" t="s">
        <v>38</v>
      </c>
      <c r="AA362" s="14" t="s">
        <v>38</v>
      </c>
      <c r="AB362" s="4" t="s">
        <v>6440</v>
      </c>
    </row>
    <row r="363" spans="1:28" s="113" customFormat="1" ht="60" customHeight="1" x14ac:dyDescent="0.25">
      <c r="A363" s="4">
        <v>360</v>
      </c>
      <c r="B363" s="161" t="s">
        <v>6223</v>
      </c>
      <c r="C363" s="161" t="s">
        <v>363</v>
      </c>
      <c r="D363" s="161" t="s">
        <v>363</v>
      </c>
      <c r="E363" s="161" t="s">
        <v>6643</v>
      </c>
      <c r="F363" s="161" t="s">
        <v>6639</v>
      </c>
      <c r="G363" s="161" t="s">
        <v>6646</v>
      </c>
      <c r="H363" s="161" t="s">
        <v>6645</v>
      </c>
      <c r="I363" s="161" t="s">
        <v>6644</v>
      </c>
      <c r="J363" s="161" t="s">
        <v>6643</v>
      </c>
      <c r="K363" s="161">
        <v>32.971606999999999</v>
      </c>
      <c r="L363" s="161">
        <v>72.695931999999999</v>
      </c>
      <c r="M363" s="161">
        <v>102</v>
      </c>
      <c r="N363" s="4" t="s">
        <v>34</v>
      </c>
      <c r="O363" s="14" t="s">
        <v>38</v>
      </c>
      <c r="P363" s="161">
        <v>29034</v>
      </c>
      <c r="Q363" s="161" t="s">
        <v>6619</v>
      </c>
      <c r="R363" s="116" t="s">
        <v>38</v>
      </c>
      <c r="S363" s="14" t="s">
        <v>38</v>
      </c>
      <c r="T363" s="14" t="s">
        <v>38</v>
      </c>
      <c r="U363" s="14" t="s">
        <v>38</v>
      </c>
      <c r="V363" s="14" t="s">
        <v>38</v>
      </c>
      <c r="W363" s="14" t="s">
        <v>38</v>
      </c>
      <c r="X363" s="14" t="s">
        <v>38</v>
      </c>
      <c r="Y363" s="14" t="s">
        <v>38</v>
      </c>
      <c r="Z363" s="14" t="s">
        <v>38</v>
      </c>
      <c r="AA363" s="14" t="s">
        <v>38</v>
      </c>
      <c r="AB363" s="4" t="s">
        <v>6440</v>
      </c>
    </row>
    <row r="364" spans="1:28" s="113" customFormat="1" ht="60" customHeight="1" x14ac:dyDescent="0.25">
      <c r="A364" s="4">
        <v>361</v>
      </c>
      <c r="B364" s="161" t="s">
        <v>6223</v>
      </c>
      <c r="C364" s="161" t="s">
        <v>363</v>
      </c>
      <c r="D364" s="161" t="s">
        <v>363</v>
      </c>
      <c r="E364" s="161" t="s">
        <v>6639</v>
      </c>
      <c r="F364" s="161" t="s">
        <v>6639</v>
      </c>
      <c r="G364" s="161" t="s">
        <v>6642</v>
      </c>
      <c r="H364" s="161" t="s">
        <v>6641</v>
      </c>
      <c r="I364" s="161" t="s">
        <v>6640</v>
      </c>
      <c r="J364" s="161" t="s">
        <v>6639</v>
      </c>
      <c r="K364" s="161">
        <v>32.969377999999999</v>
      </c>
      <c r="L364" s="161">
        <v>72.625867</v>
      </c>
      <c r="M364" s="161">
        <v>100</v>
      </c>
      <c r="N364" s="4" t="s">
        <v>34</v>
      </c>
      <c r="O364" s="14" t="s">
        <v>38</v>
      </c>
      <c r="P364" s="161">
        <v>32961</v>
      </c>
      <c r="Q364" s="161" t="s">
        <v>6619</v>
      </c>
      <c r="R364" s="116" t="s">
        <v>38</v>
      </c>
      <c r="S364" s="14" t="s">
        <v>38</v>
      </c>
      <c r="T364" s="14" t="s">
        <v>38</v>
      </c>
      <c r="U364" s="14" t="s">
        <v>38</v>
      </c>
      <c r="V364" s="14" t="s">
        <v>38</v>
      </c>
      <c r="W364" s="14" t="s">
        <v>38</v>
      </c>
      <c r="X364" s="14" t="s">
        <v>38</v>
      </c>
      <c r="Y364" s="14" t="s">
        <v>38</v>
      </c>
      <c r="Z364" s="14" t="s">
        <v>38</v>
      </c>
      <c r="AA364" s="14" t="s">
        <v>38</v>
      </c>
      <c r="AB364" s="4" t="s">
        <v>6440</v>
      </c>
    </row>
    <row r="365" spans="1:28" s="113" customFormat="1" ht="60" customHeight="1" x14ac:dyDescent="0.25">
      <c r="A365" s="4">
        <v>362</v>
      </c>
      <c r="B365" s="4" t="s">
        <v>6223</v>
      </c>
      <c r="C365" s="4" t="s">
        <v>363</v>
      </c>
      <c r="D365" s="4" t="s">
        <v>387</v>
      </c>
      <c r="E365" s="4" t="s">
        <v>6535</v>
      </c>
      <c r="F365" s="4" t="s">
        <v>6534</v>
      </c>
      <c r="G365" s="4" t="s">
        <v>6533</v>
      </c>
      <c r="H365" s="4" t="s">
        <v>6532</v>
      </c>
      <c r="I365" s="4" t="s">
        <v>6531</v>
      </c>
      <c r="J365" s="4" t="str">
        <f>E365</f>
        <v>Jhurkian</v>
      </c>
      <c r="K365" s="66">
        <v>32.738810000000001</v>
      </c>
      <c r="L365" s="66">
        <v>72.373549999999994</v>
      </c>
      <c r="M365" s="4">
        <v>100</v>
      </c>
      <c r="N365" s="4" t="s">
        <v>34</v>
      </c>
      <c r="O365" s="14" t="s">
        <v>6530</v>
      </c>
      <c r="P365" s="4">
        <v>35028</v>
      </c>
      <c r="Q365" s="4" t="s">
        <v>6529</v>
      </c>
      <c r="R365" s="162">
        <v>240000</v>
      </c>
      <c r="S365" s="63" t="s">
        <v>37</v>
      </c>
      <c r="T365" s="14" t="s">
        <v>38</v>
      </c>
      <c r="U365" s="14" t="s">
        <v>38</v>
      </c>
      <c r="V365" s="14" t="s">
        <v>38</v>
      </c>
      <c r="W365" s="14" t="s">
        <v>38</v>
      </c>
      <c r="X365" s="14" t="s">
        <v>38</v>
      </c>
      <c r="Y365" s="14" t="s">
        <v>38</v>
      </c>
      <c r="Z365" s="14" t="s">
        <v>38</v>
      </c>
      <c r="AA365" s="14" t="s">
        <v>38</v>
      </c>
      <c r="AB365" s="4" t="s">
        <v>6420</v>
      </c>
    </row>
    <row r="366" spans="1:28" s="113" customFormat="1" ht="60" customHeight="1" x14ac:dyDescent="0.25">
      <c r="A366" s="4">
        <v>363</v>
      </c>
      <c r="B366" s="4" t="s">
        <v>6223</v>
      </c>
      <c r="C366" s="4" t="s">
        <v>363</v>
      </c>
      <c r="D366" s="4" t="s">
        <v>371</v>
      </c>
      <c r="E366" s="4" t="s">
        <v>6564</v>
      </c>
      <c r="F366" s="4" t="s">
        <v>1899</v>
      </c>
      <c r="G366" s="4" t="s">
        <v>6563</v>
      </c>
      <c r="H366" s="4" t="s">
        <v>6562</v>
      </c>
      <c r="I366" s="4" t="s">
        <v>6561</v>
      </c>
      <c r="J366" s="4" t="str">
        <f>E366</f>
        <v xml:space="preserve">Dhok Ashab </v>
      </c>
      <c r="K366" s="66">
        <v>32.646549999999998</v>
      </c>
      <c r="L366" s="66">
        <v>72.106870000000001</v>
      </c>
      <c r="M366" s="4">
        <v>100</v>
      </c>
      <c r="N366" s="4" t="s">
        <v>34</v>
      </c>
      <c r="O366" s="14" t="s">
        <v>6530</v>
      </c>
      <c r="P366" s="4">
        <v>33078</v>
      </c>
      <c r="Q366" s="4" t="s">
        <v>6554</v>
      </c>
      <c r="R366" s="162">
        <v>240000</v>
      </c>
      <c r="S366" s="63" t="s">
        <v>37</v>
      </c>
      <c r="T366" s="14" t="s">
        <v>38</v>
      </c>
      <c r="U366" s="14" t="s">
        <v>38</v>
      </c>
      <c r="V366" s="14" t="s">
        <v>38</v>
      </c>
      <c r="W366" s="14" t="s">
        <v>38</v>
      </c>
      <c r="X366" s="14" t="s">
        <v>38</v>
      </c>
      <c r="Y366" s="14" t="s">
        <v>38</v>
      </c>
      <c r="Z366" s="14" t="s">
        <v>38</v>
      </c>
      <c r="AA366" s="14" t="s">
        <v>38</v>
      </c>
      <c r="AB366" s="4" t="s">
        <v>6420</v>
      </c>
    </row>
    <row r="367" spans="1:28" s="113" customFormat="1" ht="60" customHeight="1" x14ac:dyDescent="0.25">
      <c r="A367" s="4">
        <v>364</v>
      </c>
      <c r="B367" s="4" t="s">
        <v>6223</v>
      </c>
      <c r="C367" s="4" t="s">
        <v>363</v>
      </c>
      <c r="D367" s="4" t="s">
        <v>364</v>
      </c>
      <c r="E367" s="4" t="s">
        <v>1860</v>
      </c>
      <c r="F367" s="4" t="s">
        <v>440</v>
      </c>
      <c r="G367" s="4" t="s">
        <v>6502</v>
      </c>
      <c r="H367" s="4" t="s">
        <v>6501</v>
      </c>
      <c r="I367" s="4">
        <v>3489692788</v>
      </c>
      <c r="J367" s="4" t="s">
        <v>1860</v>
      </c>
      <c r="K367" s="4">
        <v>32.813718000000001</v>
      </c>
      <c r="L367" s="4">
        <v>72.623395000000002</v>
      </c>
      <c r="M367" s="4">
        <v>95</v>
      </c>
      <c r="N367" s="4" t="s">
        <v>34</v>
      </c>
      <c r="O367" s="10" t="s">
        <v>6500</v>
      </c>
      <c r="P367" s="4">
        <v>23432</v>
      </c>
      <c r="Q367" s="4" t="s">
        <v>6499</v>
      </c>
      <c r="R367" s="116" t="s">
        <v>38</v>
      </c>
      <c r="S367" s="14" t="s">
        <v>38</v>
      </c>
      <c r="T367" s="14" t="s">
        <v>38</v>
      </c>
      <c r="U367" s="14" t="s">
        <v>38</v>
      </c>
      <c r="V367" s="14" t="s">
        <v>38</v>
      </c>
      <c r="W367" s="14" t="s">
        <v>38</v>
      </c>
      <c r="X367" s="14" t="s">
        <v>38</v>
      </c>
      <c r="Y367" s="14" t="s">
        <v>38</v>
      </c>
      <c r="Z367" s="14" t="s">
        <v>38</v>
      </c>
      <c r="AA367" s="14" t="s">
        <v>38</v>
      </c>
      <c r="AB367" s="4" t="s">
        <v>6971</v>
      </c>
    </row>
    <row r="368" spans="1:28" s="113" customFormat="1" ht="60" customHeight="1" x14ac:dyDescent="0.25">
      <c r="A368" s="4">
        <v>365</v>
      </c>
      <c r="B368" s="4" t="s">
        <v>6223</v>
      </c>
      <c r="C368" s="4" t="s">
        <v>363</v>
      </c>
      <c r="D368" s="4" t="s">
        <v>364</v>
      </c>
      <c r="E368" s="4" t="s">
        <v>1860</v>
      </c>
      <c r="F368" s="4" t="s">
        <v>440</v>
      </c>
      <c r="G368" s="4" t="s">
        <v>6502</v>
      </c>
      <c r="H368" s="4" t="s">
        <v>6501</v>
      </c>
      <c r="I368" s="4">
        <v>3489692788</v>
      </c>
      <c r="J368" s="4" t="s">
        <v>1860</v>
      </c>
      <c r="K368" s="4">
        <v>32.813718000000001</v>
      </c>
      <c r="L368" s="4">
        <v>72.623395000000002</v>
      </c>
      <c r="M368" s="4">
        <v>95</v>
      </c>
      <c r="N368" s="4" t="s">
        <v>34</v>
      </c>
      <c r="O368" s="10" t="s">
        <v>6500</v>
      </c>
      <c r="P368" s="4">
        <v>23432</v>
      </c>
      <c r="Q368" s="4" t="s">
        <v>6499</v>
      </c>
      <c r="R368" s="162">
        <v>360000</v>
      </c>
      <c r="S368" s="63" t="s">
        <v>37</v>
      </c>
      <c r="T368" s="14" t="s">
        <v>38</v>
      </c>
      <c r="U368" s="14" t="s">
        <v>38</v>
      </c>
      <c r="V368" s="14" t="s">
        <v>38</v>
      </c>
      <c r="W368" s="14" t="s">
        <v>38</v>
      </c>
      <c r="X368" s="14" t="s">
        <v>38</v>
      </c>
      <c r="Y368" s="14" t="s">
        <v>38</v>
      </c>
      <c r="Z368" s="14" t="s">
        <v>38</v>
      </c>
      <c r="AA368" s="14" t="s">
        <v>38</v>
      </c>
      <c r="AB368" s="4" t="s">
        <v>6414</v>
      </c>
    </row>
    <row r="369" spans="1:28" s="113" customFormat="1" ht="60" customHeight="1" x14ac:dyDescent="0.25">
      <c r="A369" s="4">
        <v>366</v>
      </c>
      <c r="B369" s="4" t="s">
        <v>6223</v>
      </c>
      <c r="C369" s="4" t="s">
        <v>363</v>
      </c>
      <c r="D369" s="4" t="s">
        <v>387</v>
      </c>
      <c r="E369" s="4" t="s">
        <v>6514</v>
      </c>
      <c r="F369" s="4" t="s">
        <v>6514</v>
      </c>
      <c r="G369" s="4" t="s">
        <v>119</v>
      </c>
      <c r="H369" s="4" t="s">
        <v>6516</v>
      </c>
      <c r="I369" s="4" t="s">
        <v>6515</v>
      </c>
      <c r="J369" s="4" t="s">
        <v>6514</v>
      </c>
      <c r="K369" s="4">
        <v>33.080526999999996</v>
      </c>
      <c r="L369" s="4">
        <v>72.270481000000004</v>
      </c>
      <c r="M369" s="4">
        <v>80</v>
      </c>
      <c r="N369" s="4" t="s">
        <v>34</v>
      </c>
      <c r="O369" s="146" t="s">
        <v>6513</v>
      </c>
      <c r="P369" s="4">
        <v>35829</v>
      </c>
      <c r="Q369" s="4" t="s">
        <v>6512</v>
      </c>
      <c r="R369" s="20">
        <v>360000</v>
      </c>
      <c r="S369" s="4" t="s">
        <v>37</v>
      </c>
      <c r="T369" s="14" t="s">
        <v>38</v>
      </c>
      <c r="U369" s="14" t="s">
        <v>38</v>
      </c>
      <c r="V369" s="14" t="s">
        <v>38</v>
      </c>
      <c r="W369" s="14" t="s">
        <v>38</v>
      </c>
      <c r="X369" s="14" t="s">
        <v>38</v>
      </c>
      <c r="Y369" s="14" t="s">
        <v>38</v>
      </c>
      <c r="Z369" s="14" t="s">
        <v>38</v>
      </c>
      <c r="AA369" s="14" t="s">
        <v>38</v>
      </c>
      <c r="AB369" s="4" t="s">
        <v>6414</v>
      </c>
    </row>
    <row r="370" spans="1:28" s="113" customFormat="1" ht="60" customHeight="1" x14ac:dyDescent="0.25">
      <c r="A370" s="4">
        <v>367</v>
      </c>
      <c r="B370" s="4" t="s">
        <v>6223</v>
      </c>
      <c r="C370" s="4" t="s">
        <v>363</v>
      </c>
      <c r="D370" s="4" t="s">
        <v>371</v>
      </c>
      <c r="E370" s="4" t="s">
        <v>1899</v>
      </c>
      <c r="F370" s="4" t="s">
        <v>371</v>
      </c>
      <c r="G370" s="4" t="s">
        <v>6788</v>
      </c>
      <c r="H370" s="4" t="s">
        <v>6787</v>
      </c>
      <c r="I370" s="4" t="s">
        <v>6786</v>
      </c>
      <c r="J370" s="4" t="s">
        <v>1899</v>
      </c>
      <c r="K370" s="66">
        <v>32.715699999999998</v>
      </c>
      <c r="L370" s="66">
        <v>72.119739999999993</v>
      </c>
      <c r="M370" s="4">
        <v>73</v>
      </c>
      <c r="N370" s="4" t="s">
        <v>34</v>
      </c>
      <c r="O370" s="10" t="s">
        <v>6785</v>
      </c>
      <c r="P370" s="4">
        <v>19122</v>
      </c>
      <c r="Q370" s="4" t="s">
        <v>6784</v>
      </c>
      <c r="R370" s="162">
        <v>360000</v>
      </c>
      <c r="S370" s="63" t="s">
        <v>37</v>
      </c>
      <c r="T370" s="14" t="s">
        <v>38</v>
      </c>
      <c r="U370" s="14" t="s">
        <v>38</v>
      </c>
      <c r="V370" s="14" t="s">
        <v>38</v>
      </c>
      <c r="W370" s="14" t="s">
        <v>38</v>
      </c>
      <c r="X370" s="14" t="s">
        <v>38</v>
      </c>
      <c r="Y370" s="14" t="s">
        <v>38</v>
      </c>
      <c r="Z370" s="14" t="s">
        <v>38</v>
      </c>
      <c r="AA370" s="14" t="s">
        <v>38</v>
      </c>
      <c r="AB370" s="4" t="s">
        <v>6414</v>
      </c>
    </row>
    <row r="371" spans="1:28" s="113" customFormat="1" ht="60" customHeight="1" x14ac:dyDescent="0.25">
      <c r="A371" s="4">
        <v>368</v>
      </c>
      <c r="B371" s="4" t="s">
        <v>6223</v>
      </c>
      <c r="C371" s="4" t="s">
        <v>363</v>
      </c>
      <c r="D371" s="4" t="s">
        <v>387</v>
      </c>
      <c r="E371" s="4" t="s">
        <v>2662</v>
      </c>
      <c r="F371" s="4" t="s">
        <v>2662</v>
      </c>
      <c r="G371" s="4" t="s">
        <v>6511</v>
      </c>
      <c r="H371" s="4" t="s">
        <v>6510</v>
      </c>
      <c r="I371" s="4" t="s">
        <v>6509</v>
      </c>
      <c r="J371" s="4" t="s">
        <v>2662</v>
      </c>
      <c r="K371" s="4">
        <v>32.921595000000003</v>
      </c>
      <c r="L371" s="4">
        <v>71.959423999999999</v>
      </c>
      <c r="M371" s="4">
        <v>120</v>
      </c>
      <c r="N371" s="4" t="s">
        <v>34</v>
      </c>
      <c r="O371" s="14" t="s">
        <v>38</v>
      </c>
      <c r="P371" s="4">
        <v>31423</v>
      </c>
      <c r="Q371" s="4" t="s">
        <v>6508</v>
      </c>
      <c r="R371" s="116" t="s">
        <v>38</v>
      </c>
      <c r="S371" s="14" t="s">
        <v>38</v>
      </c>
      <c r="T371" s="14" t="s">
        <v>38</v>
      </c>
      <c r="U371" s="14" t="s">
        <v>38</v>
      </c>
      <c r="V371" s="14" t="s">
        <v>38</v>
      </c>
      <c r="W371" s="14" t="s">
        <v>38</v>
      </c>
      <c r="X371" s="14" t="s">
        <v>38</v>
      </c>
      <c r="Y371" s="14" t="s">
        <v>38</v>
      </c>
      <c r="Z371" s="14" t="s">
        <v>38</v>
      </c>
      <c r="AA371" s="14" t="s">
        <v>38</v>
      </c>
      <c r="AB371" s="4" t="s">
        <v>6971</v>
      </c>
    </row>
    <row r="372" spans="1:28" s="113" customFormat="1" ht="60" customHeight="1" x14ac:dyDescent="0.25">
      <c r="A372" s="4">
        <v>369</v>
      </c>
      <c r="B372" s="4" t="s">
        <v>6223</v>
      </c>
      <c r="C372" s="4" t="s">
        <v>363</v>
      </c>
      <c r="D372" s="4" t="s">
        <v>387</v>
      </c>
      <c r="E372" s="4" t="s">
        <v>2662</v>
      </c>
      <c r="F372" s="4" t="s">
        <v>2662</v>
      </c>
      <c r="G372" s="4" t="s">
        <v>6511</v>
      </c>
      <c r="H372" s="4" t="s">
        <v>6510</v>
      </c>
      <c r="I372" s="4" t="s">
        <v>6509</v>
      </c>
      <c r="J372" s="4" t="s">
        <v>2662</v>
      </c>
      <c r="K372" s="4">
        <v>32.921595000000003</v>
      </c>
      <c r="L372" s="4">
        <v>71.959423999999999</v>
      </c>
      <c r="M372" s="4">
        <v>120</v>
      </c>
      <c r="N372" s="4" t="s">
        <v>34</v>
      </c>
      <c r="O372" s="10" t="s">
        <v>6500</v>
      </c>
      <c r="P372" s="4">
        <v>31423</v>
      </c>
      <c r="Q372" s="4" t="s">
        <v>6508</v>
      </c>
      <c r="R372" s="162">
        <v>360000</v>
      </c>
      <c r="S372" s="63" t="s">
        <v>37</v>
      </c>
      <c r="T372" s="14" t="s">
        <v>38</v>
      </c>
      <c r="U372" s="14" t="s">
        <v>38</v>
      </c>
      <c r="V372" s="14" t="s">
        <v>38</v>
      </c>
      <c r="W372" s="14" t="s">
        <v>38</v>
      </c>
      <c r="X372" s="14" t="s">
        <v>38</v>
      </c>
      <c r="Y372" s="14" t="s">
        <v>38</v>
      </c>
      <c r="Z372" s="14" t="s">
        <v>38</v>
      </c>
      <c r="AA372" s="14" t="s">
        <v>38</v>
      </c>
      <c r="AB372" s="4" t="s">
        <v>6414</v>
      </c>
    </row>
    <row r="373" spans="1:28" s="113" customFormat="1" ht="60" customHeight="1" x14ac:dyDescent="0.25">
      <c r="A373" s="4">
        <v>370</v>
      </c>
      <c r="B373" s="4" t="s">
        <v>6223</v>
      </c>
      <c r="C373" s="4" t="s">
        <v>363</v>
      </c>
      <c r="D373" s="4" t="s">
        <v>371</v>
      </c>
      <c r="E373" s="4" t="s">
        <v>1899</v>
      </c>
      <c r="F373" s="4" t="s">
        <v>371</v>
      </c>
      <c r="G373" s="4" t="s">
        <v>6793</v>
      </c>
      <c r="H373" s="4" t="s">
        <v>6792</v>
      </c>
      <c r="I373" s="4" t="s">
        <v>6791</v>
      </c>
      <c r="J373" s="4" t="s">
        <v>1899</v>
      </c>
      <c r="K373" s="4">
        <v>32.706980000000001</v>
      </c>
      <c r="L373" s="4">
        <v>72.134050000000002</v>
      </c>
      <c r="M373" s="4">
        <v>79</v>
      </c>
      <c r="N373" s="4" t="s">
        <v>34</v>
      </c>
      <c r="O373" s="10" t="s">
        <v>6790</v>
      </c>
      <c r="P373" s="4">
        <v>29786</v>
      </c>
      <c r="Q373" s="4" t="s">
        <v>6789</v>
      </c>
      <c r="R373" s="162">
        <v>360000</v>
      </c>
      <c r="S373" s="63" t="s">
        <v>37</v>
      </c>
      <c r="T373" s="14" t="s">
        <v>38</v>
      </c>
      <c r="U373" s="14" t="s">
        <v>38</v>
      </c>
      <c r="V373" s="14" t="s">
        <v>38</v>
      </c>
      <c r="W373" s="14" t="s">
        <v>38</v>
      </c>
      <c r="X373" s="14" t="s">
        <v>38</v>
      </c>
      <c r="Y373" s="14" t="s">
        <v>38</v>
      </c>
      <c r="Z373" s="14" t="s">
        <v>38</v>
      </c>
      <c r="AA373" s="14" t="s">
        <v>38</v>
      </c>
      <c r="AB373" s="4" t="s">
        <v>6414</v>
      </c>
    </row>
    <row r="374" spans="1:28" s="113" customFormat="1" ht="60" customHeight="1" x14ac:dyDescent="0.25">
      <c r="A374" s="4">
        <v>371</v>
      </c>
      <c r="B374" s="4" t="s">
        <v>6223</v>
      </c>
      <c r="C374" s="4" t="s">
        <v>363</v>
      </c>
      <c r="D374" s="4" t="s">
        <v>371</v>
      </c>
      <c r="E374" s="4" t="s">
        <v>1899</v>
      </c>
      <c r="F374" s="4" t="s">
        <v>371</v>
      </c>
      <c r="G374" s="4" t="s">
        <v>6797</v>
      </c>
      <c r="H374" s="4" t="s">
        <v>6796</v>
      </c>
      <c r="I374" s="4" t="s">
        <v>6795</v>
      </c>
      <c r="J374" s="4" t="s">
        <v>1899</v>
      </c>
      <c r="K374" s="4">
        <v>32.692509999999999</v>
      </c>
      <c r="L374" s="4">
        <v>72.092100000000002</v>
      </c>
      <c r="M374" s="4">
        <v>73</v>
      </c>
      <c r="N374" s="4" t="s">
        <v>34</v>
      </c>
      <c r="O374" s="10" t="s">
        <v>6585</v>
      </c>
      <c r="P374" s="4">
        <v>18940</v>
      </c>
      <c r="Q374" s="4" t="s">
        <v>6794</v>
      </c>
      <c r="R374" s="116" t="s">
        <v>38</v>
      </c>
      <c r="S374" s="14" t="s">
        <v>38</v>
      </c>
      <c r="T374" s="14" t="s">
        <v>38</v>
      </c>
      <c r="U374" s="14" t="s">
        <v>38</v>
      </c>
      <c r="V374" s="14" t="s">
        <v>38</v>
      </c>
      <c r="W374" s="14" t="s">
        <v>38</v>
      </c>
      <c r="X374" s="14" t="s">
        <v>38</v>
      </c>
      <c r="Y374" s="14" t="s">
        <v>38</v>
      </c>
      <c r="Z374" s="14" t="s">
        <v>38</v>
      </c>
      <c r="AA374" s="14" t="s">
        <v>38</v>
      </c>
      <c r="AB374" s="4" t="s">
        <v>6971</v>
      </c>
    </row>
    <row r="375" spans="1:28" s="113" customFormat="1" ht="60" customHeight="1" x14ac:dyDescent="0.25">
      <c r="A375" s="4">
        <v>372</v>
      </c>
      <c r="B375" s="4" t="s">
        <v>6223</v>
      </c>
      <c r="C375" s="4" t="s">
        <v>363</v>
      </c>
      <c r="D375" s="4" t="s">
        <v>371</v>
      </c>
      <c r="E375" s="4" t="s">
        <v>1899</v>
      </c>
      <c r="F375" s="4" t="s">
        <v>371</v>
      </c>
      <c r="G375" s="4" t="s">
        <v>6797</v>
      </c>
      <c r="H375" s="4" t="s">
        <v>6796</v>
      </c>
      <c r="I375" s="4" t="s">
        <v>6795</v>
      </c>
      <c r="J375" s="4" t="s">
        <v>1899</v>
      </c>
      <c r="K375" s="4">
        <v>32.692509999999999</v>
      </c>
      <c r="L375" s="4">
        <v>72.092100000000002</v>
      </c>
      <c r="M375" s="4">
        <v>73</v>
      </c>
      <c r="N375" s="4" t="s">
        <v>34</v>
      </c>
      <c r="O375" s="10" t="s">
        <v>6585</v>
      </c>
      <c r="P375" s="4">
        <v>18940</v>
      </c>
      <c r="Q375" s="4" t="s">
        <v>6794</v>
      </c>
      <c r="R375" s="162">
        <v>360000</v>
      </c>
      <c r="S375" s="63" t="s">
        <v>37</v>
      </c>
      <c r="T375" s="14" t="s">
        <v>38</v>
      </c>
      <c r="U375" s="14" t="s">
        <v>38</v>
      </c>
      <c r="V375" s="14" t="s">
        <v>38</v>
      </c>
      <c r="W375" s="14" t="s">
        <v>38</v>
      </c>
      <c r="X375" s="14" t="s">
        <v>38</v>
      </c>
      <c r="Y375" s="14" t="s">
        <v>38</v>
      </c>
      <c r="Z375" s="14" t="s">
        <v>38</v>
      </c>
      <c r="AA375" s="14" t="s">
        <v>38</v>
      </c>
      <c r="AB375" s="4" t="s">
        <v>6414</v>
      </c>
    </row>
    <row r="376" spans="1:28" s="113" customFormat="1" ht="60" customHeight="1" x14ac:dyDescent="0.25">
      <c r="A376" s="4">
        <v>373</v>
      </c>
      <c r="B376" s="4" t="s">
        <v>6223</v>
      </c>
      <c r="C376" s="4" t="s">
        <v>363</v>
      </c>
      <c r="D376" s="4" t="s">
        <v>371</v>
      </c>
      <c r="E376" s="4" t="s">
        <v>371</v>
      </c>
      <c r="F376" s="4" t="s">
        <v>371</v>
      </c>
      <c r="G376" s="4" t="s">
        <v>6588</v>
      </c>
      <c r="H376" s="4" t="s">
        <v>6587</v>
      </c>
      <c r="I376" s="4" t="s">
        <v>6586</v>
      </c>
      <c r="J376" s="4" t="s">
        <v>371</v>
      </c>
      <c r="K376" s="4">
        <v>32.635210000000001</v>
      </c>
      <c r="L376" s="4">
        <v>71.982429999999994</v>
      </c>
      <c r="M376" s="4">
        <v>110</v>
      </c>
      <c r="N376" s="4" t="s">
        <v>34</v>
      </c>
      <c r="O376" s="10" t="s">
        <v>6585</v>
      </c>
      <c r="P376" s="4">
        <v>26985</v>
      </c>
      <c r="Q376" s="4" t="s">
        <v>6584</v>
      </c>
      <c r="R376" s="116" t="s">
        <v>38</v>
      </c>
      <c r="S376" s="14" t="s">
        <v>38</v>
      </c>
      <c r="T376" s="14" t="s">
        <v>38</v>
      </c>
      <c r="U376" s="14" t="s">
        <v>38</v>
      </c>
      <c r="V376" s="14" t="s">
        <v>38</v>
      </c>
      <c r="W376" s="14" t="s">
        <v>38</v>
      </c>
      <c r="X376" s="14" t="s">
        <v>38</v>
      </c>
      <c r="Y376" s="14" t="s">
        <v>38</v>
      </c>
      <c r="Z376" s="14" t="s">
        <v>38</v>
      </c>
      <c r="AA376" s="14" t="s">
        <v>38</v>
      </c>
      <c r="AB376" s="4" t="s">
        <v>6971</v>
      </c>
    </row>
    <row r="377" spans="1:28" s="113" customFormat="1" ht="60" customHeight="1" x14ac:dyDescent="0.25">
      <c r="A377" s="4">
        <v>374</v>
      </c>
      <c r="B377" s="4" t="s">
        <v>6223</v>
      </c>
      <c r="C377" s="4" t="s">
        <v>363</v>
      </c>
      <c r="D377" s="4" t="s">
        <v>371</v>
      </c>
      <c r="E377" s="4" t="s">
        <v>371</v>
      </c>
      <c r="F377" s="4" t="s">
        <v>371</v>
      </c>
      <c r="G377" s="4" t="s">
        <v>6588</v>
      </c>
      <c r="H377" s="4" t="s">
        <v>6587</v>
      </c>
      <c r="I377" s="4" t="s">
        <v>6586</v>
      </c>
      <c r="J377" s="4" t="s">
        <v>371</v>
      </c>
      <c r="K377" s="4">
        <v>32.635210000000001</v>
      </c>
      <c r="L377" s="4">
        <v>71.982429999999994</v>
      </c>
      <c r="M377" s="4">
        <v>110</v>
      </c>
      <c r="N377" s="4" t="s">
        <v>34</v>
      </c>
      <c r="O377" s="10" t="s">
        <v>6585</v>
      </c>
      <c r="P377" s="4">
        <v>26985</v>
      </c>
      <c r="Q377" s="4" t="s">
        <v>6584</v>
      </c>
      <c r="R377" s="162">
        <v>360000</v>
      </c>
      <c r="S377" s="63" t="s">
        <v>37</v>
      </c>
      <c r="T377" s="14" t="s">
        <v>38</v>
      </c>
      <c r="U377" s="14" t="s">
        <v>38</v>
      </c>
      <c r="V377" s="14" t="s">
        <v>38</v>
      </c>
      <c r="W377" s="14" t="s">
        <v>38</v>
      </c>
      <c r="X377" s="14" t="s">
        <v>38</v>
      </c>
      <c r="Y377" s="14" t="s">
        <v>38</v>
      </c>
      <c r="Z377" s="14" t="s">
        <v>38</v>
      </c>
      <c r="AA377" s="14" t="s">
        <v>38</v>
      </c>
      <c r="AB377" s="4" t="s">
        <v>6414</v>
      </c>
    </row>
    <row r="378" spans="1:28" s="113" customFormat="1" ht="60" customHeight="1" x14ac:dyDescent="0.25">
      <c r="A378" s="4">
        <v>375</v>
      </c>
      <c r="B378" s="4" t="s">
        <v>6223</v>
      </c>
      <c r="C378" s="4" t="s">
        <v>363</v>
      </c>
      <c r="D378" s="4" t="s">
        <v>364</v>
      </c>
      <c r="E378" s="4" t="s">
        <v>365</v>
      </c>
      <c r="F378" s="4" t="s">
        <v>365</v>
      </c>
      <c r="G378" s="4" t="s">
        <v>7037</v>
      </c>
      <c r="H378" s="4" t="s">
        <v>7036</v>
      </c>
      <c r="I378" s="4">
        <v>3345919656</v>
      </c>
      <c r="J378" s="4" t="s">
        <v>365</v>
      </c>
      <c r="K378" s="4">
        <v>32.832720999999999</v>
      </c>
      <c r="L378" s="4">
        <v>72.698297999999994</v>
      </c>
      <c r="M378" s="4">
        <v>86</v>
      </c>
      <c r="N378" s="4" t="s">
        <v>34</v>
      </c>
      <c r="O378" s="4" t="s">
        <v>6504</v>
      </c>
      <c r="P378" s="4">
        <v>17483</v>
      </c>
      <c r="Q378" s="4" t="s">
        <v>6760</v>
      </c>
      <c r="R378" s="152">
        <v>360000</v>
      </c>
      <c r="S378" s="153" t="s">
        <v>37</v>
      </c>
      <c r="T378" s="163">
        <v>288000</v>
      </c>
      <c r="U378" s="153" t="s">
        <v>37</v>
      </c>
      <c r="V378" s="14" t="s">
        <v>38</v>
      </c>
      <c r="W378" s="14" t="s">
        <v>38</v>
      </c>
      <c r="X378" s="14" t="s">
        <v>38</v>
      </c>
      <c r="Y378" s="14" t="s">
        <v>38</v>
      </c>
      <c r="Z378" s="14" t="s">
        <v>38</v>
      </c>
      <c r="AA378" s="14" t="s">
        <v>38</v>
      </c>
      <c r="AB378" s="4" t="s">
        <v>6408</v>
      </c>
    </row>
    <row r="379" spans="1:28" s="113" customFormat="1" ht="60" customHeight="1" x14ac:dyDescent="0.25">
      <c r="A379" s="4">
        <v>376</v>
      </c>
      <c r="B379" s="4" t="s">
        <v>6223</v>
      </c>
      <c r="C379" s="4" t="s">
        <v>363</v>
      </c>
      <c r="D379" s="4" t="s">
        <v>364</v>
      </c>
      <c r="E379" s="4" t="s">
        <v>6507</v>
      </c>
      <c r="F379" s="4" t="s">
        <v>6507</v>
      </c>
      <c r="G379" s="4" t="s">
        <v>6506</v>
      </c>
      <c r="H379" s="4" t="s">
        <v>6505</v>
      </c>
      <c r="I379" s="4">
        <v>3479614752</v>
      </c>
      <c r="J379" s="4" t="s">
        <v>440</v>
      </c>
      <c r="K379" s="4">
        <v>32.859479999999998</v>
      </c>
      <c r="L379" s="4">
        <v>72.58699</v>
      </c>
      <c r="M379" s="4">
        <v>73</v>
      </c>
      <c r="N379" s="4" t="s">
        <v>34</v>
      </c>
      <c r="O379" s="4" t="s">
        <v>6504</v>
      </c>
      <c r="P379" s="4">
        <v>27317</v>
      </c>
      <c r="Q379" s="4" t="s">
        <v>6503</v>
      </c>
      <c r="R379" s="152">
        <v>360000</v>
      </c>
      <c r="S379" s="153" t="s">
        <v>37</v>
      </c>
      <c r="T379" s="163">
        <v>288000</v>
      </c>
      <c r="U379" s="153" t="s">
        <v>37</v>
      </c>
      <c r="V379" s="14" t="s">
        <v>38</v>
      </c>
      <c r="W379" s="14" t="s">
        <v>38</v>
      </c>
      <c r="X379" s="14" t="s">
        <v>38</v>
      </c>
      <c r="Y379" s="14" t="s">
        <v>38</v>
      </c>
      <c r="Z379" s="14" t="s">
        <v>38</v>
      </c>
      <c r="AA379" s="14" t="s">
        <v>38</v>
      </c>
      <c r="AB379" s="4" t="s">
        <v>6408</v>
      </c>
    </row>
    <row r="380" spans="1:28" s="113" customFormat="1" ht="60" customHeight="1" x14ac:dyDescent="0.25">
      <c r="A380" s="4">
        <v>377</v>
      </c>
      <c r="B380" s="4" t="s">
        <v>6223</v>
      </c>
      <c r="C380" s="4" t="s">
        <v>363</v>
      </c>
      <c r="D380" s="4" t="s">
        <v>387</v>
      </c>
      <c r="E380" s="4" t="s">
        <v>6540</v>
      </c>
      <c r="F380" s="4" t="s">
        <v>6534</v>
      </c>
      <c r="G380" s="4" t="s">
        <v>7035</v>
      </c>
      <c r="H380" s="4" t="s">
        <v>7034</v>
      </c>
      <c r="I380" s="4" t="s">
        <v>7033</v>
      </c>
      <c r="J380" s="4" t="s">
        <v>6540</v>
      </c>
      <c r="K380" s="4">
        <v>32.445343000000001</v>
      </c>
      <c r="L380" s="4">
        <v>72.223161000000005</v>
      </c>
      <c r="M380" s="4">
        <v>100</v>
      </c>
      <c r="N380" s="4" t="s">
        <v>34</v>
      </c>
      <c r="O380" s="10" t="s">
        <v>7032</v>
      </c>
      <c r="P380" s="4">
        <v>31000</v>
      </c>
      <c r="Q380" s="4" t="s">
        <v>7031</v>
      </c>
      <c r="R380" s="162">
        <v>366000</v>
      </c>
      <c r="S380" s="63" t="s">
        <v>37</v>
      </c>
      <c r="T380" s="163">
        <v>288000</v>
      </c>
      <c r="U380" s="153" t="s">
        <v>37</v>
      </c>
      <c r="V380" s="14" t="s">
        <v>38</v>
      </c>
      <c r="W380" s="14" t="s">
        <v>38</v>
      </c>
      <c r="X380" s="14" t="s">
        <v>38</v>
      </c>
      <c r="Y380" s="14" t="s">
        <v>38</v>
      </c>
      <c r="Z380" s="14" t="s">
        <v>38</v>
      </c>
      <c r="AA380" s="14" t="s">
        <v>38</v>
      </c>
      <c r="AB380" s="4" t="s">
        <v>6408</v>
      </c>
    </row>
    <row r="381" spans="1:28" s="113" customFormat="1" ht="60" customHeight="1" x14ac:dyDescent="0.25">
      <c r="A381" s="4">
        <v>378</v>
      </c>
      <c r="B381" s="4" t="s">
        <v>6223</v>
      </c>
      <c r="C381" s="4" t="s">
        <v>363</v>
      </c>
      <c r="D381" s="4" t="s">
        <v>6312</v>
      </c>
      <c r="E381" s="4" t="s">
        <v>7027</v>
      </c>
      <c r="F381" s="4" t="s">
        <v>7030</v>
      </c>
      <c r="G381" s="4" t="s">
        <v>7029</v>
      </c>
      <c r="H381" s="4" t="s">
        <v>6818</v>
      </c>
      <c r="I381" s="4" t="s">
        <v>7028</v>
      </c>
      <c r="J381" s="4" t="s">
        <v>7027</v>
      </c>
      <c r="K381" s="93">
        <v>32.469299999999997</v>
      </c>
      <c r="L381" s="93">
        <v>73.001000000000005</v>
      </c>
      <c r="M381" s="4">
        <v>36</v>
      </c>
      <c r="N381" s="4" t="s">
        <v>34</v>
      </c>
      <c r="O381" s="14" t="s">
        <v>7026</v>
      </c>
      <c r="P381" s="4">
        <v>29000</v>
      </c>
      <c r="Q381" s="4" t="s">
        <v>7025</v>
      </c>
      <c r="R381" s="20">
        <v>360000</v>
      </c>
      <c r="S381" s="147" t="s">
        <v>37</v>
      </c>
      <c r="T381" s="163">
        <v>288000</v>
      </c>
      <c r="U381" s="153" t="s">
        <v>37</v>
      </c>
      <c r="V381" s="14" t="s">
        <v>38</v>
      </c>
      <c r="W381" s="14" t="s">
        <v>38</v>
      </c>
      <c r="X381" s="14" t="s">
        <v>38</v>
      </c>
      <c r="Y381" s="14" t="s">
        <v>38</v>
      </c>
      <c r="Z381" s="14" t="s">
        <v>38</v>
      </c>
      <c r="AA381" s="14" t="s">
        <v>38</v>
      </c>
      <c r="AB381" s="4" t="s">
        <v>6408</v>
      </c>
    </row>
    <row r="382" spans="1:28" s="113" customFormat="1" ht="60" customHeight="1" x14ac:dyDescent="0.25">
      <c r="A382" s="4">
        <v>379</v>
      </c>
      <c r="B382" s="4" t="s">
        <v>6223</v>
      </c>
      <c r="C382" s="4" t="s">
        <v>27</v>
      </c>
      <c r="D382" s="4" t="s">
        <v>109</v>
      </c>
      <c r="E382" s="4" t="s">
        <v>2220</v>
      </c>
      <c r="F382" s="4" t="s">
        <v>2220</v>
      </c>
      <c r="G382" s="4" t="s">
        <v>7024</v>
      </c>
      <c r="H382" s="4" t="s">
        <v>7023</v>
      </c>
      <c r="I382" s="4" t="s">
        <v>7022</v>
      </c>
      <c r="J382" s="4" t="s">
        <v>7021</v>
      </c>
      <c r="K382" s="4">
        <v>33.505850000000002</v>
      </c>
      <c r="L382" s="4">
        <v>72.717770000000002</v>
      </c>
      <c r="M382" s="4">
        <v>41</v>
      </c>
      <c r="N382" s="4" t="s">
        <v>34</v>
      </c>
      <c r="O382" s="164" t="s">
        <v>6340</v>
      </c>
      <c r="P382" s="4">
        <v>14256</v>
      </c>
      <c r="Q382" s="4" t="s">
        <v>7020</v>
      </c>
      <c r="R382" s="20">
        <v>360000</v>
      </c>
      <c r="S382" s="4" t="s">
        <v>37</v>
      </c>
      <c r="T382" s="14" t="s">
        <v>38</v>
      </c>
      <c r="U382" s="14" t="s">
        <v>38</v>
      </c>
      <c r="V382" s="14" t="s">
        <v>38</v>
      </c>
      <c r="W382" s="14" t="s">
        <v>38</v>
      </c>
      <c r="X382" s="14" t="s">
        <v>38</v>
      </c>
      <c r="Y382" s="14" t="s">
        <v>38</v>
      </c>
      <c r="Z382" s="14" t="s">
        <v>38</v>
      </c>
      <c r="AA382" s="14" t="s">
        <v>38</v>
      </c>
      <c r="AB382" s="4" t="s">
        <v>6414</v>
      </c>
    </row>
    <row r="383" spans="1:28" s="113" customFormat="1" ht="60" customHeight="1" x14ac:dyDescent="0.25">
      <c r="A383" s="4">
        <v>380</v>
      </c>
      <c r="B383" s="4" t="s">
        <v>6223</v>
      </c>
      <c r="C383" s="4" t="s">
        <v>27</v>
      </c>
      <c r="D383" s="4" t="s">
        <v>109</v>
      </c>
      <c r="E383" s="4" t="s">
        <v>6951</v>
      </c>
      <c r="F383" s="4" t="s">
        <v>5106</v>
      </c>
      <c r="G383" s="4" t="s">
        <v>6950</v>
      </c>
      <c r="H383" s="4" t="s">
        <v>6949</v>
      </c>
      <c r="I383" s="4" t="s">
        <v>6666</v>
      </c>
      <c r="J383" s="4" t="s">
        <v>6948</v>
      </c>
      <c r="K383" s="4">
        <v>33.57</v>
      </c>
      <c r="L383" s="4">
        <v>72.717770000000002</v>
      </c>
      <c r="M383" s="4">
        <v>50</v>
      </c>
      <c r="N383" s="4" t="s">
        <v>34</v>
      </c>
      <c r="O383" s="164" t="s">
        <v>6340</v>
      </c>
      <c r="P383" s="4">
        <v>23145</v>
      </c>
      <c r="Q383" s="4" t="s">
        <v>6947</v>
      </c>
      <c r="R383" s="20">
        <v>360000</v>
      </c>
      <c r="S383" s="4" t="s">
        <v>37</v>
      </c>
      <c r="T383" s="14" t="s">
        <v>38</v>
      </c>
      <c r="U383" s="14" t="s">
        <v>38</v>
      </c>
      <c r="V383" s="14" t="s">
        <v>38</v>
      </c>
      <c r="W383" s="14" t="s">
        <v>38</v>
      </c>
      <c r="X383" s="14" t="s">
        <v>38</v>
      </c>
      <c r="Y383" s="14" t="s">
        <v>38</v>
      </c>
      <c r="Z383" s="14" t="s">
        <v>38</v>
      </c>
      <c r="AA383" s="14" t="s">
        <v>38</v>
      </c>
      <c r="AB383" s="4" t="s">
        <v>6414</v>
      </c>
    </row>
    <row r="384" spans="1:28" s="113" customFormat="1" ht="60" customHeight="1" x14ac:dyDescent="0.25">
      <c r="A384" s="4">
        <v>381</v>
      </c>
      <c r="B384" s="4" t="s">
        <v>6223</v>
      </c>
      <c r="C384" s="4" t="s">
        <v>27</v>
      </c>
      <c r="D384" s="4" t="s">
        <v>28</v>
      </c>
      <c r="E384" s="4" t="s">
        <v>1719</v>
      </c>
      <c r="F384" s="4" t="s">
        <v>6890</v>
      </c>
      <c r="G384" s="4" t="s">
        <v>6889</v>
      </c>
      <c r="H384" s="4" t="s">
        <v>6888</v>
      </c>
      <c r="I384" s="4" t="s">
        <v>6049</v>
      </c>
      <c r="J384" s="4" t="s">
        <v>6887</v>
      </c>
      <c r="K384" s="4">
        <v>33.420099999999998</v>
      </c>
      <c r="L384" s="4">
        <v>71.930099999999996</v>
      </c>
      <c r="M384" s="4">
        <v>60</v>
      </c>
      <c r="N384" s="4" t="s">
        <v>34</v>
      </c>
      <c r="O384" s="14" t="s">
        <v>38</v>
      </c>
      <c r="P384" s="4">
        <v>58651</v>
      </c>
      <c r="Q384" s="4" t="s">
        <v>6886</v>
      </c>
      <c r="R384" s="116" t="s">
        <v>38</v>
      </c>
      <c r="S384" s="14" t="s">
        <v>38</v>
      </c>
      <c r="T384" s="14" t="s">
        <v>38</v>
      </c>
      <c r="U384" s="14" t="s">
        <v>38</v>
      </c>
      <c r="V384" s="14" t="s">
        <v>38</v>
      </c>
      <c r="W384" s="14" t="s">
        <v>38</v>
      </c>
      <c r="X384" s="14" t="s">
        <v>38</v>
      </c>
      <c r="Y384" s="14" t="s">
        <v>38</v>
      </c>
      <c r="Z384" s="14" t="s">
        <v>38</v>
      </c>
      <c r="AA384" s="14" t="s">
        <v>38</v>
      </c>
      <c r="AB384" s="4" t="s">
        <v>6971</v>
      </c>
    </row>
    <row r="385" spans="1:28" s="113" customFormat="1" ht="60" customHeight="1" x14ac:dyDescent="0.25">
      <c r="A385" s="4">
        <v>382</v>
      </c>
      <c r="B385" s="4" t="s">
        <v>6223</v>
      </c>
      <c r="C385" s="4" t="s">
        <v>27</v>
      </c>
      <c r="D385" s="4" t="s">
        <v>28</v>
      </c>
      <c r="E385" s="4" t="s">
        <v>172</v>
      </c>
      <c r="F385" s="4" t="s">
        <v>172</v>
      </c>
      <c r="G385" s="4" t="s">
        <v>7019</v>
      </c>
      <c r="H385" s="4" t="s">
        <v>7018</v>
      </c>
      <c r="I385" s="4" t="s">
        <v>6043</v>
      </c>
      <c r="J385" s="4" t="s">
        <v>172</v>
      </c>
      <c r="K385" s="4">
        <v>33.386479999999999</v>
      </c>
      <c r="L385" s="4">
        <v>72.104355999999996</v>
      </c>
      <c r="M385" s="4">
        <v>103</v>
      </c>
      <c r="N385" s="4" t="s">
        <v>34</v>
      </c>
      <c r="O385" s="4" t="s">
        <v>7017</v>
      </c>
      <c r="P385" s="4">
        <v>23511</v>
      </c>
      <c r="Q385" s="4" t="s">
        <v>7016</v>
      </c>
      <c r="R385" s="20">
        <v>360000</v>
      </c>
      <c r="S385" s="4" t="s">
        <v>37</v>
      </c>
      <c r="T385" s="14" t="s">
        <v>38</v>
      </c>
      <c r="U385" s="14" t="s">
        <v>38</v>
      </c>
      <c r="V385" s="14" t="s">
        <v>38</v>
      </c>
      <c r="W385" s="14" t="s">
        <v>38</v>
      </c>
      <c r="X385" s="14" t="s">
        <v>38</v>
      </c>
      <c r="Y385" s="14" t="s">
        <v>38</v>
      </c>
      <c r="Z385" s="14" t="s">
        <v>38</v>
      </c>
      <c r="AA385" s="14" t="s">
        <v>38</v>
      </c>
      <c r="AB385" s="4" t="s">
        <v>6420</v>
      </c>
    </row>
    <row r="386" spans="1:28" s="113" customFormat="1" ht="60" customHeight="1" x14ac:dyDescent="0.25">
      <c r="A386" s="4">
        <v>383</v>
      </c>
      <c r="B386" s="4" t="s">
        <v>6223</v>
      </c>
      <c r="C386" s="4" t="s">
        <v>27</v>
      </c>
      <c r="D386" s="156" t="s">
        <v>28</v>
      </c>
      <c r="E386" s="156" t="s">
        <v>7014</v>
      </c>
      <c r="F386" s="156" t="s">
        <v>178</v>
      </c>
      <c r="G386" s="156" t="s">
        <v>7015</v>
      </c>
      <c r="H386" s="156" t="s">
        <v>6923</v>
      </c>
      <c r="I386" s="156" t="s">
        <v>6053</v>
      </c>
      <c r="J386" s="156" t="s">
        <v>7014</v>
      </c>
      <c r="K386" s="157">
        <v>33.297499999999999</v>
      </c>
      <c r="L386" s="157">
        <v>71.925426999999999</v>
      </c>
      <c r="M386" s="156">
        <v>100</v>
      </c>
      <c r="N386" s="4" t="s">
        <v>34</v>
      </c>
      <c r="O386" s="164" t="s">
        <v>6340</v>
      </c>
      <c r="P386" s="156">
        <v>20000</v>
      </c>
      <c r="Q386" s="156" t="s">
        <v>7013</v>
      </c>
      <c r="R386" s="20">
        <v>360000</v>
      </c>
      <c r="S386" s="4" t="s">
        <v>37</v>
      </c>
      <c r="T386" s="14" t="s">
        <v>38</v>
      </c>
      <c r="U386" s="14" t="s">
        <v>38</v>
      </c>
      <c r="V386" s="14" t="s">
        <v>38</v>
      </c>
      <c r="W386" s="14" t="s">
        <v>38</v>
      </c>
      <c r="X386" s="14" t="s">
        <v>38</v>
      </c>
      <c r="Y386" s="14" t="s">
        <v>38</v>
      </c>
      <c r="Z386" s="14" t="s">
        <v>38</v>
      </c>
      <c r="AA386" s="14" t="s">
        <v>38</v>
      </c>
      <c r="AB386" s="4" t="s">
        <v>6420</v>
      </c>
    </row>
    <row r="387" spans="1:28" s="113" customFormat="1" ht="60" customHeight="1" x14ac:dyDescent="0.25">
      <c r="A387" s="4">
        <v>384</v>
      </c>
      <c r="B387" s="4" t="s">
        <v>6223</v>
      </c>
      <c r="C387" s="4" t="s">
        <v>27</v>
      </c>
      <c r="D387" s="156" t="s">
        <v>28</v>
      </c>
      <c r="E387" s="156" t="s">
        <v>7009</v>
      </c>
      <c r="F387" s="156" t="s">
        <v>28</v>
      </c>
      <c r="G387" s="156" t="s">
        <v>7012</v>
      </c>
      <c r="H387" s="156" t="s">
        <v>7011</v>
      </c>
      <c r="I387" s="156" t="s">
        <v>7010</v>
      </c>
      <c r="J387" s="156" t="s">
        <v>7009</v>
      </c>
      <c r="K387" s="157">
        <v>33.47157</v>
      </c>
      <c r="L387" s="157">
        <v>71.932284999999993</v>
      </c>
      <c r="M387" s="156">
        <v>106</v>
      </c>
      <c r="N387" s="4" t="s">
        <v>34</v>
      </c>
      <c r="O387" s="164" t="s">
        <v>6340</v>
      </c>
      <c r="P387" s="156">
        <v>28800</v>
      </c>
      <c r="Q387" s="156" t="s">
        <v>7008</v>
      </c>
      <c r="R387" s="20">
        <v>360000</v>
      </c>
      <c r="S387" s="4" t="s">
        <v>37</v>
      </c>
      <c r="T387" s="14" t="s">
        <v>38</v>
      </c>
      <c r="U387" s="14" t="s">
        <v>38</v>
      </c>
      <c r="V387" s="14" t="s">
        <v>38</v>
      </c>
      <c r="W387" s="14" t="s">
        <v>38</v>
      </c>
      <c r="X387" s="14" t="s">
        <v>38</v>
      </c>
      <c r="Y387" s="14" t="s">
        <v>38</v>
      </c>
      <c r="Z387" s="14" t="s">
        <v>38</v>
      </c>
      <c r="AA387" s="14" t="s">
        <v>38</v>
      </c>
      <c r="AB387" s="4" t="s">
        <v>6420</v>
      </c>
    </row>
    <row r="388" spans="1:28" s="113" customFormat="1" ht="60" customHeight="1" x14ac:dyDescent="0.25">
      <c r="A388" s="4">
        <v>385</v>
      </c>
      <c r="B388" s="4" t="s">
        <v>6223</v>
      </c>
      <c r="C388" s="4" t="s">
        <v>27</v>
      </c>
      <c r="D388" s="156" t="s">
        <v>28</v>
      </c>
      <c r="E388" s="156" t="s">
        <v>172</v>
      </c>
      <c r="F388" s="156" t="s">
        <v>185</v>
      </c>
      <c r="G388" s="156" t="s">
        <v>7007</v>
      </c>
      <c r="H388" s="156" t="s">
        <v>6920</v>
      </c>
      <c r="I388" s="156" t="s">
        <v>7006</v>
      </c>
      <c r="J388" s="156" t="s">
        <v>172</v>
      </c>
      <c r="K388" s="157">
        <v>33.376300000000001</v>
      </c>
      <c r="L388" s="157">
        <v>72.117724999999993</v>
      </c>
      <c r="M388" s="156">
        <v>111</v>
      </c>
      <c r="N388" s="4" t="s">
        <v>34</v>
      </c>
      <c r="O388" s="164" t="s">
        <v>6340</v>
      </c>
      <c r="P388" s="156">
        <v>13500</v>
      </c>
      <c r="Q388" s="156" t="s">
        <v>7005</v>
      </c>
      <c r="R388" s="20">
        <v>360000</v>
      </c>
      <c r="S388" s="4" t="s">
        <v>37</v>
      </c>
      <c r="T388" s="14" t="s">
        <v>38</v>
      </c>
      <c r="U388" s="14" t="s">
        <v>38</v>
      </c>
      <c r="V388" s="14" t="s">
        <v>38</v>
      </c>
      <c r="W388" s="14" t="s">
        <v>38</v>
      </c>
      <c r="X388" s="14" t="s">
        <v>38</v>
      </c>
      <c r="Y388" s="14" t="s">
        <v>38</v>
      </c>
      <c r="Z388" s="14" t="s">
        <v>38</v>
      </c>
      <c r="AA388" s="14" t="s">
        <v>38</v>
      </c>
      <c r="AB388" s="4" t="s">
        <v>6420</v>
      </c>
    </row>
    <row r="389" spans="1:28" s="113" customFormat="1" ht="60" customHeight="1" x14ac:dyDescent="0.25">
      <c r="A389" s="4">
        <v>386</v>
      </c>
      <c r="B389" s="4" t="s">
        <v>6223</v>
      </c>
      <c r="C389" s="4" t="s">
        <v>27</v>
      </c>
      <c r="D389" s="156" t="s">
        <v>41</v>
      </c>
      <c r="E389" s="156" t="s">
        <v>165</v>
      </c>
      <c r="F389" s="156" t="s">
        <v>7004</v>
      </c>
      <c r="G389" s="156" t="s">
        <v>7003</v>
      </c>
      <c r="H389" s="156" t="s">
        <v>6928</v>
      </c>
      <c r="I389" s="156" t="s">
        <v>6927</v>
      </c>
      <c r="J389" s="156" t="s">
        <v>165</v>
      </c>
      <c r="K389" s="157">
        <v>33.142715000000003</v>
      </c>
      <c r="L389" s="157">
        <v>72.291741999999999</v>
      </c>
      <c r="M389" s="156">
        <v>103</v>
      </c>
      <c r="N389" s="4" t="s">
        <v>34</v>
      </c>
      <c r="O389" s="164" t="s">
        <v>7002</v>
      </c>
      <c r="P389" s="156">
        <v>17500</v>
      </c>
      <c r="Q389" s="156" t="s">
        <v>7001</v>
      </c>
      <c r="R389" s="20">
        <v>360000</v>
      </c>
      <c r="S389" s="4" t="s">
        <v>37</v>
      </c>
      <c r="T389" s="14" t="s">
        <v>38</v>
      </c>
      <c r="U389" s="14" t="s">
        <v>38</v>
      </c>
      <c r="V389" s="14" t="s">
        <v>38</v>
      </c>
      <c r="W389" s="14" t="s">
        <v>38</v>
      </c>
      <c r="X389" s="14" t="s">
        <v>38</v>
      </c>
      <c r="Y389" s="14" t="s">
        <v>38</v>
      </c>
      <c r="Z389" s="14" t="s">
        <v>38</v>
      </c>
      <c r="AA389" s="14" t="s">
        <v>38</v>
      </c>
      <c r="AB389" s="4" t="s">
        <v>6420</v>
      </c>
    </row>
    <row r="390" spans="1:28" s="113" customFormat="1" ht="60" customHeight="1" x14ac:dyDescent="0.25">
      <c r="A390" s="4">
        <v>387</v>
      </c>
      <c r="B390" s="4" t="s">
        <v>6223</v>
      </c>
      <c r="C390" s="4" t="s">
        <v>27</v>
      </c>
      <c r="D390" s="4" t="s">
        <v>27</v>
      </c>
      <c r="E390" s="4" t="s">
        <v>7000</v>
      </c>
      <c r="F390" s="4" t="s">
        <v>1848</v>
      </c>
      <c r="G390" s="4" t="s">
        <v>6999</v>
      </c>
      <c r="H390" s="4" t="s">
        <v>6998</v>
      </c>
      <c r="I390" s="4" t="s">
        <v>6997</v>
      </c>
      <c r="J390" s="4" t="s">
        <v>6996</v>
      </c>
      <c r="K390" s="4">
        <v>33.759529999999998</v>
      </c>
      <c r="L390" s="4">
        <v>72.195239999999998</v>
      </c>
      <c r="M390" s="4">
        <v>60</v>
      </c>
      <c r="N390" s="4" t="s">
        <v>34</v>
      </c>
      <c r="O390" s="14" t="s">
        <v>38</v>
      </c>
      <c r="P390" s="4">
        <v>32145</v>
      </c>
      <c r="Q390" s="4" t="s">
        <v>6415</v>
      </c>
      <c r="R390" s="116" t="s">
        <v>38</v>
      </c>
      <c r="S390" s="14" t="s">
        <v>38</v>
      </c>
      <c r="T390" s="14" t="s">
        <v>38</v>
      </c>
      <c r="U390" s="14" t="s">
        <v>38</v>
      </c>
      <c r="V390" s="14" t="s">
        <v>38</v>
      </c>
      <c r="W390" s="14" t="s">
        <v>38</v>
      </c>
      <c r="X390" s="14" t="s">
        <v>38</v>
      </c>
      <c r="Y390" s="14" t="s">
        <v>38</v>
      </c>
      <c r="Z390" s="14" t="s">
        <v>38</v>
      </c>
      <c r="AA390" s="14" t="s">
        <v>38</v>
      </c>
      <c r="AB390" s="4" t="s">
        <v>6440</v>
      </c>
    </row>
    <row r="391" spans="1:28" s="113" customFormat="1" ht="60" customHeight="1" x14ac:dyDescent="0.25">
      <c r="A391" s="4">
        <v>388</v>
      </c>
      <c r="B391" s="4" t="s">
        <v>6223</v>
      </c>
      <c r="C391" s="4" t="s">
        <v>27</v>
      </c>
      <c r="D391" s="4" t="s">
        <v>27</v>
      </c>
      <c r="E391" s="4" t="s">
        <v>6995</v>
      </c>
      <c r="F391" s="4" t="s">
        <v>2458</v>
      </c>
      <c r="G391" s="4" t="s">
        <v>6994</v>
      </c>
      <c r="H391" s="4" t="s">
        <v>6993</v>
      </c>
      <c r="I391" s="4" t="s">
        <v>6992</v>
      </c>
      <c r="J391" s="4" t="s">
        <v>6991</v>
      </c>
      <c r="K391" s="4">
        <v>33.736519999999999</v>
      </c>
      <c r="L391" s="4">
        <v>72.556100000000001</v>
      </c>
      <c r="M391" s="4">
        <v>55</v>
      </c>
      <c r="N391" s="4" t="s">
        <v>34</v>
      </c>
      <c r="O391" s="14" t="s">
        <v>38</v>
      </c>
      <c r="P391" s="4">
        <v>32145</v>
      </c>
      <c r="Q391" s="4" t="s">
        <v>6990</v>
      </c>
      <c r="R391" s="116" t="s">
        <v>38</v>
      </c>
      <c r="S391" s="14" t="s">
        <v>38</v>
      </c>
      <c r="T391" s="14" t="s">
        <v>38</v>
      </c>
      <c r="U391" s="14" t="s">
        <v>38</v>
      </c>
      <c r="V391" s="14" t="s">
        <v>38</v>
      </c>
      <c r="W391" s="14" t="s">
        <v>38</v>
      </c>
      <c r="X391" s="14" t="s">
        <v>38</v>
      </c>
      <c r="Y391" s="14" t="s">
        <v>38</v>
      </c>
      <c r="Z391" s="14" t="s">
        <v>38</v>
      </c>
      <c r="AA391" s="14" t="s">
        <v>38</v>
      </c>
      <c r="AB391" s="4" t="s">
        <v>6440</v>
      </c>
    </row>
    <row r="392" spans="1:28" s="113" customFormat="1" ht="60" customHeight="1" x14ac:dyDescent="0.25">
      <c r="A392" s="4">
        <v>389</v>
      </c>
      <c r="B392" s="4" t="s">
        <v>6223</v>
      </c>
      <c r="C392" s="4" t="s">
        <v>27</v>
      </c>
      <c r="D392" s="4" t="s">
        <v>6326</v>
      </c>
      <c r="E392" s="4" t="s">
        <v>6989</v>
      </c>
      <c r="F392" s="4" t="s">
        <v>255</v>
      </c>
      <c r="G392" s="4" t="s">
        <v>6988</v>
      </c>
      <c r="H392" s="4" t="s">
        <v>6987</v>
      </c>
      <c r="I392" s="4" t="s">
        <v>6986</v>
      </c>
      <c r="J392" s="4" t="s">
        <v>6985</v>
      </c>
      <c r="K392" s="4">
        <v>33.578360000000004</v>
      </c>
      <c r="L392" s="4">
        <v>72.515199999999993</v>
      </c>
      <c r="M392" s="4">
        <v>59</v>
      </c>
      <c r="N392" s="4" t="s">
        <v>34</v>
      </c>
      <c r="O392" s="14" t="s">
        <v>38</v>
      </c>
      <c r="P392" s="4">
        <v>42152</v>
      </c>
      <c r="Q392" s="4" t="s">
        <v>6984</v>
      </c>
      <c r="R392" s="116" t="s">
        <v>38</v>
      </c>
      <c r="S392" s="14" t="s">
        <v>38</v>
      </c>
      <c r="T392" s="14" t="s">
        <v>38</v>
      </c>
      <c r="U392" s="14" t="s">
        <v>38</v>
      </c>
      <c r="V392" s="14" t="s">
        <v>38</v>
      </c>
      <c r="W392" s="14" t="s">
        <v>38</v>
      </c>
      <c r="X392" s="14" t="s">
        <v>38</v>
      </c>
      <c r="Y392" s="14" t="s">
        <v>38</v>
      </c>
      <c r="Z392" s="14" t="s">
        <v>38</v>
      </c>
      <c r="AA392" s="14" t="s">
        <v>38</v>
      </c>
      <c r="AB392" s="4" t="s">
        <v>6440</v>
      </c>
    </row>
    <row r="393" spans="1:28" s="113" customFormat="1" ht="60" customHeight="1" x14ac:dyDescent="0.25">
      <c r="A393" s="4">
        <v>390</v>
      </c>
      <c r="B393" s="4" t="s">
        <v>6223</v>
      </c>
      <c r="C393" s="4" t="s">
        <v>2506</v>
      </c>
      <c r="D393" s="4" t="s">
        <v>6326</v>
      </c>
      <c r="E393" s="4" t="s">
        <v>6322</v>
      </c>
      <c r="F393" s="4" t="s">
        <v>255</v>
      </c>
      <c r="G393" s="4" t="s">
        <v>6325</v>
      </c>
      <c r="H393" s="4" t="s">
        <v>6324</v>
      </c>
      <c r="I393" s="4" t="s">
        <v>6323</v>
      </c>
      <c r="J393" s="4" t="s">
        <v>6322</v>
      </c>
      <c r="K393" s="4">
        <v>33.419046000000002</v>
      </c>
      <c r="L393" s="4">
        <v>72.457845000000006</v>
      </c>
      <c r="M393" s="4">
        <v>200</v>
      </c>
      <c r="N393" s="4" t="s">
        <v>34</v>
      </c>
      <c r="O393" s="4" t="s">
        <v>6321</v>
      </c>
      <c r="P393" s="4">
        <v>31173</v>
      </c>
      <c r="Q393" s="4" t="s">
        <v>6320</v>
      </c>
      <c r="R393" s="116" t="s">
        <v>38</v>
      </c>
      <c r="S393" s="14" t="s">
        <v>38</v>
      </c>
      <c r="T393" s="14" t="s">
        <v>38</v>
      </c>
      <c r="U393" s="14" t="s">
        <v>38</v>
      </c>
      <c r="V393" s="14" t="s">
        <v>38</v>
      </c>
      <c r="W393" s="14" t="s">
        <v>38</v>
      </c>
      <c r="X393" s="14" t="s">
        <v>38</v>
      </c>
      <c r="Y393" s="14" t="s">
        <v>38</v>
      </c>
      <c r="Z393" s="14" t="s">
        <v>38</v>
      </c>
      <c r="AA393" s="14" t="s">
        <v>38</v>
      </c>
      <c r="AB393" s="4" t="s">
        <v>6440</v>
      </c>
    </row>
    <row r="394" spans="1:28" s="113" customFormat="1" ht="60" customHeight="1" x14ac:dyDescent="0.25">
      <c r="A394" s="4">
        <v>391</v>
      </c>
      <c r="B394" s="4" t="s">
        <v>6223</v>
      </c>
      <c r="C394" s="4" t="s">
        <v>704</v>
      </c>
      <c r="D394" s="4" t="s">
        <v>704</v>
      </c>
      <c r="E394" s="4" t="s">
        <v>6981</v>
      </c>
      <c r="F394" s="4" t="s">
        <v>2043</v>
      </c>
      <c r="G394" s="4" t="s">
        <v>1111</v>
      </c>
      <c r="H394" s="4" t="s">
        <v>6983</v>
      </c>
      <c r="I394" s="4" t="s">
        <v>6982</v>
      </c>
      <c r="J394" s="4" t="s">
        <v>6981</v>
      </c>
      <c r="K394" s="4">
        <v>32.868414999999999</v>
      </c>
      <c r="L394" s="4">
        <v>73.484949999999998</v>
      </c>
      <c r="M394" s="4">
        <v>70</v>
      </c>
      <c r="N394" s="4" t="s">
        <v>34</v>
      </c>
      <c r="O394" s="14" t="s">
        <v>38</v>
      </c>
      <c r="P394" s="4">
        <v>5402</v>
      </c>
      <c r="Q394" s="4" t="s">
        <v>6980</v>
      </c>
      <c r="R394" s="116" t="s">
        <v>38</v>
      </c>
      <c r="S394" s="14" t="s">
        <v>38</v>
      </c>
      <c r="T394" s="14" t="s">
        <v>38</v>
      </c>
      <c r="U394" s="14" t="s">
        <v>38</v>
      </c>
      <c r="V394" s="14" t="s">
        <v>38</v>
      </c>
      <c r="W394" s="14" t="s">
        <v>38</v>
      </c>
      <c r="X394" s="14" t="s">
        <v>38</v>
      </c>
      <c r="Y394" s="14" t="s">
        <v>38</v>
      </c>
      <c r="Z394" s="14" t="s">
        <v>38</v>
      </c>
      <c r="AA394" s="14" t="s">
        <v>38</v>
      </c>
      <c r="AB394" s="4" t="s">
        <v>6971</v>
      </c>
    </row>
    <row r="395" spans="1:28" s="113" customFormat="1" ht="60" customHeight="1" x14ac:dyDescent="0.25">
      <c r="A395" s="4">
        <v>392</v>
      </c>
      <c r="B395" s="4" t="s">
        <v>6223</v>
      </c>
      <c r="C395" s="4" t="s">
        <v>704</v>
      </c>
      <c r="D395" s="4" t="s">
        <v>704</v>
      </c>
      <c r="E395" s="4" t="s">
        <v>6973</v>
      </c>
      <c r="F395" s="4" t="s">
        <v>2676</v>
      </c>
      <c r="G395" s="4" t="s">
        <v>6979</v>
      </c>
      <c r="H395" s="4" t="s">
        <v>6978</v>
      </c>
      <c r="I395" s="4" t="s">
        <v>6977</v>
      </c>
      <c r="J395" s="4" t="s">
        <v>6973</v>
      </c>
      <c r="K395" s="66">
        <v>32.875779999999999</v>
      </c>
      <c r="L395" s="66">
        <v>73.485060000000004</v>
      </c>
      <c r="M395" s="4">
        <v>74</v>
      </c>
      <c r="N395" s="4" t="s">
        <v>34</v>
      </c>
      <c r="O395" s="14" t="s">
        <v>38</v>
      </c>
      <c r="P395" s="4">
        <v>6030</v>
      </c>
      <c r="Q395" s="4" t="s">
        <v>6976</v>
      </c>
      <c r="R395" s="116" t="s">
        <v>38</v>
      </c>
      <c r="S395" s="14" t="s">
        <v>38</v>
      </c>
      <c r="T395" s="14" t="s">
        <v>38</v>
      </c>
      <c r="U395" s="14" t="s">
        <v>38</v>
      </c>
      <c r="V395" s="14" t="s">
        <v>38</v>
      </c>
      <c r="W395" s="14" t="s">
        <v>38</v>
      </c>
      <c r="X395" s="14" t="s">
        <v>38</v>
      </c>
      <c r="Y395" s="14" t="s">
        <v>38</v>
      </c>
      <c r="Z395" s="14" t="s">
        <v>38</v>
      </c>
      <c r="AA395" s="14" t="s">
        <v>38</v>
      </c>
      <c r="AB395" s="4" t="s">
        <v>6971</v>
      </c>
    </row>
    <row r="396" spans="1:28" s="113" customFormat="1" ht="60" customHeight="1" x14ac:dyDescent="0.25">
      <c r="A396" s="4">
        <v>393</v>
      </c>
      <c r="B396" s="4" t="s">
        <v>6223</v>
      </c>
      <c r="C396" s="4" t="s">
        <v>704</v>
      </c>
      <c r="D396" s="4" t="s">
        <v>704</v>
      </c>
      <c r="E396" s="4" t="s">
        <v>6973</v>
      </c>
      <c r="F396" s="4" t="s">
        <v>2676</v>
      </c>
      <c r="G396" s="148" t="s">
        <v>1888</v>
      </c>
      <c r="H396" s="4" t="s">
        <v>6975</v>
      </c>
      <c r="I396" s="4" t="s">
        <v>6974</v>
      </c>
      <c r="J396" s="4" t="s">
        <v>6973</v>
      </c>
      <c r="K396" s="66">
        <v>32.828510000000001</v>
      </c>
      <c r="L396" s="66">
        <v>73.492859999999993</v>
      </c>
      <c r="M396" s="4">
        <v>90</v>
      </c>
      <c r="N396" s="4" t="s">
        <v>34</v>
      </c>
      <c r="O396" s="14" t="s">
        <v>38</v>
      </c>
      <c r="P396" s="4">
        <v>6420</v>
      </c>
      <c r="Q396" s="4" t="s">
        <v>6972</v>
      </c>
      <c r="R396" s="116" t="s">
        <v>38</v>
      </c>
      <c r="S396" s="14" t="s">
        <v>38</v>
      </c>
      <c r="T396" s="14" t="s">
        <v>38</v>
      </c>
      <c r="U396" s="14" t="s">
        <v>38</v>
      </c>
      <c r="V396" s="14" t="s">
        <v>38</v>
      </c>
      <c r="W396" s="14" t="s">
        <v>38</v>
      </c>
      <c r="X396" s="14" t="s">
        <v>38</v>
      </c>
      <c r="Y396" s="14" t="s">
        <v>38</v>
      </c>
      <c r="Z396" s="14" t="s">
        <v>38</v>
      </c>
      <c r="AA396" s="14" t="s">
        <v>38</v>
      </c>
      <c r="AB396" s="4" t="s">
        <v>6971</v>
      </c>
    </row>
    <row r="397" spans="1:28" s="113" customFormat="1" ht="60" customHeight="1" x14ac:dyDescent="0.25">
      <c r="A397" s="4">
        <v>394</v>
      </c>
      <c r="B397" s="4" t="s">
        <v>6223</v>
      </c>
      <c r="C397" s="4" t="s">
        <v>27</v>
      </c>
      <c r="D397" s="4" t="s">
        <v>41</v>
      </c>
      <c r="E397" s="4" t="s">
        <v>6937</v>
      </c>
      <c r="F397" s="20" t="s">
        <v>6941</v>
      </c>
      <c r="G397" s="4" t="s">
        <v>6946</v>
      </c>
      <c r="H397" s="4" t="s">
        <v>6945</v>
      </c>
      <c r="I397" s="4" t="s">
        <v>6944</v>
      </c>
      <c r="J397" s="4" t="s">
        <v>6937</v>
      </c>
      <c r="K397" s="4">
        <v>33.320650000000001</v>
      </c>
      <c r="L397" s="4">
        <v>72.123980000000003</v>
      </c>
      <c r="M397" s="4">
        <v>100</v>
      </c>
      <c r="N397" s="4" t="s">
        <v>34</v>
      </c>
      <c r="O397" s="14" t="s">
        <v>6970</v>
      </c>
      <c r="P397" s="4"/>
      <c r="Q397" s="4"/>
      <c r="R397" s="14" t="s">
        <v>38</v>
      </c>
      <c r="S397" s="14" t="s">
        <v>38</v>
      </c>
      <c r="T397" s="14" t="s">
        <v>38</v>
      </c>
      <c r="U397" s="14" t="s">
        <v>38</v>
      </c>
      <c r="V397" s="14" t="s">
        <v>38</v>
      </c>
      <c r="W397" s="14" t="s">
        <v>38</v>
      </c>
      <c r="X397" s="14" t="s">
        <v>38</v>
      </c>
      <c r="Y397" s="14" t="s">
        <v>38</v>
      </c>
      <c r="Z397" s="14" t="s">
        <v>38</v>
      </c>
      <c r="AA397" s="14" t="s">
        <v>38</v>
      </c>
      <c r="AB397" s="4" t="s">
        <v>6967</v>
      </c>
    </row>
    <row r="398" spans="1:28" s="113" customFormat="1" ht="60" customHeight="1" x14ac:dyDescent="0.25">
      <c r="A398" s="4">
        <v>395</v>
      </c>
      <c r="B398" s="4" t="s">
        <v>6223</v>
      </c>
      <c r="C398" s="4" t="s">
        <v>2506</v>
      </c>
      <c r="D398" s="4" t="s">
        <v>6326</v>
      </c>
      <c r="E398" s="4" t="s">
        <v>6322</v>
      </c>
      <c r="F398" s="4" t="s">
        <v>255</v>
      </c>
      <c r="G398" s="4" t="s">
        <v>6325</v>
      </c>
      <c r="H398" s="4" t="s">
        <v>6324</v>
      </c>
      <c r="I398" s="4" t="s">
        <v>6323</v>
      </c>
      <c r="J398" s="4" t="s">
        <v>6322</v>
      </c>
      <c r="K398" s="4">
        <v>33.419046000000002</v>
      </c>
      <c r="L398" s="4">
        <v>72.457845000000006</v>
      </c>
      <c r="M398" s="4">
        <v>200</v>
      </c>
      <c r="N398" s="4" t="s">
        <v>34</v>
      </c>
      <c r="O398" s="4" t="s">
        <v>6321</v>
      </c>
      <c r="P398" s="4">
        <v>31173</v>
      </c>
      <c r="Q398" s="4" t="s">
        <v>6320</v>
      </c>
      <c r="R398" s="4">
        <v>360000</v>
      </c>
      <c r="S398" s="4" t="s">
        <v>37</v>
      </c>
      <c r="T398" s="14" t="s">
        <v>38</v>
      </c>
      <c r="U398" s="14" t="s">
        <v>38</v>
      </c>
      <c r="V398" s="14" t="s">
        <v>38</v>
      </c>
      <c r="W398" s="14" t="s">
        <v>38</v>
      </c>
      <c r="X398" s="14" t="s">
        <v>38</v>
      </c>
      <c r="Y398" s="14" t="s">
        <v>38</v>
      </c>
      <c r="Z398" s="14" t="s">
        <v>38</v>
      </c>
      <c r="AA398" s="14" t="s">
        <v>38</v>
      </c>
      <c r="AB398" s="4" t="s">
        <v>6420</v>
      </c>
    </row>
    <row r="399" spans="1:28" s="113" customFormat="1" ht="60" customHeight="1" x14ac:dyDescent="0.25">
      <c r="A399" s="4">
        <v>396</v>
      </c>
      <c r="B399" s="4" t="s">
        <v>6223</v>
      </c>
      <c r="C399" s="4" t="s">
        <v>27</v>
      </c>
      <c r="D399" s="4" t="s">
        <v>41</v>
      </c>
      <c r="E399" s="4" t="s">
        <v>6937</v>
      </c>
      <c r="F399" s="20" t="s">
        <v>6941</v>
      </c>
      <c r="G399" s="4" t="s">
        <v>6940</v>
      </c>
      <c r="H399" s="4" t="s">
        <v>6939</v>
      </c>
      <c r="I399" s="4" t="s">
        <v>6938</v>
      </c>
      <c r="J399" s="4" t="s">
        <v>6937</v>
      </c>
      <c r="K399" s="4">
        <v>32.277209999999997</v>
      </c>
      <c r="L399" s="4">
        <v>72.103840000000005</v>
      </c>
      <c r="M399" s="4">
        <v>105</v>
      </c>
      <c r="N399" s="4" t="s">
        <v>34</v>
      </c>
      <c r="O399" s="10" t="s">
        <v>6969</v>
      </c>
      <c r="P399" s="84" t="s">
        <v>38</v>
      </c>
      <c r="Q399" s="84" t="s">
        <v>38</v>
      </c>
      <c r="R399" s="84" t="s">
        <v>38</v>
      </c>
      <c r="S399" s="84" t="s">
        <v>38</v>
      </c>
      <c r="T399" s="14" t="s">
        <v>38</v>
      </c>
      <c r="U399" s="14" t="s">
        <v>38</v>
      </c>
      <c r="V399" s="14" t="s">
        <v>38</v>
      </c>
      <c r="W399" s="14" t="s">
        <v>38</v>
      </c>
      <c r="X399" s="14" t="s">
        <v>38</v>
      </c>
      <c r="Y399" s="14" t="s">
        <v>38</v>
      </c>
      <c r="Z399" s="14" t="s">
        <v>38</v>
      </c>
      <c r="AA399" s="14" t="s">
        <v>38</v>
      </c>
      <c r="AB399" s="4" t="s">
        <v>6967</v>
      </c>
    </row>
    <row r="400" spans="1:28" s="113" customFormat="1" ht="60" customHeight="1" x14ac:dyDescent="0.25">
      <c r="A400" s="4">
        <v>397</v>
      </c>
      <c r="B400" s="4" t="s">
        <v>6223</v>
      </c>
      <c r="C400" s="4" t="s">
        <v>27</v>
      </c>
      <c r="D400" s="4" t="s">
        <v>41</v>
      </c>
      <c r="E400" s="4" t="s">
        <v>140</v>
      </c>
      <c r="F400" s="4" t="s">
        <v>140</v>
      </c>
      <c r="G400" s="4" t="s">
        <v>6934</v>
      </c>
      <c r="H400" s="4" t="s">
        <v>6933</v>
      </c>
      <c r="I400" s="4" t="s">
        <v>6932</v>
      </c>
      <c r="J400" s="4" t="s">
        <v>140</v>
      </c>
      <c r="K400" s="4">
        <v>33.384639999999997</v>
      </c>
      <c r="L400" s="4">
        <v>72.31738</v>
      </c>
      <c r="M400" s="4">
        <v>104</v>
      </c>
      <c r="N400" s="4" t="s">
        <v>34</v>
      </c>
      <c r="O400" s="14" t="s">
        <v>6968</v>
      </c>
      <c r="P400" s="84" t="s">
        <v>38</v>
      </c>
      <c r="Q400" s="84" t="s">
        <v>38</v>
      </c>
      <c r="R400" s="84" t="s">
        <v>38</v>
      </c>
      <c r="S400" s="84" t="s">
        <v>38</v>
      </c>
      <c r="T400" s="14" t="s">
        <v>38</v>
      </c>
      <c r="U400" s="14" t="s">
        <v>38</v>
      </c>
      <c r="V400" s="14" t="s">
        <v>38</v>
      </c>
      <c r="W400" s="14" t="s">
        <v>38</v>
      </c>
      <c r="X400" s="14" t="s">
        <v>38</v>
      </c>
      <c r="Y400" s="14" t="s">
        <v>38</v>
      </c>
      <c r="Z400" s="14" t="s">
        <v>38</v>
      </c>
      <c r="AA400" s="14" t="s">
        <v>38</v>
      </c>
      <c r="AB400" s="4" t="s">
        <v>6967</v>
      </c>
    </row>
    <row r="401" spans="1:28" s="113" customFormat="1" ht="60" customHeight="1" x14ac:dyDescent="0.25">
      <c r="A401" s="4">
        <v>398</v>
      </c>
      <c r="B401" s="4" t="s">
        <v>6223</v>
      </c>
      <c r="C401" s="4" t="s">
        <v>27</v>
      </c>
      <c r="D401" s="4" t="s">
        <v>109</v>
      </c>
      <c r="E401" s="4" t="s">
        <v>2373</v>
      </c>
      <c r="F401" s="20" t="s">
        <v>255</v>
      </c>
      <c r="G401" s="4" t="s">
        <v>6966</v>
      </c>
      <c r="H401" s="4" t="s">
        <v>6965</v>
      </c>
      <c r="I401" s="4" t="s">
        <v>6964</v>
      </c>
      <c r="J401" s="4" t="s">
        <v>2373</v>
      </c>
      <c r="K401" s="4">
        <v>33.534166999999997</v>
      </c>
      <c r="L401" s="4">
        <v>72.482221999999993</v>
      </c>
      <c r="M401" s="4">
        <v>84</v>
      </c>
      <c r="N401" s="4" t="s">
        <v>34</v>
      </c>
      <c r="O401" s="14">
        <v>45332</v>
      </c>
      <c r="P401" s="4">
        <v>16524</v>
      </c>
      <c r="Q401" s="4" t="s">
        <v>6963</v>
      </c>
      <c r="R401" s="4">
        <v>360000</v>
      </c>
      <c r="S401" s="4" t="s">
        <v>37</v>
      </c>
      <c r="T401" s="4">
        <v>288000</v>
      </c>
      <c r="U401" s="4" t="s">
        <v>37</v>
      </c>
      <c r="V401" s="14" t="s">
        <v>38</v>
      </c>
      <c r="W401" s="14" t="s">
        <v>38</v>
      </c>
      <c r="X401" s="14" t="s">
        <v>38</v>
      </c>
      <c r="Y401" s="14" t="s">
        <v>38</v>
      </c>
      <c r="Z401" s="14" t="s">
        <v>38</v>
      </c>
      <c r="AA401" s="14" t="s">
        <v>38</v>
      </c>
      <c r="AB401" s="4" t="s">
        <v>6277</v>
      </c>
    </row>
    <row r="402" spans="1:28" s="113" customFormat="1" ht="60" customHeight="1" x14ac:dyDescent="0.25">
      <c r="A402" s="4">
        <v>399</v>
      </c>
      <c r="B402" s="4" t="s">
        <v>6223</v>
      </c>
      <c r="C402" s="4" t="s">
        <v>27</v>
      </c>
      <c r="D402" s="4" t="s">
        <v>109</v>
      </c>
      <c r="E402" s="4" t="s">
        <v>6959</v>
      </c>
      <c r="F402" s="4" t="s">
        <v>5106</v>
      </c>
      <c r="G402" s="4" t="s">
        <v>6962</v>
      </c>
      <c r="H402" s="4" t="s">
        <v>6961</v>
      </c>
      <c r="I402" s="4" t="s">
        <v>6960</v>
      </c>
      <c r="J402" s="4" t="s">
        <v>6959</v>
      </c>
      <c r="K402" s="4">
        <v>33.574722000000001</v>
      </c>
      <c r="L402" s="4">
        <v>72.396944000000005</v>
      </c>
      <c r="M402" s="4">
        <v>88</v>
      </c>
      <c r="N402" s="4" t="s">
        <v>34</v>
      </c>
      <c r="O402" s="14" t="s">
        <v>38</v>
      </c>
      <c r="P402" s="4">
        <v>17546</v>
      </c>
      <c r="Q402" s="4" t="s">
        <v>6958</v>
      </c>
      <c r="R402" s="4">
        <v>360000</v>
      </c>
      <c r="S402" s="4" t="s">
        <v>80</v>
      </c>
      <c r="T402" s="4">
        <v>288000</v>
      </c>
      <c r="U402" s="4" t="s">
        <v>37</v>
      </c>
      <c r="V402" s="14" t="s">
        <v>38</v>
      </c>
      <c r="W402" s="14" t="s">
        <v>38</v>
      </c>
      <c r="X402" s="14" t="s">
        <v>38</v>
      </c>
      <c r="Y402" s="14" t="s">
        <v>38</v>
      </c>
      <c r="Z402" s="14" t="s">
        <v>38</v>
      </c>
      <c r="AA402" s="14" t="s">
        <v>38</v>
      </c>
      <c r="AB402" s="4" t="s">
        <v>6277</v>
      </c>
    </row>
    <row r="403" spans="1:28" s="113" customFormat="1" ht="60" customHeight="1" x14ac:dyDescent="0.25">
      <c r="A403" s="4">
        <v>400</v>
      </c>
      <c r="B403" s="4" t="s">
        <v>6223</v>
      </c>
      <c r="C403" s="4" t="s">
        <v>27</v>
      </c>
      <c r="D403" s="4" t="s">
        <v>109</v>
      </c>
      <c r="E403" s="4" t="s">
        <v>6957</v>
      </c>
      <c r="F403" s="4" t="s">
        <v>2373</v>
      </c>
      <c r="G403" s="4" t="s">
        <v>6956</v>
      </c>
      <c r="H403" s="4" t="s">
        <v>6955</v>
      </c>
      <c r="I403" s="4" t="s">
        <v>6954</v>
      </c>
      <c r="J403" s="4" t="s">
        <v>6953</v>
      </c>
      <c r="K403" s="4">
        <v>33.334400000000002</v>
      </c>
      <c r="L403" s="4">
        <v>72.273899999999998</v>
      </c>
      <c r="M403" s="4">
        <v>70</v>
      </c>
      <c r="N403" s="4" t="s">
        <v>58</v>
      </c>
      <c r="O403" s="14" t="s">
        <v>38</v>
      </c>
      <c r="P403" s="4">
        <v>25874</v>
      </c>
      <c r="Q403" s="4" t="s">
        <v>6952</v>
      </c>
      <c r="R403" s="4">
        <v>360000</v>
      </c>
      <c r="S403" s="4" t="s">
        <v>37</v>
      </c>
      <c r="T403" s="4">
        <v>288000</v>
      </c>
      <c r="U403" s="4" t="s">
        <v>37</v>
      </c>
      <c r="V403" s="14" t="s">
        <v>38</v>
      </c>
      <c r="W403" s="14" t="s">
        <v>38</v>
      </c>
      <c r="X403" s="14" t="s">
        <v>38</v>
      </c>
      <c r="Y403" s="14" t="s">
        <v>38</v>
      </c>
      <c r="Z403" s="14" t="s">
        <v>38</v>
      </c>
      <c r="AA403" s="14" t="s">
        <v>38</v>
      </c>
      <c r="AB403" s="4" t="s">
        <v>6277</v>
      </c>
    </row>
    <row r="404" spans="1:28" s="113" customFormat="1" ht="60" customHeight="1" x14ac:dyDescent="0.25">
      <c r="A404" s="4">
        <v>401</v>
      </c>
      <c r="B404" s="4" t="s">
        <v>6223</v>
      </c>
      <c r="C404" s="4" t="s">
        <v>27</v>
      </c>
      <c r="D404" s="4" t="s">
        <v>109</v>
      </c>
      <c r="E404" s="4" t="s">
        <v>6951</v>
      </c>
      <c r="F404" s="4" t="s">
        <v>5106</v>
      </c>
      <c r="G404" s="4" t="s">
        <v>6950</v>
      </c>
      <c r="H404" s="4" t="s">
        <v>6949</v>
      </c>
      <c r="I404" s="4" t="s">
        <v>6666</v>
      </c>
      <c r="J404" s="4" t="s">
        <v>6948</v>
      </c>
      <c r="K404" s="4">
        <v>33.57</v>
      </c>
      <c r="L404" s="4">
        <v>72.717770000000002</v>
      </c>
      <c r="M404" s="4">
        <v>50</v>
      </c>
      <c r="N404" s="4" t="s">
        <v>34</v>
      </c>
      <c r="O404" s="164" t="s">
        <v>6340</v>
      </c>
      <c r="P404" s="4">
        <v>23145</v>
      </c>
      <c r="Q404" s="4" t="s">
        <v>6947</v>
      </c>
      <c r="R404" s="4">
        <v>360000</v>
      </c>
      <c r="S404" s="4" t="s">
        <v>37</v>
      </c>
      <c r="T404" s="4">
        <v>288000</v>
      </c>
      <c r="U404" s="4" t="s">
        <v>37</v>
      </c>
      <c r="V404" s="14" t="s">
        <v>38</v>
      </c>
      <c r="W404" s="14" t="s">
        <v>38</v>
      </c>
      <c r="X404" s="14" t="s">
        <v>38</v>
      </c>
      <c r="Y404" s="14" t="s">
        <v>38</v>
      </c>
      <c r="Z404" s="14" t="s">
        <v>38</v>
      </c>
      <c r="AA404" s="14" t="s">
        <v>38</v>
      </c>
      <c r="AB404" s="4" t="s">
        <v>6277</v>
      </c>
    </row>
    <row r="405" spans="1:28" s="113" customFormat="1" ht="60" customHeight="1" x14ac:dyDescent="0.25">
      <c r="A405" s="4">
        <v>402</v>
      </c>
      <c r="B405" s="4" t="s">
        <v>6223</v>
      </c>
      <c r="C405" s="4" t="s">
        <v>27</v>
      </c>
      <c r="D405" s="4" t="s">
        <v>41</v>
      </c>
      <c r="E405" s="4" t="s">
        <v>6937</v>
      </c>
      <c r="F405" s="4" t="s">
        <v>6941</v>
      </c>
      <c r="G405" s="4" t="s">
        <v>6946</v>
      </c>
      <c r="H405" s="4" t="s">
        <v>6945</v>
      </c>
      <c r="I405" s="4" t="s">
        <v>6944</v>
      </c>
      <c r="J405" s="4" t="s">
        <v>6937</v>
      </c>
      <c r="K405" s="4">
        <v>33.320650000000001</v>
      </c>
      <c r="L405" s="4">
        <v>72.123980000000003</v>
      </c>
      <c r="M405" s="4">
        <v>100</v>
      </c>
      <c r="N405" s="4" t="s">
        <v>34</v>
      </c>
      <c r="O405" s="4" t="s">
        <v>6943</v>
      </c>
      <c r="P405" s="4">
        <v>15000</v>
      </c>
      <c r="Q405" s="4" t="s">
        <v>6942</v>
      </c>
      <c r="R405" s="4">
        <v>360000</v>
      </c>
      <c r="S405" s="4" t="s">
        <v>37</v>
      </c>
      <c r="T405" s="84" t="s">
        <v>38</v>
      </c>
      <c r="U405" s="84" t="s">
        <v>38</v>
      </c>
      <c r="V405" s="14" t="s">
        <v>38</v>
      </c>
      <c r="W405" s="14" t="s">
        <v>38</v>
      </c>
      <c r="X405" s="14" t="s">
        <v>38</v>
      </c>
      <c r="Y405" s="14" t="s">
        <v>38</v>
      </c>
      <c r="Z405" s="14" t="s">
        <v>38</v>
      </c>
      <c r="AA405" s="14" t="s">
        <v>38</v>
      </c>
      <c r="AB405" s="4" t="s">
        <v>6897</v>
      </c>
    </row>
    <row r="406" spans="1:28" s="113" customFormat="1" ht="60" customHeight="1" x14ac:dyDescent="0.25">
      <c r="A406" s="4">
        <v>403</v>
      </c>
      <c r="B406" s="4" t="s">
        <v>6223</v>
      </c>
      <c r="C406" s="4" t="s">
        <v>27</v>
      </c>
      <c r="D406" s="4" t="s">
        <v>41</v>
      </c>
      <c r="E406" s="4" t="s">
        <v>6937</v>
      </c>
      <c r="F406" s="4" t="s">
        <v>6941</v>
      </c>
      <c r="G406" s="4" t="s">
        <v>6940</v>
      </c>
      <c r="H406" s="4" t="s">
        <v>6939</v>
      </c>
      <c r="I406" s="4" t="s">
        <v>6938</v>
      </c>
      <c r="J406" s="4" t="s">
        <v>6937</v>
      </c>
      <c r="K406" s="4">
        <v>33.277209999999997</v>
      </c>
      <c r="L406" s="4">
        <v>72.103840000000005</v>
      </c>
      <c r="M406" s="4">
        <v>105</v>
      </c>
      <c r="N406" s="4" t="s">
        <v>34</v>
      </c>
      <c r="O406" s="4" t="s">
        <v>6936</v>
      </c>
      <c r="P406" s="4">
        <v>13500</v>
      </c>
      <c r="Q406" s="4" t="s">
        <v>6935</v>
      </c>
      <c r="R406" s="4">
        <v>360000</v>
      </c>
      <c r="S406" s="4" t="s">
        <v>37</v>
      </c>
      <c r="T406" s="84" t="s">
        <v>38</v>
      </c>
      <c r="U406" s="84" t="s">
        <v>38</v>
      </c>
      <c r="V406" s="14" t="s">
        <v>38</v>
      </c>
      <c r="W406" s="14" t="s">
        <v>38</v>
      </c>
      <c r="X406" s="14" t="s">
        <v>38</v>
      </c>
      <c r="Y406" s="14" t="s">
        <v>38</v>
      </c>
      <c r="Z406" s="14" t="s">
        <v>38</v>
      </c>
      <c r="AA406" s="14" t="s">
        <v>38</v>
      </c>
      <c r="AB406" s="4" t="s">
        <v>6897</v>
      </c>
    </row>
    <row r="407" spans="1:28" s="113" customFormat="1" ht="60" customHeight="1" x14ac:dyDescent="0.25">
      <c r="A407" s="4">
        <v>404</v>
      </c>
      <c r="B407" s="4" t="s">
        <v>6223</v>
      </c>
      <c r="C407" s="4" t="s">
        <v>27</v>
      </c>
      <c r="D407" s="4" t="s">
        <v>41</v>
      </c>
      <c r="E407" s="4" t="s">
        <v>140</v>
      </c>
      <c r="F407" s="4" t="s">
        <v>140</v>
      </c>
      <c r="G407" s="4" t="s">
        <v>6934</v>
      </c>
      <c r="H407" s="4" t="s">
        <v>6933</v>
      </c>
      <c r="I407" s="4" t="s">
        <v>6932</v>
      </c>
      <c r="J407" s="4" t="s">
        <v>140</v>
      </c>
      <c r="K407" s="4">
        <v>33.384639999999997</v>
      </c>
      <c r="L407" s="4">
        <v>72.31738</v>
      </c>
      <c r="M407" s="4">
        <v>104</v>
      </c>
      <c r="N407" s="4" t="s">
        <v>34</v>
      </c>
      <c r="O407" s="4" t="s">
        <v>6931</v>
      </c>
      <c r="P407" s="4">
        <v>13750</v>
      </c>
      <c r="Q407" s="4" t="s">
        <v>6930</v>
      </c>
      <c r="R407" s="4">
        <v>360000</v>
      </c>
      <c r="S407" s="4" t="s">
        <v>37</v>
      </c>
      <c r="T407" s="84" t="s">
        <v>38</v>
      </c>
      <c r="U407" s="84" t="s">
        <v>38</v>
      </c>
      <c r="V407" s="14" t="s">
        <v>38</v>
      </c>
      <c r="W407" s="14" t="s">
        <v>38</v>
      </c>
      <c r="X407" s="14" t="s">
        <v>38</v>
      </c>
      <c r="Y407" s="14" t="s">
        <v>38</v>
      </c>
      <c r="Z407" s="14" t="s">
        <v>38</v>
      </c>
      <c r="AA407" s="14" t="s">
        <v>38</v>
      </c>
      <c r="AB407" s="4" t="s">
        <v>6897</v>
      </c>
    </row>
    <row r="408" spans="1:28" s="113" customFormat="1" ht="60" customHeight="1" x14ac:dyDescent="0.25">
      <c r="A408" s="4">
        <v>405</v>
      </c>
      <c r="B408" s="4" t="s">
        <v>6223</v>
      </c>
      <c r="C408" s="4" t="s">
        <v>27</v>
      </c>
      <c r="D408" s="4" t="s">
        <v>41</v>
      </c>
      <c r="E408" s="4" t="s">
        <v>165</v>
      </c>
      <c r="F408" s="4" t="s">
        <v>2361</v>
      </c>
      <c r="G408" s="4" t="s">
        <v>6929</v>
      </c>
      <c r="H408" s="4" t="s">
        <v>6928</v>
      </c>
      <c r="I408" s="4" t="s">
        <v>6927</v>
      </c>
      <c r="J408" s="4" t="s">
        <v>165</v>
      </c>
      <c r="K408" s="4">
        <v>33.142715000000003</v>
      </c>
      <c r="L408" s="4">
        <v>72.291741999999999</v>
      </c>
      <c r="M408" s="4">
        <v>103</v>
      </c>
      <c r="N408" s="4" t="s">
        <v>34</v>
      </c>
      <c r="O408" s="4" t="s">
        <v>6926</v>
      </c>
      <c r="P408" s="4">
        <v>17500</v>
      </c>
      <c r="Q408" s="4" t="s">
        <v>6925</v>
      </c>
      <c r="R408" s="4">
        <v>360000</v>
      </c>
      <c r="S408" s="4" t="s">
        <v>80</v>
      </c>
      <c r="T408" s="84" t="s">
        <v>38</v>
      </c>
      <c r="U408" s="84" t="s">
        <v>38</v>
      </c>
      <c r="V408" s="14" t="s">
        <v>38</v>
      </c>
      <c r="W408" s="14" t="s">
        <v>38</v>
      </c>
      <c r="X408" s="14" t="s">
        <v>38</v>
      </c>
      <c r="Y408" s="14" t="s">
        <v>38</v>
      </c>
      <c r="Z408" s="14" t="s">
        <v>38</v>
      </c>
      <c r="AA408" s="14" t="s">
        <v>38</v>
      </c>
      <c r="AB408" s="4" t="s">
        <v>6897</v>
      </c>
    </row>
    <row r="409" spans="1:28" s="113" customFormat="1" ht="60" customHeight="1" x14ac:dyDescent="0.25">
      <c r="A409" s="4">
        <v>406</v>
      </c>
      <c r="B409" s="4" t="s">
        <v>6223</v>
      </c>
      <c r="C409" s="4" t="s">
        <v>27</v>
      </c>
      <c r="D409" s="4" t="s">
        <v>28</v>
      </c>
      <c r="E409" s="4" t="s">
        <v>1713</v>
      </c>
      <c r="F409" s="4" t="s">
        <v>178</v>
      </c>
      <c r="G409" s="4" t="s">
        <v>6924</v>
      </c>
      <c r="H409" s="4" t="s">
        <v>6923</v>
      </c>
      <c r="I409" s="4" t="s">
        <v>6053</v>
      </c>
      <c r="J409" s="4" t="s">
        <v>1713</v>
      </c>
      <c r="K409" s="4">
        <v>33.297499999999999</v>
      </c>
      <c r="L409" s="4">
        <v>71.925426999999999</v>
      </c>
      <c r="M409" s="4">
        <v>100</v>
      </c>
      <c r="N409" s="4" t="s">
        <v>34</v>
      </c>
      <c r="O409" s="4" t="s">
        <v>6919</v>
      </c>
      <c r="P409" s="4">
        <v>19541</v>
      </c>
      <c r="Q409" s="4" t="s">
        <v>6922</v>
      </c>
      <c r="R409" s="4">
        <v>360000</v>
      </c>
      <c r="S409" s="4" t="s">
        <v>80</v>
      </c>
      <c r="T409" s="84" t="s">
        <v>38</v>
      </c>
      <c r="U409" s="84" t="s">
        <v>38</v>
      </c>
      <c r="V409" s="14" t="s">
        <v>38</v>
      </c>
      <c r="W409" s="14" t="s">
        <v>38</v>
      </c>
      <c r="X409" s="14" t="s">
        <v>38</v>
      </c>
      <c r="Y409" s="14" t="s">
        <v>38</v>
      </c>
      <c r="Z409" s="14" t="s">
        <v>38</v>
      </c>
      <c r="AA409" s="14" t="s">
        <v>38</v>
      </c>
      <c r="AB409" s="4" t="s">
        <v>6897</v>
      </c>
    </row>
    <row r="410" spans="1:28" s="113" customFormat="1" ht="60" customHeight="1" x14ac:dyDescent="0.25">
      <c r="A410" s="4">
        <v>407</v>
      </c>
      <c r="B410" s="4" t="s">
        <v>6223</v>
      </c>
      <c r="C410" s="4" t="s">
        <v>27</v>
      </c>
      <c r="D410" s="4" t="s">
        <v>28</v>
      </c>
      <c r="E410" s="4" t="s">
        <v>172</v>
      </c>
      <c r="F410" s="4" t="s">
        <v>185</v>
      </c>
      <c r="G410" s="4" t="s">
        <v>6921</v>
      </c>
      <c r="H410" s="4" t="s">
        <v>6920</v>
      </c>
      <c r="I410" s="4">
        <v>3465959415</v>
      </c>
      <c r="J410" s="4" t="s">
        <v>172</v>
      </c>
      <c r="K410" s="4">
        <v>33.376300000000001</v>
      </c>
      <c r="L410" s="4">
        <v>72.117724999999993</v>
      </c>
      <c r="M410" s="4">
        <v>111</v>
      </c>
      <c r="N410" s="4" t="s">
        <v>34</v>
      </c>
      <c r="O410" s="4" t="s">
        <v>6919</v>
      </c>
      <c r="P410" s="4">
        <v>22321</v>
      </c>
      <c r="Q410" s="4" t="s">
        <v>6918</v>
      </c>
      <c r="R410" s="4">
        <v>360000</v>
      </c>
      <c r="S410" s="4" t="s">
        <v>80</v>
      </c>
      <c r="T410" s="84" t="s">
        <v>38</v>
      </c>
      <c r="U410" s="84" t="s">
        <v>38</v>
      </c>
      <c r="V410" s="14" t="s">
        <v>38</v>
      </c>
      <c r="W410" s="14" t="s">
        <v>38</v>
      </c>
      <c r="X410" s="14" t="s">
        <v>38</v>
      </c>
      <c r="Y410" s="14" t="s">
        <v>38</v>
      </c>
      <c r="Z410" s="14" t="s">
        <v>38</v>
      </c>
      <c r="AA410" s="14" t="s">
        <v>38</v>
      </c>
      <c r="AB410" s="4" t="s">
        <v>6897</v>
      </c>
    </row>
    <row r="411" spans="1:28" s="113" customFormat="1" ht="60" customHeight="1" x14ac:dyDescent="0.25">
      <c r="A411" s="4">
        <v>408</v>
      </c>
      <c r="B411" s="4" t="s">
        <v>6223</v>
      </c>
      <c r="C411" s="4" t="s">
        <v>2506</v>
      </c>
      <c r="D411" s="4" t="s">
        <v>41</v>
      </c>
      <c r="E411" s="4" t="s">
        <v>6914</v>
      </c>
      <c r="F411" s="4" t="s">
        <v>150</v>
      </c>
      <c r="G411" s="4" t="s">
        <v>6917</v>
      </c>
      <c r="H411" s="4" t="s">
        <v>6916</v>
      </c>
      <c r="I411" s="4" t="s">
        <v>6915</v>
      </c>
      <c r="J411" s="4" t="s">
        <v>6914</v>
      </c>
      <c r="K411" s="4">
        <v>33.259602999999998</v>
      </c>
      <c r="L411" s="4">
        <v>72.369931699999995</v>
      </c>
      <c r="M411" s="4">
        <v>104</v>
      </c>
      <c r="N411" s="4" t="s">
        <v>34</v>
      </c>
      <c r="O411" s="4" t="s">
        <v>6913</v>
      </c>
      <c r="P411" s="4">
        <v>46138</v>
      </c>
      <c r="Q411" s="4" t="s">
        <v>6912</v>
      </c>
      <c r="R411" s="4">
        <v>360000</v>
      </c>
      <c r="S411" s="4" t="s">
        <v>37</v>
      </c>
      <c r="T411" s="4">
        <v>288000</v>
      </c>
      <c r="U411" s="4" t="s">
        <v>37</v>
      </c>
      <c r="V411" s="14" t="s">
        <v>38</v>
      </c>
      <c r="W411" s="14" t="s">
        <v>38</v>
      </c>
      <c r="X411" s="14" t="s">
        <v>38</v>
      </c>
      <c r="Y411" s="14" t="s">
        <v>38</v>
      </c>
      <c r="Z411" s="14" t="s">
        <v>38</v>
      </c>
      <c r="AA411" s="14" t="s">
        <v>38</v>
      </c>
      <c r="AB411" s="4" t="s">
        <v>6901</v>
      </c>
    </row>
    <row r="412" spans="1:28" s="113" customFormat="1" ht="60" customHeight="1" x14ac:dyDescent="0.25">
      <c r="A412" s="4">
        <v>409</v>
      </c>
      <c r="B412" s="4" t="s">
        <v>6223</v>
      </c>
      <c r="C412" s="4" t="s">
        <v>2506</v>
      </c>
      <c r="D412" s="4" t="s">
        <v>41</v>
      </c>
      <c r="E412" s="4" t="s">
        <v>2360</v>
      </c>
      <c r="F412" s="4" t="s">
        <v>2367</v>
      </c>
      <c r="G412" s="4" t="s">
        <v>6911</v>
      </c>
      <c r="H412" s="4" t="s">
        <v>6910</v>
      </c>
      <c r="I412" s="4" t="s">
        <v>6909</v>
      </c>
      <c r="J412" s="4" t="s">
        <v>2360</v>
      </c>
      <c r="K412" s="4">
        <v>33.20196</v>
      </c>
      <c r="L412" s="4">
        <v>72.242440000000002</v>
      </c>
      <c r="M412" s="4">
        <v>106</v>
      </c>
      <c r="N412" s="4" t="s">
        <v>34</v>
      </c>
      <c r="O412" s="4" t="s">
        <v>6908</v>
      </c>
      <c r="P412" s="4">
        <v>56892</v>
      </c>
      <c r="Q412" s="4" t="s">
        <v>6907</v>
      </c>
      <c r="R412" s="4">
        <v>360000</v>
      </c>
      <c r="S412" s="4" t="s">
        <v>37</v>
      </c>
      <c r="T412" s="4">
        <v>288000</v>
      </c>
      <c r="U412" s="4" t="s">
        <v>37</v>
      </c>
      <c r="V412" s="14" t="s">
        <v>38</v>
      </c>
      <c r="W412" s="14" t="s">
        <v>38</v>
      </c>
      <c r="X412" s="14" t="s">
        <v>38</v>
      </c>
      <c r="Y412" s="14" t="s">
        <v>38</v>
      </c>
      <c r="Z412" s="14" t="s">
        <v>38</v>
      </c>
      <c r="AA412" s="14" t="s">
        <v>38</v>
      </c>
      <c r="AB412" s="4" t="s">
        <v>6901</v>
      </c>
    </row>
    <row r="413" spans="1:28" s="113" customFormat="1" ht="60" customHeight="1" x14ac:dyDescent="0.25">
      <c r="A413" s="4">
        <v>410</v>
      </c>
      <c r="B413" s="4" t="s">
        <v>6223</v>
      </c>
      <c r="C413" s="4" t="s">
        <v>2506</v>
      </c>
      <c r="D413" s="4" t="s">
        <v>41</v>
      </c>
      <c r="E413" s="4" t="s">
        <v>140</v>
      </c>
      <c r="F413" s="4" t="s">
        <v>140</v>
      </c>
      <c r="G413" s="4" t="s">
        <v>6906</v>
      </c>
      <c r="H413" s="4" t="s">
        <v>6905</v>
      </c>
      <c r="I413" s="4" t="s">
        <v>6904</v>
      </c>
      <c r="J413" s="4" t="s">
        <v>140</v>
      </c>
      <c r="K413" s="4">
        <v>33.437820000000002</v>
      </c>
      <c r="L413" s="4">
        <v>72.294179999999997</v>
      </c>
      <c r="M413" s="4">
        <v>102</v>
      </c>
      <c r="N413" s="4" t="s">
        <v>34</v>
      </c>
      <c r="O413" s="4" t="s">
        <v>6903</v>
      </c>
      <c r="P413" s="4">
        <v>50269</v>
      </c>
      <c r="Q413" s="4" t="s">
        <v>6902</v>
      </c>
      <c r="R413" s="4">
        <v>360000</v>
      </c>
      <c r="S413" s="4" t="s">
        <v>37</v>
      </c>
      <c r="T413" s="4">
        <v>288000</v>
      </c>
      <c r="U413" s="4" t="s">
        <v>37</v>
      </c>
      <c r="V413" s="14" t="s">
        <v>38</v>
      </c>
      <c r="W413" s="14" t="s">
        <v>38</v>
      </c>
      <c r="X413" s="14" t="s">
        <v>38</v>
      </c>
      <c r="Y413" s="14" t="s">
        <v>38</v>
      </c>
      <c r="Z413" s="14" t="s">
        <v>38</v>
      </c>
      <c r="AA413" s="14" t="s">
        <v>38</v>
      </c>
      <c r="AB413" s="4" t="s">
        <v>6901</v>
      </c>
    </row>
    <row r="414" spans="1:28" s="113" customFormat="1" ht="60" customHeight="1" x14ac:dyDescent="0.25">
      <c r="A414" s="4">
        <v>411</v>
      </c>
      <c r="B414" s="4" t="s">
        <v>6223</v>
      </c>
      <c r="C414" s="4" t="s">
        <v>2506</v>
      </c>
      <c r="D414" s="4" t="s">
        <v>28</v>
      </c>
      <c r="E414" s="4" t="s">
        <v>6356</v>
      </c>
      <c r="F414" s="4" t="s">
        <v>158</v>
      </c>
      <c r="G414" s="4" t="s">
        <v>6359</v>
      </c>
      <c r="H414" s="4" t="s">
        <v>6358</v>
      </c>
      <c r="I414" s="4" t="s">
        <v>6357</v>
      </c>
      <c r="J414" s="4" t="s">
        <v>6356</v>
      </c>
      <c r="K414" s="4">
        <v>33.467173000000003</v>
      </c>
      <c r="L414" s="4">
        <v>72.065831000000003</v>
      </c>
      <c r="M414" s="4">
        <v>102</v>
      </c>
      <c r="N414" s="4" t="s">
        <v>34</v>
      </c>
      <c r="O414" s="10" t="s">
        <v>6344</v>
      </c>
      <c r="P414" s="4">
        <v>12500</v>
      </c>
      <c r="Q414" s="4" t="s">
        <v>6355</v>
      </c>
      <c r="R414" s="4">
        <v>360000</v>
      </c>
      <c r="S414" s="4" t="s">
        <v>37</v>
      </c>
      <c r="T414" s="84" t="s">
        <v>38</v>
      </c>
      <c r="U414" s="84" t="s">
        <v>38</v>
      </c>
      <c r="V414" s="14" t="s">
        <v>38</v>
      </c>
      <c r="W414" s="14" t="s">
        <v>38</v>
      </c>
      <c r="X414" s="14" t="s">
        <v>38</v>
      </c>
      <c r="Y414" s="14" t="s">
        <v>38</v>
      </c>
      <c r="Z414" s="14" t="s">
        <v>38</v>
      </c>
      <c r="AA414" s="14" t="s">
        <v>38</v>
      </c>
      <c r="AB414" s="4" t="s">
        <v>6897</v>
      </c>
    </row>
    <row r="415" spans="1:28" s="113" customFormat="1" ht="60" customHeight="1" x14ac:dyDescent="0.25">
      <c r="A415" s="4">
        <v>412</v>
      </c>
      <c r="B415" s="4" t="s">
        <v>6223</v>
      </c>
      <c r="C415" s="4" t="s">
        <v>2506</v>
      </c>
      <c r="D415" s="4" t="s">
        <v>28</v>
      </c>
      <c r="E415" s="4" t="s">
        <v>1719</v>
      </c>
      <c r="F415" s="4" t="s">
        <v>178</v>
      </c>
      <c r="G415" s="4" t="s">
        <v>6346</v>
      </c>
      <c r="H415" s="4" t="s">
        <v>6345</v>
      </c>
      <c r="I415" s="4" t="s">
        <v>6341</v>
      </c>
      <c r="J415" s="4" t="s">
        <v>1719</v>
      </c>
      <c r="K415" s="4">
        <v>33.423788999999999</v>
      </c>
      <c r="L415" s="4">
        <v>71.930755000000005</v>
      </c>
      <c r="M415" s="4">
        <v>100</v>
      </c>
      <c r="N415" s="4" t="s">
        <v>34</v>
      </c>
      <c r="O415" s="10" t="s">
        <v>6344</v>
      </c>
      <c r="P415" s="4">
        <v>15000</v>
      </c>
      <c r="Q415" s="4" t="s">
        <v>6339</v>
      </c>
      <c r="R415" s="4">
        <v>360000</v>
      </c>
      <c r="S415" s="4" t="s">
        <v>37</v>
      </c>
      <c r="T415" s="84" t="s">
        <v>38</v>
      </c>
      <c r="U415" s="84" t="s">
        <v>38</v>
      </c>
      <c r="V415" s="14" t="s">
        <v>38</v>
      </c>
      <c r="W415" s="14" t="s">
        <v>38</v>
      </c>
      <c r="X415" s="14" t="s">
        <v>38</v>
      </c>
      <c r="Y415" s="14" t="s">
        <v>38</v>
      </c>
      <c r="Z415" s="14" t="s">
        <v>38</v>
      </c>
      <c r="AA415" s="14" t="s">
        <v>38</v>
      </c>
      <c r="AB415" s="4" t="s">
        <v>6897</v>
      </c>
    </row>
    <row r="416" spans="1:28" s="113" customFormat="1" ht="60" customHeight="1" x14ac:dyDescent="0.25">
      <c r="A416" s="4">
        <v>413</v>
      </c>
      <c r="B416" s="4" t="s">
        <v>6223</v>
      </c>
      <c r="C416" s="4" t="s">
        <v>2506</v>
      </c>
      <c r="D416" s="4" t="s">
        <v>28</v>
      </c>
      <c r="E416" s="4" t="s">
        <v>1719</v>
      </c>
      <c r="F416" s="4" t="s">
        <v>178</v>
      </c>
      <c r="G416" s="4" t="s">
        <v>6343</v>
      </c>
      <c r="H416" s="4" t="s">
        <v>6342</v>
      </c>
      <c r="I416" s="4" t="s">
        <v>6341</v>
      </c>
      <c r="J416" s="4" t="s">
        <v>1719</v>
      </c>
      <c r="K416" s="4">
        <v>33.421838999999999</v>
      </c>
      <c r="L416" s="4">
        <v>71.924813999999998</v>
      </c>
      <c r="M416" s="4">
        <v>108</v>
      </c>
      <c r="N416" s="4" t="s">
        <v>34</v>
      </c>
      <c r="O416" s="10" t="s">
        <v>6340</v>
      </c>
      <c r="P416" s="4">
        <v>15000</v>
      </c>
      <c r="Q416" s="4" t="s">
        <v>6339</v>
      </c>
      <c r="R416" s="4">
        <v>360000</v>
      </c>
      <c r="S416" s="4" t="s">
        <v>37</v>
      </c>
      <c r="T416" s="84" t="s">
        <v>38</v>
      </c>
      <c r="U416" s="84" t="s">
        <v>38</v>
      </c>
      <c r="V416" s="14" t="s">
        <v>38</v>
      </c>
      <c r="W416" s="14" t="s">
        <v>38</v>
      </c>
      <c r="X416" s="14" t="s">
        <v>38</v>
      </c>
      <c r="Y416" s="14" t="s">
        <v>38</v>
      </c>
      <c r="Z416" s="14" t="s">
        <v>38</v>
      </c>
      <c r="AA416" s="14" t="s">
        <v>38</v>
      </c>
      <c r="AB416" s="4" t="s">
        <v>6897</v>
      </c>
    </row>
    <row r="417" spans="1:28" s="113" customFormat="1" ht="60" customHeight="1" x14ac:dyDescent="0.25">
      <c r="A417" s="4">
        <v>414</v>
      </c>
      <c r="B417" s="4" t="s">
        <v>6223</v>
      </c>
      <c r="C417" s="4" t="s">
        <v>2506</v>
      </c>
      <c r="D417" s="4" t="s">
        <v>28</v>
      </c>
      <c r="E417" s="4" t="s">
        <v>6350</v>
      </c>
      <c r="F417" s="4" t="s">
        <v>3748</v>
      </c>
      <c r="G417" s="4" t="s">
        <v>6900</v>
      </c>
      <c r="H417" s="4" t="s">
        <v>6352</v>
      </c>
      <c r="I417" s="4" t="s">
        <v>6351</v>
      </c>
      <c r="J417" s="4" t="s">
        <v>6350</v>
      </c>
      <c r="K417" s="4">
        <v>33.381680000000003</v>
      </c>
      <c r="L417" s="4">
        <v>71.011809999999997</v>
      </c>
      <c r="M417" s="4">
        <v>98</v>
      </c>
      <c r="N417" s="4" t="s">
        <v>34</v>
      </c>
      <c r="O417" s="165" t="s">
        <v>6899</v>
      </c>
      <c r="P417" s="4">
        <v>20000</v>
      </c>
      <c r="Q417" s="4" t="s">
        <v>6898</v>
      </c>
      <c r="R417" s="4">
        <v>360000</v>
      </c>
      <c r="S417" s="4" t="s">
        <v>37</v>
      </c>
      <c r="T417" s="84" t="s">
        <v>38</v>
      </c>
      <c r="U417" s="84" t="s">
        <v>38</v>
      </c>
      <c r="V417" s="14" t="s">
        <v>38</v>
      </c>
      <c r="W417" s="14" t="s">
        <v>38</v>
      </c>
      <c r="X417" s="14" t="s">
        <v>38</v>
      </c>
      <c r="Y417" s="14" t="s">
        <v>38</v>
      </c>
      <c r="Z417" s="14" t="s">
        <v>38</v>
      </c>
      <c r="AA417" s="14" t="s">
        <v>38</v>
      </c>
      <c r="AB417" s="4" t="s">
        <v>6897</v>
      </c>
    </row>
    <row r="418" spans="1:28" s="113" customFormat="1" ht="60" customHeight="1" x14ac:dyDescent="0.25">
      <c r="A418" s="4">
        <v>415</v>
      </c>
      <c r="B418" s="4" t="s">
        <v>6223</v>
      </c>
      <c r="C418" s="4" t="s">
        <v>27</v>
      </c>
      <c r="D418" s="4" t="s">
        <v>6385</v>
      </c>
      <c r="E418" s="4" t="s">
        <v>6880</v>
      </c>
      <c r="F418" s="4" t="s">
        <v>6884</v>
      </c>
      <c r="G418" s="4" t="s">
        <v>6883</v>
      </c>
      <c r="H418" s="4" t="s">
        <v>6882</v>
      </c>
      <c r="I418" s="4" t="s">
        <v>6881</v>
      </c>
      <c r="J418" s="4" t="s">
        <v>6880</v>
      </c>
      <c r="K418" s="4">
        <v>33.588332999999999</v>
      </c>
      <c r="L418" s="4">
        <v>72.417221999999995</v>
      </c>
      <c r="M418" s="4">
        <v>80</v>
      </c>
      <c r="N418" s="4" t="s">
        <v>34</v>
      </c>
      <c r="O418" s="4"/>
      <c r="P418" s="4">
        <v>180000</v>
      </c>
      <c r="Q418" s="4" t="s">
        <v>6879</v>
      </c>
      <c r="R418" s="84" t="s">
        <v>38</v>
      </c>
      <c r="S418" s="84" t="s">
        <v>38</v>
      </c>
      <c r="T418" s="84" t="s">
        <v>38</v>
      </c>
      <c r="U418" s="84" t="s">
        <v>38</v>
      </c>
      <c r="V418" s="14" t="s">
        <v>38</v>
      </c>
      <c r="W418" s="14" t="s">
        <v>38</v>
      </c>
      <c r="X418" s="14" t="s">
        <v>38</v>
      </c>
      <c r="Y418" s="14" t="s">
        <v>38</v>
      </c>
      <c r="Z418" s="14" t="s">
        <v>38</v>
      </c>
      <c r="AA418" s="14" t="s">
        <v>38</v>
      </c>
      <c r="AB418" s="4" t="s">
        <v>6891</v>
      </c>
    </row>
    <row r="419" spans="1:28" s="113" customFormat="1" ht="60" customHeight="1" x14ac:dyDescent="0.25">
      <c r="A419" s="4">
        <v>416</v>
      </c>
      <c r="B419" s="4" t="s">
        <v>6223</v>
      </c>
      <c r="C419" s="4" t="s">
        <v>27</v>
      </c>
      <c r="D419" s="4" t="s">
        <v>6385</v>
      </c>
      <c r="E419" s="4" t="s">
        <v>6381</v>
      </c>
      <c r="F419" s="4" t="s">
        <v>6381</v>
      </c>
      <c r="G419" s="4" t="s">
        <v>6384</v>
      </c>
      <c r="H419" s="4" t="s">
        <v>6383</v>
      </c>
      <c r="I419" s="4" t="s">
        <v>6382</v>
      </c>
      <c r="J419" s="4" t="s">
        <v>6381</v>
      </c>
      <c r="K419" s="4">
        <v>33.442599999999999</v>
      </c>
      <c r="L419" s="4">
        <v>71.919270999999995</v>
      </c>
      <c r="M419" s="4">
        <v>60</v>
      </c>
      <c r="N419" s="4" t="s">
        <v>34</v>
      </c>
      <c r="O419" s="14"/>
      <c r="P419" s="4">
        <v>17502</v>
      </c>
      <c r="Q419" s="4" t="s">
        <v>6380</v>
      </c>
      <c r="R419" s="84" t="s">
        <v>38</v>
      </c>
      <c r="S419" s="84" t="s">
        <v>38</v>
      </c>
      <c r="T419" s="84" t="s">
        <v>38</v>
      </c>
      <c r="U419" s="84" t="s">
        <v>38</v>
      </c>
      <c r="V419" s="14" t="s">
        <v>38</v>
      </c>
      <c r="W419" s="14" t="s">
        <v>38</v>
      </c>
      <c r="X419" s="14" t="s">
        <v>38</v>
      </c>
      <c r="Y419" s="14" t="s">
        <v>38</v>
      </c>
      <c r="Z419" s="14" t="s">
        <v>38</v>
      </c>
      <c r="AA419" s="14" t="s">
        <v>38</v>
      </c>
      <c r="AB419" s="4" t="s">
        <v>6891</v>
      </c>
    </row>
    <row r="420" spans="1:28" s="113" customFormat="1" ht="60" customHeight="1" x14ac:dyDescent="0.25">
      <c r="A420" s="4">
        <v>417</v>
      </c>
      <c r="B420" s="4" t="s">
        <v>6223</v>
      </c>
      <c r="C420" s="4" t="s">
        <v>27</v>
      </c>
      <c r="D420" s="4" t="s">
        <v>6385</v>
      </c>
      <c r="E420" s="4" t="s">
        <v>6893</v>
      </c>
      <c r="F420" s="4" t="s">
        <v>6893</v>
      </c>
      <c r="G420" s="4" t="s">
        <v>6896</v>
      </c>
      <c r="H420" s="4" t="s">
        <v>6895</v>
      </c>
      <c r="I420" s="4" t="s">
        <v>6894</v>
      </c>
      <c r="J420" s="4" t="s">
        <v>6893</v>
      </c>
      <c r="K420" s="4">
        <v>33.602499999999999</v>
      </c>
      <c r="L420" s="4">
        <v>72.606943999999999</v>
      </c>
      <c r="M420" s="4">
        <v>90</v>
      </c>
      <c r="N420" s="4" t="s">
        <v>34</v>
      </c>
      <c r="O420" s="14"/>
      <c r="P420" s="4">
        <v>18121</v>
      </c>
      <c r="Q420" s="4" t="s">
        <v>6892</v>
      </c>
      <c r="R420" s="84" t="s">
        <v>38</v>
      </c>
      <c r="S420" s="84" t="s">
        <v>38</v>
      </c>
      <c r="T420" s="84" t="s">
        <v>38</v>
      </c>
      <c r="U420" s="84" t="s">
        <v>38</v>
      </c>
      <c r="V420" s="14" t="s">
        <v>38</v>
      </c>
      <c r="W420" s="14" t="s">
        <v>38</v>
      </c>
      <c r="X420" s="14" t="s">
        <v>38</v>
      </c>
      <c r="Y420" s="14" t="s">
        <v>38</v>
      </c>
      <c r="Z420" s="14" t="s">
        <v>38</v>
      </c>
      <c r="AA420" s="14" t="s">
        <v>38</v>
      </c>
      <c r="AB420" s="4" t="s">
        <v>6891</v>
      </c>
    </row>
    <row r="421" spans="1:28" s="113" customFormat="1" ht="60" customHeight="1" x14ac:dyDescent="0.25">
      <c r="A421" s="4">
        <v>418</v>
      </c>
      <c r="B421" s="4" t="s">
        <v>6223</v>
      </c>
      <c r="C421" s="4" t="s">
        <v>27</v>
      </c>
      <c r="D421" s="4" t="s">
        <v>28</v>
      </c>
      <c r="E421" s="4" t="s">
        <v>1719</v>
      </c>
      <c r="F421" s="4" t="s">
        <v>6890</v>
      </c>
      <c r="G421" s="4" t="s">
        <v>6889</v>
      </c>
      <c r="H421" s="4" t="s">
        <v>6888</v>
      </c>
      <c r="I421" s="4" t="s">
        <v>6049</v>
      </c>
      <c r="J421" s="4" t="s">
        <v>6887</v>
      </c>
      <c r="K421" s="4">
        <v>33.420099999999998</v>
      </c>
      <c r="L421" s="4">
        <v>71.930099999999996</v>
      </c>
      <c r="M421" s="4">
        <v>60</v>
      </c>
      <c r="N421" s="4" t="s">
        <v>34</v>
      </c>
      <c r="O421" s="14" t="s">
        <v>6344</v>
      </c>
      <c r="P421" s="4">
        <v>58651</v>
      </c>
      <c r="Q421" s="4" t="s">
        <v>6886</v>
      </c>
      <c r="R421" s="2">
        <v>360000</v>
      </c>
      <c r="S421" s="4" t="s">
        <v>80</v>
      </c>
      <c r="T421" s="84" t="s">
        <v>38</v>
      </c>
      <c r="U421" s="84" t="s">
        <v>38</v>
      </c>
      <c r="V421" s="14" t="s">
        <v>38</v>
      </c>
      <c r="W421" s="14" t="s">
        <v>38</v>
      </c>
      <c r="X421" s="14" t="s">
        <v>38</v>
      </c>
      <c r="Y421" s="14" t="s">
        <v>38</v>
      </c>
      <c r="Z421" s="14" t="s">
        <v>38</v>
      </c>
      <c r="AA421" s="14" t="s">
        <v>38</v>
      </c>
      <c r="AB421" s="4" t="s">
        <v>6885</v>
      </c>
    </row>
    <row r="422" spans="1:28" s="113" customFormat="1" ht="60" customHeight="1" x14ac:dyDescent="0.25">
      <c r="A422" s="4">
        <v>419</v>
      </c>
      <c r="B422" s="4" t="s">
        <v>6223</v>
      </c>
      <c r="C422" s="4" t="s">
        <v>27</v>
      </c>
      <c r="D422" s="4" t="s">
        <v>41</v>
      </c>
      <c r="E422" s="4" t="s">
        <v>6698</v>
      </c>
      <c r="F422" s="4" t="s">
        <v>41</v>
      </c>
      <c r="G422" s="4" t="s">
        <v>6697</v>
      </c>
      <c r="H422" s="4" t="s">
        <v>6696</v>
      </c>
      <c r="I422" s="4" t="s">
        <v>6695</v>
      </c>
      <c r="J422" s="4" t="s">
        <v>41</v>
      </c>
      <c r="K422" s="4">
        <v>33.368004999999997</v>
      </c>
      <c r="L422" s="4">
        <v>72.194929999999999</v>
      </c>
      <c r="M422" s="4">
        <v>105</v>
      </c>
      <c r="N422" s="4" t="s">
        <v>34</v>
      </c>
      <c r="O422" s="4" t="s">
        <v>6694</v>
      </c>
      <c r="P422" s="4">
        <v>35145</v>
      </c>
      <c r="Q422" s="4" t="s">
        <v>6693</v>
      </c>
      <c r="R422" s="2">
        <v>360000</v>
      </c>
      <c r="S422" s="4" t="s">
        <v>80</v>
      </c>
      <c r="T422" s="84" t="s">
        <v>38</v>
      </c>
      <c r="U422" s="84" t="s">
        <v>38</v>
      </c>
      <c r="V422" s="14" t="s">
        <v>38</v>
      </c>
      <c r="W422" s="14" t="s">
        <v>38</v>
      </c>
      <c r="X422" s="14" t="s">
        <v>38</v>
      </c>
      <c r="Y422" s="14" t="s">
        <v>38</v>
      </c>
      <c r="Z422" s="14" t="s">
        <v>38</v>
      </c>
      <c r="AA422" s="14" t="s">
        <v>38</v>
      </c>
      <c r="AB422" s="4" t="s">
        <v>6885</v>
      </c>
    </row>
    <row r="423" spans="1:28" s="113" customFormat="1" ht="60" customHeight="1" x14ac:dyDescent="0.25">
      <c r="A423" s="4">
        <v>420</v>
      </c>
      <c r="B423" s="4" t="s">
        <v>6223</v>
      </c>
      <c r="C423" s="4" t="s">
        <v>27</v>
      </c>
      <c r="D423" s="4" t="s">
        <v>6385</v>
      </c>
      <c r="E423" s="4" t="s">
        <v>6381</v>
      </c>
      <c r="F423" s="4" t="s">
        <v>6381</v>
      </c>
      <c r="G423" s="4" t="s">
        <v>6384</v>
      </c>
      <c r="H423" s="4" t="s">
        <v>6383</v>
      </c>
      <c r="I423" s="4" t="s">
        <v>6382</v>
      </c>
      <c r="J423" s="4" t="s">
        <v>6381</v>
      </c>
      <c r="K423" s="4">
        <v>33.442599999999999</v>
      </c>
      <c r="L423" s="4">
        <v>71.919270999999995</v>
      </c>
      <c r="M423" s="4">
        <v>60</v>
      </c>
      <c r="N423" s="4" t="s">
        <v>34</v>
      </c>
      <c r="O423" s="14" t="s">
        <v>38</v>
      </c>
      <c r="P423" s="4">
        <v>17502</v>
      </c>
      <c r="Q423" s="4" t="s">
        <v>6380</v>
      </c>
      <c r="R423" s="2">
        <v>360000</v>
      </c>
      <c r="S423" s="4" t="s">
        <v>80</v>
      </c>
      <c r="T423" s="84" t="s">
        <v>38</v>
      </c>
      <c r="U423" s="84" t="s">
        <v>38</v>
      </c>
      <c r="V423" s="14" t="s">
        <v>38</v>
      </c>
      <c r="W423" s="14" t="s">
        <v>38</v>
      </c>
      <c r="X423" s="14" t="s">
        <v>38</v>
      </c>
      <c r="Y423" s="14" t="s">
        <v>38</v>
      </c>
      <c r="Z423" s="14" t="s">
        <v>38</v>
      </c>
      <c r="AA423" s="14" t="s">
        <v>38</v>
      </c>
      <c r="AB423" s="4" t="s">
        <v>6885</v>
      </c>
    </row>
    <row r="424" spans="1:28" s="113" customFormat="1" ht="60" customHeight="1" x14ac:dyDescent="0.25">
      <c r="A424" s="4">
        <v>421</v>
      </c>
      <c r="B424" s="4" t="s">
        <v>6223</v>
      </c>
      <c r="C424" s="4" t="s">
        <v>27</v>
      </c>
      <c r="D424" s="4" t="s">
        <v>6385</v>
      </c>
      <c r="E424" s="4" t="s">
        <v>6880</v>
      </c>
      <c r="F424" s="4" t="s">
        <v>6884</v>
      </c>
      <c r="G424" s="4" t="s">
        <v>6883</v>
      </c>
      <c r="H424" s="4" t="s">
        <v>6882</v>
      </c>
      <c r="I424" s="4" t="s">
        <v>6881</v>
      </c>
      <c r="J424" s="4" t="s">
        <v>6880</v>
      </c>
      <c r="K424" s="4">
        <v>33.588332999999999</v>
      </c>
      <c r="L424" s="4">
        <v>72.417221999999995</v>
      </c>
      <c r="M424" s="4">
        <v>80</v>
      </c>
      <c r="N424" s="4" t="s">
        <v>34</v>
      </c>
      <c r="O424" s="14" t="s">
        <v>38</v>
      </c>
      <c r="P424" s="4">
        <v>180000</v>
      </c>
      <c r="Q424" s="4" t="s">
        <v>6879</v>
      </c>
      <c r="R424" s="2">
        <v>360000</v>
      </c>
      <c r="S424" s="4" t="s">
        <v>80</v>
      </c>
      <c r="T424" s="84" t="s">
        <v>38</v>
      </c>
      <c r="U424" s="84" t="s">
        <v>38</v>
      </c>
      <c r="V424" s="14" t="s">
        <v>38</v>
      </c>
      <c r="W424" s="14" t="s">
        <v>38</v>
      </c>
      <c r="X424" s="14" t="s">
        <v>38</v>
      </c>
      <c r="Y424" s="14" t="s">
        <v>38</v>
      </c>
      <c r="Z424" s="14" t="s">
        <v>38</v>
      </c>
      <c r="AA424" s="14" t="s">
        <v>38</v>
      </c>
      <c r="AB424" s="4" t="s">
        <v>6885</v>
      </c>
    </row>
    <row r="425" spans="1:28" s="113" customFormat="1" ht="60" customHeight="1" x14ac:dyDescent="0.25">
      <c r="A425" s="4">
        <v>422</v>
      </c>
      <c r="B425" s="4" t="s">
        <v>6223</v>
      </c>
      <c r="C425" s="4" t="s">
        <v>27</v>
      </c>
      <c r="D425" s="4" t="s">
        <v>6385</v>
      </c>
      <c r="E425" s="4" t="s">
        <v>6880</v>
      </c>
      <c r="F425" s="4" t="s">
        <v>6884</v>
      </c>
      <c r="G425" s="4" t="s">
        <v>6883</v>
      </c>
      <c r="H425" s="4" t="s">
        <v>6882</v>
      </c>
      <c r="I425" s="4" t="s">
        <v>6881</v>
      </c>
      <c r="J425" s="4" t="s">
        <v>6880</v>
      </c>
      <c r="K425" s="4">
        <v>33.588332999999999</v>
      </c>
      <c r="L425" s="4">
        <v>72.417221999999995</v>
      </c>
      <c r="M425" s="4">
        <v>80</v>
      </c>
      <c r="N425" s="4" t="s">
        <v>34</v>
      </c>
      <c r="O425" s="14" t="s">
        <v>38</v>
      </c>
      <c r="P425" s="4">
        <v>180000</v>
      </c>
      <c r="Q425" s="4" t="s">
        <v>6879</v>
      </c>
      <c r="R425" s="2">
        <v>360000</v>
      </c>
      <c r="S425" s="4" t="s">
        <v>80</v>
      </c>
      <c r="T425" s="4">
        <v>288000</v>
      </c>
      <c r="U425" s="4" t="s">
        <v>37</v>
      </c>
      <c r="V425" s="14" t="s">
        <v>38</v>
      </c>
      <c r="W425" s="14" t="s">
        <v>38</v>
      </c>
      <c r="X425" s="14" t="s">
        <v>38</v>
      </c>
      <c r="Y425" s="14" t="s">
        <v>38</v>
      </c>
      <c r="Z425" s="14" t="s">
        <v>38</v>
      </c>
      <c r="AA425" s="14" t="s">
        <v>38</v>
      </c>
      <c r="AB425" s="4" t="s">
        <v>6878</v>
      </c>
    </row>
    <row r="426" spans="1:28" s="113" customFormat="1" ht="60" customHeight="1" x14ac:dyDescent="0.25">
      <c r="A426" s="4">
        <v>423</v>
      </c>
      <c r="B426" s="4" t="s">
        <v>6223</v>
      </c>
      <c r="C426" s="4" t="s">
        <v>1549</v>
      </c>
      <c r="D426" s="4" t="s">
        <v>1549</v>
      </c>
      <c r="E426" s="4" t="s">
        <v>2049</v>
      </c>
      <c r="F426" s="4" t="s">
        <v>1608</v>
      </c>
      <c r="G426" s="4" t="s">
        <v>6877</v>
      </c>
      <c r="H426" s="4" t="s">
        <v>6876</v>
      </c>
      <c r="I426" s="4" t="s">
        <v>6875</v>
      </c>
      <c r="J426" s="4" t="s">
        <v>2049</v>
      </c>
      <c r="K426" s="4">
        <v>33.370125999999999</v>
      </c>
      <c r="L426" s="4">
        <v>72.954441000000003</v>
      </c>
      <c r="M426" s="4">
        <v>120</v>
      </c>
      <c r="N426" s="4" t="s">
        <v>34</v>
      </c>
      <c r="O426" s="14" t="s">
        <v>6874</v>
      </c>
      <c r="P426" s="4">
        <v>25431</v>
      </c>
      <c r="Q426" s="4" t="s">
        <v>6873</v>
      </c>
      <c r="R426" s="84" t="s">
        <v>38</v>
      </c>
      <c r="S426" s="84" t="s">
        <v>38</v>
      </c>
      <c r="T426" s="84" t="s">
        <v>38</v>
      </c>
      <c r="U426" s="84" t="s">
        <v>38</v>
      </c>
      <c r="V426" s="14" t="s">
        <v>38</v>
      </c>
      <c r="W426" s="14" t="s">
        <v>38</v>
      </c>
      <c r="X426" s="14" t="s">
        <v>38</v>
      </c>
      <c r="Y426" s="14" t="s">
        <v>38</v>
      </c>
      <c r="Z426" s="14" t="s">
        <v>38</v>
      </c>
      <c r="AA426" s="14" t="s">
        <v>38</v>
      </c>
      <c r="AB426" s="4" t="s">
        <v>6749</v>
      </c>
    </row>
    <row r="427" spans="1:28" s="113" customFormat="1" ht="60" customHeight="1" x14ac:dyDescent="0.25">
      <c r="A427" s="4">
        <v>424</v>
      </c>
      <c r="B427" s="4" t="s">
        <v>6223</v>
      </c>
      <c r="C427" s="4" t="s">
        <v>1549</v>
      </c>
      <c r="D427" s="4" t="s">
        <v>1549</v>
      </c>
      <c r="E427" s="4" t="s">
        <v>2049</v>
      </c>
      <c r="F427" s="4" t="s">
        <v>1608</v>
      </c>
      <c r="G427" s="4" t="s">
        <v>6877</v>
      </c>
      <c r="H427" s="4" t="s">
        <v>6876</v>
      </c>
      <c r="I427" s="4" t="s">
        <v>6875</v>
      </c>
      <c r="J427" s="4" t="s">
        <v>2049</v>
      </c>
      <c r="K427" s="4">
        <v>33.370125999999999</v>
      </c>
      <c r="L427" s="4">
        <v>72.954441000000003</v>
      </c>
      <c r="M427" s="4">
        <v>120</v>
      </c>
      <c r="N427" s="4" t="s">
        <v>34</v>
      </c>
      <c r="O427" s="14" t="s">
        <v>6874</v>
      </c>
      <c r="P427" s="4">
        <v>25431</v>
      </c>
      <c r="Q427" s="4" t="s">
        <v>6873</v>
      </c>
      <c r="R427" s="2">
        <v>360000</v>
      </c>
      <c r="S427" s="4" t="s">
        <v>80</v>
      </c>
      <c r="T427" s="84" t="s">
        <v>38</v>
      </c>
      <c r="U427" s="84" t="s">
        <v>38</v>
      </c>
      <c r="V427" s="14" t="s">
        <v>38</v>
      </c>
      <c r="W427" s="14" t="s">
        <v>38</v>
      </c>
      <c r="X427" s="14" t="s">
        <v>38</v>
      </c>
      <c r="Y427" s="14" t="s">
        <v>38</v>
      </c>
      <c r="Z427" s="14" t="s">
        <v>38</v>
      </c>
      <c r="AA427" s="14" t="s">
        <v>38</v>
      </c>
      <c r="AB427" s="4" t="s">
        <v>6824</v>
      </c>
    </row>
    <row r="428" spans="1:28" s="113" customFormat="1" ht="60" customHeight="1" x14ac:dyDescent="0.25">
      <c r="A428" s="4">
        <v>425</v>
      </c>
      <c r="B428" s="4" t="s">
        <v>6223</v>
      </c>
      <c r="C428" s="4" t="s">
        <v>1549</v>
      </c>
      <c r="D428" s="4" t="s">
        <v>2849</v>
      </c>
      <c r="E428" s="4" t="s">
        <v>6826</v>
      </c>
      <c r="F428" s="4" t="s">
        <v>6830</v>
      </c>
      <c r="G428" s="4" t="s">
        <v>6872</v>
      </c>
      <c r="H428" s="4" t="s">
        <v>6871</v>
      </c>
      <c r="I428" s="4" t="s">
        <v>6870</v>
      </c>
      <c r="J428" s="4" t="s">
        <v>6826</v>
      </c>
      <c r="K428" s="4">
        <v>33.566800000000001</v>
      </c>
      <c r="L428" s="4">
        <v>73.402277999999995</v>
      </c>
      <c r="M428" s="4">
        <v>20</v>
      </c>
      <c r="N428" s="4" t="s">
        <v>34</v>
      </c>
      <c r="O428" s="10" t="s">
        <v>6344</v>
      </c>
      <c r="P428" s="4">
        <v>22443</v>
      </c>
      <c r="Q428" s="4" t="s">
        <v>6869</v>
      </c>
      <c r="R428" s="4">
        <v>360000</v>
      </c>
      <c r="S428" s="4" t="s">
        <v>37</v>
      </c>
      <c r="T428" s="4">
        <v>288000</v>
      </c>
      <c r="U428" s="4" t="s">
        <v>37</v>
      </c>
      <c r="V428" s="14" t="s">
        <v>38</v>
      </c>
      <c r="W428" s="14" t="s">
        <v>38</v>
      </c>
      <c r="X428" s="14" t="s">
        <v>38</v>
      </c>
      <c r="Y428" s="14" t="s">
        <v>38</v>
      </c>
      <c r="Z428" s="14" t="s">
        <v>38</v>
      </c>
      <c r="AA428" s="14" t="s">
        <v>38</v>
      </c>
      <c r="AB428" s="4" t="s">
        <v>6618</v>
      </c>
    </row>
    <row r="429" spans="1:28" s="113" customFormat="1" ht="60" customHeight="1" x14ac:dyDescent="0.25">
      <c r="A429" s="4">
        <v>426</v>
      </c>
      <c r="B429" s="4" t="s">
        <v>6223</v>
      </c>
      <c r="C429" s="4" t="s">
        <v>1549</v>
      </c>
      <c r="D429" s="4" t="s">
        <v>2849</v>
      </c>
      <c r="E429" s="4" t="s">
        <v>6826</v>
      </c>
      <c r="F429" s="4" t="s">
        <v>6830</v>
      </c>
      <c r="G429" s="4" t="s">
        <v>6868</v>
      </c>
      <c r="H429" s="4" t="s">
        <v>6867</v>
      </c>
      <c r="I429" s="4" t="s">
        <v>6866</v>
      </c>
      <c r="J429" s="4" t="s">
        <v>6826</v>
      </c>
      <c r="K429" s="4">
        <v>33.566800000000001</v>
      </c>
      <c r="L429" s="4">
        <v>73.402277999999995</v>
      </c>
      <c r="M429" s="4">
        <v>70</v>
      </c>
      <c r="N429" s="4" t="s">
        <v>34</v>
      </c>
      <c r="O429" s="10" t="s">
        <v>6865</v>
      </c>
      <c r="P429" s="4">
        <v>21486</v>
      </c>
      <c r="Q429" s="4" t="s">
        <v>6864</v>
      </c>
      <c r="R429" s="4">
        <v>360000</v>
      </c>
      <c r="S429" s="4" t="s">
        <v>37</v>
      </c>
      <c r="T429" s="4">
        <v>288000</v>
      </c>
      <c r="U429" s="4" t="s">
        <v>37</v>
      </c>
      <c r="V429" s="14" t="s">
        <v>38</v>
      </c>
      <c r="W429" s="14" t="s">
        <v>38</v>
      </c>
      <c r="X429" s="14" t="s">
        <v>38</v>
      </c>
      <c r="Y429" s="14" t="s">
        <v>38</v>
      </c>
      <c r="Z429" s="14" t="s">
        <v>38</v>
      </c>
      <c r="AA429" s="14" t="s">
        <v>38</v>
      </c>
      <c r="AB429" s="4" t="s">
        <v>6618</v>
      </c>
    </row>
    <row r="430" spans="1:28" s="113" customFormat="1" ht="60" customHeight="1" x14ac:dyDescent="0.25">
      <c r="A430" s="4">
        <v>427</v>
      </c>
      <c r="B430" s="4" t="s">
        <v>6223</v>
      </c>
      <c r="C430" s="4" t="s">
        <v>1549</v>
      </c>
      <c r="D430" s="4" t="s">
        <v>1650</v>
      </c>
      <c r="E430" s="4" t="s">
        <v>6859</v>
      </c>
      <c r="F430" s="4" t="s">
        <v>6863</v>
      </c>
      <c r="G430" s="4" t="s">
        <v>6862</v>
      </c>
      <c r="H430" s="4" t="s">
        <v>6861</v>
      </c>
      <c r="I430" s="4" t="s">
        <v>6860</v>
      </c>
      <c r="J430" s="4" t="s">
        <v>6859</v>
      </c>
      <c r="K430" s="4">
        <v>33.472638000000003</v>
      </c>
      <c r="L430" s="4">
        <v>73.402192999999997</v>
      </c>
      <c r="M430" s="4">
        <v>80</v>
      </c>
      <c r="N430" s="4" t="s">
        <v>34</v>
      </c>
      <c r="O430" s="4" t="s">
        <v>6858</v>
      </c>
      <c r="P430" s="4">
        <v>16401</v>
      </c>
      <c r="Q430" s="4" t="s">
        <v>6857</v>
      </c>
      <c r="R430" s="2">
        <v>360000</v>
      </c>
      <c r="S430" s="4" t="s">
        <v>37</v>
      </c>
      <c r="T430" s="4">
        <v>288000</v>
      </c>
      <c r="U430" s="4" t="s">
        <v>37</v>
      </c>
      <c r="V430" s="14" t="s">
        <v>38</v>
      </c>
      <c r="W430" s="14" t="s">
        <v>38</v>
      </c>
      <c r="X430" s="14" t="s">
        <v>38</v>
      </c>
      <c r="Y430" s="14" t="s">
        <v>38</v>
      </c>
      <c r="Z430" s="14" t="s">
        <v>38</v>
      </c>
      <c r="AA430" s="14" t="s">
        <v>38</v>
      </c>
      <c r="AB430" s="4" t="s">
        <v>6618</v>
      </c>
    </row>
    <row r="431" spans="1:28" s="113" customFormat="1" ht="60" customHeight="1" x14ac:dyDescent="0.25">
      <c r="A431" s="4">
        <v>428</v>
      </c>
      <c r="B431" s="4" t="s">
        <v>6223</v>
      </c>
      <c r="C431" s="4" t="s">
        <v>1549</v>
      </c>
      <c r="D431" s="4" t="s">
        <v>1583</v>
      </c>
      <c r="E431" s="4" t="s">
        <v>6234</v>
      </c>
      <c r="F431" s="4" t="s">
        <v>2862</v>
      </c>
      <c r="G431" s="4" t="s">
        <v>6856</v>
      </c>
      <c r="H431" s="4" t="s">
        <v>6855</v>
      </c>
      <c r="I431" s="4" t="s">
        <v>6854</v>
      </c>
      <c r="J431" s="4" t="s">
        <v>6234</v>
      </c>
      <c r="K431" s="4">
        <v>33.306266000000001</v>
      </c>
      <c r="L431" s="4">
        <v>72.999759999999995</v>
      </c>
      <c r="M431" s="4">
        <v>100</v>
      </c>
      <c r="N431" s="4" t="s">
        <v>34</v>
      </c>
      <c r="O431" s="10" t="s">
        <v>6839</v>
      </c>
      <c r="P431" s="4">
        <v>33753</v>
      </c>
      <c r="Q431" s="4" t="s">
        <v>6853</v>
      </c>
      <c r="R431" s="2">
        <v>360000</v>
      </c>
      <c r="S431" s="4" t="s">
        <v>37</v>
      </c>
      <c r="T431" s="84" t="s">
        <v>38</v>
      </c>
      <c r="U431" s="84" t="s">
        <v>38</v>
      </c>
      <c r="V431" s="14" t="s">
        <v>38</v>
      </c>
      <c r="W431" s="14" t="s">
        <v>38</v>
      </c>
      <c r="X431" s="14" t="s">
        <v>38</v>
      </c>
      <c r="Y431" s="14" t="s">
        <v>38</v>
      </c>
      <c r="Z431" s="14" t="s">
        <v>38</v>
      </c>
      <c r="AA431" s="14" t="s">
        <v>38</v>
      </c>
      <c r="AB431" s="4" t="s">
        <v>6824</v>
      </c>
    </row>
    <row r="432" spans="1:28" s="113" customFormat="1" ht="60" customHeight="1" x14ac:dyDescent="0.25">
      <c r="A432" s="4">
        <v>429</v>
      </c>
      <c r="B432" s="4" t="s">
        <v>6223</v>
      </c>
      <c r="C432" s="4" t="s">
        <v>1549</v>
      </c>
      <c r="D432" s="4" t="s">
        <v>1583</v>
      </c>
      <c r="E432" s="4" t="s">
        <v>6234</v>
      </c>
      <c r="F432" s="4" t="s">
        <v>2862</v>
      </c>
      <c r="G432" s="4" t="s">
        <v>6856</v>
      </c>
      <c r="H432" s="4" t="s">
        <v>6855</v>
      </c>
      <c r="I432" s="4" t="s">
        <v>6854</v>
      </c>
      <c r="J432" s="4" t="s">
        <v>6234</v>
      </c>
      <c r="K432" s="4">
        <v>33.306266000000001</v>
      </c>
      <c r="L432" s="4">
        <v>72.999759999999995</v>
      </c>
      <c r="M432" s="4">
        <v>100</v>
      </c>
      <c r="N432" s="4" t="s">
        <v>34</v>
      </c>
      <c r="O432" s="10" t="s">
        <v>6839</v>
      </c>
      <c r="P432" s="4">
        <v>33753</v>
      </c>
      <c r="Q432" s="4" t="s">
        <v>6853</v>
      </c>
      <c r="R432" s="2">
        <v>360000</v>
      </c>
      <c r="S432" s="4" t="s">
        <v>37</v>
      </c>
      <c r="T432" s="4">
        <v>288000</v>
      </c>
      <c r="U432" s="4" t="s">
        <v>37</v>
      </c>
      <c r="V432" s="14" t="s">
        <v>38</v>
      </c>
      <c r="W432" s="14" t="s">
        <v>38</v>
      </c>
      <c r="X432" s="14" t="s">
        <v>38</v>
      </c>
      <c r="Y432" s="14" t="s">
        <v>38</v>
      </c>
      <c r="Z432" s="14" t="s">
        <v>38</v>
      </c>
      <c r="AA432" s="14" t="s">
        <v>38</v>
      </c>
      <c r="AB432" s="4" t="s">
        <v>6618</v>
      </c>
    </row>
    <row r="433" spans="1:28" s="113" customFormat="1" ht="60" customHeight="1" x14ac:dyDescent="0.25">
      <c r="A433" s="4">
        <v>430</v>
      </c>
      <c r="B433" s="4" t="s">
        <v>6223</v>
      </c>
      <c r="C433" s="4" t="s">
        <v>1549</v>
      </c>
      <c r="D433" s="4" t="s">
        <v>1583</v>
      </c>
      <c r="E433" s="4" t="s">
        <v>2862</v>
      </c>
      <c r="F433" s="4" t="s">
        <v>2862</v>
      </c>
      <c r="G433" s="4" t="s">
        <v>2184</v>
      </c>
      <c r="H433" s="4" t="s">
        <v>6248</v>
      </c>
      <c r="I433" s="4" t="s">
        <v>6247</v>
      </c>
      <c r="J433" s="4" t="s">
        <v>2862</v>
      </c>
      <c r="K433" s="4" t="s">
        <v>6246</v>
      </c>
      <c r="L433" s="4" t="s">
        <v>6245</v>
      </c>
      <c r="M433" s="4">
        <v>113</v>
      </c>
      <c r="N433" s="4">
        <v>1547123</v>
      </c>
      <c r="O433" s="10" t="s">
        <v>34</v>
      </c>
      <c r="P433" s="4">
        <v>27471</v>
      </c>
      <c r="Q433" s="4" t="s">
        <v>6244</v>
      </c>
      <c r="R433" s="84" t="s">
        <v>38</v>
      </c>
      <c r="S433" s="84" t="s">
        <v>38</v>
      </c>
      <c r="T433" s="84" t="s">
        <v>38</v>
      </c>
      <c r="U433" s="84" t="s">
        <v>38</v>
      </c>
      <c r="V433" s="14" t="s">
        <v>38</v>
      </c>
      <c r="W433" s="14" t="s">
        <v>38</v>
      </c>
      <c r="X433" s="14" t="s">
        <v>38</v>
      </c>
      <c r="Y433" s="14" t="s">
        <v>38</v>
      </c>
      <c r="Z433" s="14" t="s">
        <v>38</v>
      </c>
      <c r="AA433" s="14" t="s">
        <v>38</v>
      </c>
      <c r="AB433" s="4" t="s">
        <v>6749</v>
      </c>
    </row>
    <row r="434" spans="1:28" s="113" customFormat="1" ht="60" customHeight="1" x14ac:dyDescent="0.25">
      <c r="A434" s="4">
        <v>431</v>
      </c>
      <c r="B434" s="4" t="s">
        <v>6223</v>
      </c>
      <c r="C434" s="4" t="s">
        <v>1549</v>
      </c>
      <c r="D434" s="4" t="s">
        <v>1583</v>
      </c>
      <c r="E434" s="4" t="s">
        <v>2862</v>
      </c>
      <c r="F434" s="4" t="s">
        <v>2862</v>
      </c>
      <c r="G434" s="4" t="s">
        <v>2184</v>
      </c>
      <c r="H434" s="4" t="s">
        <v>6248</v>
      </c>
      <c r="I434" s="4" t="s">
        <v>6247</v>
      </c>
      <c r="J434" s="4" t="s">
        <v>2862</v>
      </c>
      <c r="K434" s="4" t="s">
        <v>6246</v>
      </c>
      <c r="L434" s="4" t="s">
        <v>6245</v>
      </c>
      <c r="M434" s="4">
        <v>113</v>
      </c>
      <c r="N434" s="4">
        <v>1547123</v>
      </c>
      <c r="O434" s="10" t="s">
        <v>34</v>
      </c>
      <c r="P434" s="4">
        <v>27471</v>
      </c>
      <c r="Q434" s="4" t="s">
        <v>6244</v>
      </c>
      <c r="R434" s="4">
        <v>360000</v>
      </c>
      <c r="S434" s="4" t="s">
        <v>37</v>
      </c>
      <c r="T434" s="84" t="s">
        <v>38</v>
      </c>
      <c r="U434" s="84" t="s">
        <v>38</v>
      </c>
      <c r="V434" s="14" t="s">
        <v>38</v>
      </c>
      <c r="W434" s="14" t="s">
        <v>38</v>
      </c>
      <c r="X434" s="14" t="s">
        <v>38</v>
      </c>
      <c r="Y434" s="14" t="s">
        <v>38</v>
      </c>
      <c r="Z434" s="14" t="s">
        <v>38</v>
      </c>
      <c r="AA434" s="14" t="s">
        <v>38</v>
      </c>
      <c r="AB434" s="4" t="s">
        <v>6824</v>
      </c>
    </row>
    <row r="435" spans="1:28" s="113" customFormat="1" ht="60" customHeight="1" x14ac:dyDescent="0.25">
      <c r="A435" s="4">
        <v>432</v>
      </c>
      <c r="B435" s="4" t="s">
        <v>6223</v>
      </c>
      <c r="C435" s="4" t="s">
        <v>1549</v>
      </c>
      <c r="D435" s="4" t="s">
        <v>1583</v>
      </c>
      <c r="E435" s="4" t="s">
        <v>6848</v>
      </c>
      <c r="F435" s="4" t="s">
        <v>6852</v>
      </c>
      <c r="G435" s="4" t="s">
        <v>6851</v>
      </c>
      <c r="H435" s="4" t="s">
        <v>6850</v>
      </c>
      <c r="I435" s="4" t="s">
        <v>6849</v>
      </c>
      <c r="J435" s="4" t="s">
        <v>6848</v>
      </c>
      <c r="K435" s="4" t="s">
        <v>6847</v>
      </c>
      <c r="L435" s="4" t="s">
        <v>6846</v>
      </c>
      <c r="M435" s="4">
        <v>110</v>
      </c>
      <c r="N435" s="4" t="s">
        <v>34</v>
      </c>
      <c r="O435" s="4" t="s">
        <v>34</v>
      </c>
      <c r="P435" s="4">
        <v>25122</v>
      </c>
      <c r="Q435" s="4" t="s">
        <v>6845</v>
      </c>
      <c r="R435" s="84" t="s">
        <v>38</v>
      </c>
      <c r="S435" s="84" t="s">
        <v>38</v>
      </c>
      <c r="T435" s="84" t="s">
        <v>38</v>
      </c>
      <c r="U435" s="84" t="s">
        <v>38</v>
      </c>
      <c r="V435" s="14" t="s">
        <v>38</v>
      </c>
      <c r="W435" s="14" t="s">
        <v>38</v>
      </c>
      <c r="X435" s="14" t="s">
        <v>38</v>
      </c>
      <c r="Y435" s="14" t="s">
        <v>38</v>
      </c>
      <c r="Z435" s="14" t="s">
        <v>38</v>
      </c>
      <c r="AA435" s="14" t="s">
        <v>38</v>
      </c>
      <c r="AB435" s="4" t="s">
        <v>6749</v>
      </c>
    </row>
    <row r="436" spans="1:28" s="113" customFormat="1" ht="60" customHeight="1" x14ac:dyDescent="0.25">
      <c r="A436" s="4">
        <v>433</v>
      </c>
      <c r="B436" s="4" t="s">
        <v>6223</v>
      </c>
      <c r="C436" s="4" t="s">
        <v>1549</v>
      </c>
      <c r="D436" s="4" t="s">
        <v>1583</v>
      </c>
      <c r="E436" s="4" t="s">
        <v>6848</v>
      </c>
      <c r="F436" s="4" t="s">
        <v>6852</v>
      </c>
      <c r="G436" s="4" t="s">
        <v>6851</v>
      </c>
      <c r="H436" s="4" t="s">
        <v>6850</v>
      </c>
      <c r="I436" s="4" t="s">
        <v>6849</v>
      </c>
      <c r="J436" s="4" t="s">
        <v>6848</v>
      </c>
      <c r="K436" s="4" t="s">
        <v>6847</v>
      </c>
      <c r="L436" s="4" t="s">
        <v>6846</v>
      </c>
      <c r="M436" s="4">
        <v>110</v>
      </c>
      <c r="N436" s="4" t="s">
        <v>34</v>
      </c>
      <c r="O436" s="4" t="s">
        <v>34</v>
      </c>
      <c r="P436" s="4">
        <v>25122</v>
      </c>
      <c r="Q436" s="4" t="s">
        <v>6845</v>
      </c>
      <c r="R436" s="4">
        <v>360000</v>
      </c>
      <c r="S436" s="4" t="s">
        <v>37</v>
      </c>
      <c r="T436" s="84" t="s">
        <v>38</v>
      </c>
      <c r="U436" s="84" t="s">
        <v>38</v>
      </c>
      <c r="V436" s="14" t="s">
        <v>38</v>
      </c>
      <c r="W436" s="14" t="s">
        <v>38</v>
      </c>
      <c r="X436" s="14" t="s">
        <v>38</v>
      </c>
      <c r="Y436" s="14" t="s">
        <v>38</v>
      </c>
      <c r="Z436" s="14" t="s">
        <v>38</v>
      </c>
      <c r="AA436" s="14" t="s">
        <v>38</v>
      </c>
      <c r="AB436" s="4" t="s">
        <v>6824</v>
      </c>
    </row>
    <row r="437" spans="1:28" s="113" customFormat="1" ht="60" customHeight="1" x14ac:dyDescent="0.25">
      <c r="A437" s="4">
        <v>434</v>
      </c>
      <c r="B437" s="4" t="s">
        <v>6223</v>
      </c>
      <c r="C437" s="4" t="s">
        <v>1549</v>
      </c>
      <c r="D437" s="4" t="s">
        <v>1583</v>
      </c>
      <c r="E437" s="4" t="s">
        <v>6848</v>
      </c>
      <c r="F437" s="4" t="s">
        <v>6852</v>
      </c>
      <c r="G437" s="4" t="s">
        <v>6851</v>
      </c>
      <c r="H437" s="4" t="s">
        <v>6850</v>
      </c>
      <c r="I437" s="4" t="s">
        <v>6849</v>
      </c>
      <c r="J437" s="4" t="s">
        <v>6848</v>
      </c>
      <c r="K437" s="4" t="s">
        <v>6847</v>
      </c>
      <c r="L437" s="4" t="s">
        <v>6846</v>
      </c>
      <c r="M437" s="4">
        <v>110</v>
      </c>
      <c r="N437" s="4" t="s">
        <v>34</v>
      </c>
      <c r="O437" s="4" t="s">
        <v>34</v>
      </c>
      <c r="P437" s="4">
        <v>25122</v>
      </c>
      <c r="Q437" s="4" t="s">
        <v>6845</v>
      </c>
      <c r="R437" s="4">
        <v>360000</v>
      </c>
      <c r="S437" s="4" t="s">
        <v>37</v>
      </c>
      <c r="T437" s="4">
        <v>288000</v>
      </c>
      <c r="U437" s="4" t="s">
        <v>37</v>
      </c>
      <c r="V437" s="14" t="s">
        <v>38</v>
      </c>
      <c r="W437" s="14" t="s">
        <v>38</v>
      </c>
      <c r="X437" s="14" t="s">
        <v>38</v>
      </c>
      <c r="Y437" s="14" t="s">
        <v>38</v>
      </c>
      <c r="Z437" s="14" t="s">
        <v>38</v>
      </c>
      <c r="AA437" s="14" t="s">
        <v>38</v>
      </c>
      <c r="AB437" s="4" t="s">
        <v>6618</v>
      </c>
    </row>
    <row r="438" spans="1:28" s="113" customFormat="1" ht="60" customHeight="1" x14ac:dyDescent="0.25">
      <c r="A438" s="4">
        <v>435</v>
      </c>
      <c r="B438" s="4" t="s">
        <v>6223</v>
      </c>
      <c r="C438" s="4" t="s">
        <v>1549</v>
      </c>
      <c r="D438" s="4" t="s">
        <v>1583</v>
      </c>
      <c r="E438" s="4" t="s">
        <v>6840</v>
      </c>
      <c r="F438" s="4" t="s">
        <v>6844</v>
      </c>
      <c r="G438" s="4" t="s">
        <v>6843</v>
      </c>
      <c r="H438" s="4" t="s">
        <v>6842</v>
      </c>
      <c r="I438" s="4" t="s">
        <v>6841</v>
      </c>
      <c r="J438" s="4" t="s">
        <v>6840</v>
      </c>
      <c r="K438" s="4">
        <v>33.148332000000003</v>
      </c>
      <c r="L438" s="4">
        <v>73.307924999999997</v>
      </c>
      <c r="M438" s="4">
        <v>112</v>
      </c>
      <c r="N438" s="4" t="s">
        <v>34</v>
      </c>
      <c r="O438" s="10" t="s">
        <v>6839</v>
      </c>
      <c r="P438" s="4">
        <v>26853</v>
      </c>
      <c r="Q438" s="4" t="s">
        <v>6838</v>
      </c>
      <c r="R438" s="2">
        <v>360000</v>
      </c>
      <c r="S438" s="4" t="s">
        <v>37</v>
      </c>
      <c r="T438" s="84" t="s">
        <v>38</v>
      </c>
      <c r="U438" s="84" t="s">
        <v>38</v>
      </c>
      <c r="V438" s="14" t="s">
        <v>38</v>
      </c>
      <c r="W438" s="14" t="s">
        <v>38</v>
      </c>
      <c r="X438" s="14" t="s">
        <v>38</v>
      </c>
      <c r="Y438" s="14" t="s">
        <v>38</v>
      </c>
      <c r="Z438" s="14" t="s">
        <v>38</v>
      </c>
      <c r="AA438" s="14" t="s">
        <v>38</v>
      </c>
      <c r="AB438" s="4" t="s">
        <v>6824</v>
      </c>
    </row>
    <row r="439" spans="1:28" s="113" customFormat="1" ht="60" customHeight="1" x14ac:dyDescent="0.25">
      <c r="A439" s="4">
        <v>436</v>
      </c>
      <c r="B439" s="4" t="s">
        <v>6223</v>
      </c>
      <c r="C439" s="4" t="s">
        <v>1549</v>
      </c>
      <c r="D439" s="4" t="s">
        <v>1583</v>
      </c>
      <c r="E439" s="4" t="s">
        <v>6833</v>
      </c>
      <c r="F439" s="4" t="s">
        <v>6837</v>
      </c>
      <c r="G439" s="4" t="s">
        <v>6836</v>
      </c>
      <c r="H439" s="4" t="s">
        <v>6835</v>
      </c>
      <c r="I439" s="4" t="s">
        <v>6834</v>
      </c>
      <c r="J439" s="4" t="s">
        <v>6833</v>
      </c>
      <c r="K439" s="4">
        <v>33.389319999999998</v>
      </c>
      <c r="L439" s="4">
        <v>73.412741999999994</v>
      </c>
      <c r="M439" s="4">
        <v>162</v>
      </c>
      <c r="N439" s="4" t="s">
        <v>34</v>
      </c>
      <c r="O439" s="4" t="s">
        <v>6832</v>
      </c>
      <c r="P439" s="4">
        <v>25782</v>
      </c>
      <c r="Q439" s="4" t="s">
        <v>6831</v>
      </c>
      <c r="R439" s="2">
        <v>360000</v>
      </c>
      <c r="S439" s="4" t="s">
        <v>37</v>
      </c>
      <c r="T439" s="4">
        <v>288000</v>
      </c>
      <c r="U439" s="4" t="s">
        <v>37</v>
      </c>
      <c r="V439" s="14" t="s">
        <v>38</v>
      </c>
      <c r="W439" s="14" t="s">
        <v>38</v>
      </c>
      <c r="X439" s="14" t="s">
        <v>38</v>
      </c>
      <c r="Y439" s="14" t="s">
        <v>38</v>
      </c>
      <c r="Z439" s="14" t="s">
        <v>38</v>
      </c>
      <c r="AA439" s="14" t="s">
        <v>38</v>
      </c>
      <c r="AB439" s="4" t="s">
        <v>6618</v>
      </c>
    </row>
    <row r="440" spans="1:28" s="113" customFormat="1" ht="60" customHeight="1" x14ac:dyDescent="0.25">
      <c r="A440" s="4">
        <v>437</v>
      </c>
      <c r="B440" s="4" t="s">
        <v>6223</v>
      </c>
      <c r="C440" s="4" t="s">
        <v>1549</v>
      </c>
      <c r="D440" s="4" t="s">
        <v>2849</v>
      </c>
      <c r="E440" s="4" t="s">
        <v>6826</v>
      </c>
      <c r="F440" s="4" t="s">
        <v>6830</v>
      </c>
      <c r="G440" s="4" t="s">
        <v>6829</v>
      </c>
      <c r="H440" s="4" t="s">
        <v>6828</v>
      </c>
      <c r="I440" s="4" t="s">
        <v>6827</v>
      </c>
      <c r="J440" s="4" t="s">
        <v>6826</v>
      </c>
      <c r="K440" s="4">
        <v>33.556027999999998</v>
      </c>
      <c r="L440" s="4">
        <v>73.395726999999994</v>
      </c>
      <c r="M440" s="4">
        <v>60</v>
      </c>
      <c r="N440" s="4">
        <v>1785412</v>
      </c>
      <c r="O440" s="4" t="s">
        <v>34</v>
      </c>
      <c r="P440" s="4">
        <v>19767</v>
      </c>
      <c r="Q440" s="4" t="s">
        <v>6825</v>
      </c>
      <c r="R440" s="4">
        <v>360000</v>
      </c>
      <c r="S440" s="4" t="s">
        <v>37</v>
      </c>
      <c r="T440" s="84" t="s">
        <v>38</v>
      </c>
      <c r="U440" s="84" t="s">
        <v>38</v>
      </c>
      <c r="V440" s="14" t="s">
        <v>38</v>
      </c>
      <c r="W440" s="14" t="s">
        <v>38</v>
      </c>
      <c r="X440" s="14" t="s">
        <v>38</v>
      </c>
      <c r="Y440" s="14" t="s">
        <v>38</v>
      </c>
      <c r="Z440" s="14" t="s">
        <v>38</v>
      </c>
      <c r="AA440" s="14" t="s">
        <v>38</v>
      </c>
      <c r="AB440" s="4" t="s">
        <v>6824</v>
      </c>
    </row>
    <row r="441" spans="1:28" s="113" customFormat="1" ht="60" customHeight="1" x14ac:dyDescent="0.25">
      <c r="A441" s="4">
        <v>438</v>
      </c>
      <c r="B441" s="4" t="s">
        <v>6223</v>
      </c>
      <c r="C441" s="4" t="s">
        <v>1549</v>
      </c>
      <c r="D441" s="4" t="s">
        <v>2849</v>
      </c>
      <c r="E441" s="4" t="s">
        <v>6826</v>
      </c>
      <c r="F441" s="4" t="s">
        <v>6830</v>
      </c>
      <c r="G441" s="4" t="s">
        <v>6829</v>
      </c>
      <c r="H441" s="4" t="s">
        <v>6828</v>
      </c>
      <c r="I441" s="4" t="s">
        <v>6827</v>
      </c>
      <c r="J441" s="4" t="s">
        <v>6826</v>
      </c>
      <c r="K441" s="4">
        <v>33.556027999999998</v>
      </c>
      <c r="L441" s="4">
        <v>73.395726999999994</v>
      </c>
      <c r="M441" s="4">
        <v>60</v>
      </c>
      <c r="N441" s="4">
        <v>1785412</v>
      </c>
      <c r="O441" s="4" t="s">
        <v>34</v>
      </c>
      <c r="P441" s="4">
        <v>19767</v>
      </c>
      <c r="Q441" s="4" t="s">
        <v>6825</v>
      </c>
      <c r="R441" s="4">
        <v>360000</v>
      </c>
      <c r="S441" s="4" t="s">
        <v>37</v>
      </c>
      <c r="T441" s="4">
        <v>288000</v>
      </c>
      <c r="U441" s="4" t="s">
        <v>37</v>
      </c>
      <c r="V441" s="14" t="s">
        <v>38</v>
      </c>
      <c r="W441" s="14" t="s">
        <v>38</v>
      </c>
      <c r="X441" s="14" t="s">
        <v>38</v>
      </c>
      <c r="Y441" s="14" t="s">
        <v>38</v>
      </c>
      <c r="Z441" s="14" t="s">
        <v>38</v>
      </c>
      <c r="AA441" s="14" t="s">
        <v>38</v>
      </c>
      <c r="AB441" s="4" t="s">
        <v>6618</v>
      </c>
    </row>
    <row r="442" spans="1:28" s="113" customFormat="1" ht="60" customHeight="1" x14ac:dyDescent="0.25">
      <c r="A442" s="4">
        <v>439</v>
      </c>
      <c r="B442" s="161" t="s">
        <v>6223</v>
      </c>
      <c r="C442" s="161" t="s">
        <v>363</v>
      </c>
      <c r="D442" s="161" t="s">
        <v>364</v>
      </c>
      <c r="E442" s="161" t="s">
        <v>1860</v>
      </c>
      <c r="F442" s="161" t="s">
        <v>6633</v>
      </c>
      <c r="G442" s="161" t="s">
        <v>6490</v>
      </c>
      <c r="H442" s="161" t="s">
        <v>6648</v>
      </c>
      <c r="I442" s="161" t="s">
        <v>6001</v>
      </c>
      <c r="J442" s="161" t="s">
        <v>364</v>
      </c>
      <c r="K442" s="161">
        <v>32.828319999999998</v>
      </c>
      <c r="L442" s="161">
        <v>72.621607999999995</v>
      </c>
      <c r="M442" s="161">
        <v>102</v>
      </c>
      <c r="N442" s="161" t="s">
        <v>58</v>
      </c>
      <c r="O442" s="161" t="s">
        <v>6620</v>
      </c>
      <c r="P442" s="161">
        <v>25068</v>
      </c>
      <c r="Q442" s="161" t="s">
        <v>6647</v>
      </c>
      <c r="R442" s="2">
        <v>360000</v>
      </c>
      <c r="S442" s="4" t="s">
        <v>80</v>
      </c>
      <c r="T442" s="84" t="s">
        <v>38</v>
      </c>
      <c r="U442" s="84" t="s">
        <v>38</v>
      </c>
      <c r="V442" s="14" t="s">
        <v>38</v>
      </c>
      <c r="W442" s="14" t="s">
        <v>38</v>
      </c>
      <c r="X442" s="14" t="s">
        <v>38</v>
      </c>
      <c r="Y442" s="14" t="s">
        <v>38</v>
      </c>
      <c r="Z442" s="14" t="s">
        <v>38</v>
      </c>
      <c r="AA442" s="14" t="s">
        <v>38</v>
      </c>
      <c r="AB442" s="4" t="s">
        <v>6824</v>
      </c>
    </row>
    <row r="443" spans="1:28" s="113" customFormat="1" ht="60" customHeight="1" x14ac:dyDescent="0.25">
      <c r="A443" s="4">
        <v>440</v>
      </c>
      <c r="B443" s="161" t="s">
        <v>6223</v>
      </c>
      <c r="C443" s="161" t="s">
        <v>363</v>
      </c>
      <c r="D443" s="161" t="s">
        <v>363</v>
      </c>
      <c r="E443" s="161" t="s">
        <v>6643</v>
      </c>
      <c r="F443" s="161" t="s">
        <v>6639</v>
      </c>
      <c r="G443" s="161" t="s">
        <v>6646</v>
      </c>
      <c r="H443" s="161" t="s">
        <v>6645</v>
      </c>
      <c r="I443" s="161" t="s">
        <v>6644</v>
      </c>
      <c r="J443" s="161" t="s">
        <v>6643</v>
      </c>
      <c r="K443" s="161">
        <v>32.971606999999999</v>
      </c>
      <c r="L443" s="161">
        <v>72.695931999999999</v>
      </c>
      <c r="M443" s="161">
        <v>102</v>
      </c>
      <c r="N443" s="161" t="s">
        <v>58</v>
      </c>
      <c r="O443" s="161" t="s">
        <v>6620</v>
      </c>
      <c r="P443" s="161">
        <v>29034</v>
      </c>
      <c r="Q443" s="161" t="s">
        <v>6619</v>
      </c>
      <c r="R443" s="2">
        <v>360000</v>
      </c>
      <c r="S443" s="4" t="s">
        <v>80</v>
      </c>
      <c r="T443" s="84" t="s">
        <v>38</v>
      </c>
      <c r="U443" s="84" t="s">
        <v>38</v>
      </c>
      <c r="V443" s="14" t="s">
        <v>38</v>
      </c>
      <c r="W443" s="14" t="s">
        <v>38</v>
      </c>
      <c r="X443" s="14" t="s">
        <v>38</v>
      </c>
      <c r="Y443" s="14" t="s">
        <v>38</v>
      </c>
      <c r="Z443" s="14" t="s">
        <v>38</v>
      </c>
      <c r="AA443" s="14" t="s">
        <v>38</v>
      </c>
      <c r="AB443" s="4" t="s">
        <v>6824</v>
      </c>
    </row>
    <row r="444" spans="1:28" s="113" customFormat="1" ht="60" customHeight="1" x14ac:dyDescent="0.25">
      <c r="A444" s="4">
        <v>441</v>
      </c>
      <c r="B444" s="161" t="s">
        <v>6223</v>
      </c>
      <c r="C444" s="161" t="s">
        <v>363</v>
      </c>
      <c r="D444" s="161" t="s">
        <v>363</v>
      </c>
      <c r="E444" s="161" t="s">
        <v>6639</v>
      </c>
      <c r="F444" s="161" t="s">
        <v>6639</v>
      </c>
      <c r="G444" s="161" t="s">
        <v>6642</v>
      </c>
      <c r="H444" s="161" t="s">
        <v>6641</v>
      </c>
      <c r="I444" s="161" t="s">
        <v>6640</v>
      </c>
      <c r="J444" s="161" t="s">
        <v>6639</v>
      </c>
      <c r="K444" s="161">
        <v>32.969377999999999</v>
      </c>
      <c r="L444" s="161">
        <v>72.625867</v>
      </c>
      <c r="M444" s="161">
        <v>100</v>
      </c>
      <c r="N444" s="161" t="s">
        <v>58</v>
      </c>
      <c r="O444" s="161" t="s">
        <v>6620</v>
      </c>
      <c r="P444" s="161">
        <v>32961</v>
      </c>
      <c r="Q444" s="161" t="s">
        <v>6619</v>
      </c>
      <c r="R444" s="2">
        <v>360000</v>
      </c>
      <c r="S444" s="4" t="s">
        <v>80</v>
      </c>
      <c r="T444" s="84" t="s">
        <v>38</v>
      </c>
      <c r="U444" s="84" t="s">
        <v>38</v>
      </c>
      <c r="V444" s="14" t="s">
        <v>38</v>
      </c>
      <c r="W444" s="14" t="s">
        <v>38</v>
      </c>
      <c r="X444" s="14" t="s">
        <v>38</v>
      </c>
      <c r="Y444" s="14" t="s">
        <v>38</v>
      </c>
      <c r="Z444" s="14" t="s">
        <v>38</v>
      </c>
      <c r="AA444" s="14" t="s">
        <v>38</v>
      </c>
      <c r="AB444" s="4" t="s">
        <v>6824</v>
      </c>
    </row>
    <row r="445" spans="1:28" s="113" customFormat="1" ht="60" customHeight="1" x14ac:dyDescent="0.25">
      <c r="A445" s="4">
        <v>442</v>
      </c>
      <c r="B445" s="161" t="s">
        <v>6223</v>
      </c>
      <c r="C445" s="161" t="s">
        <v>363</v>
      </c>
      <c r="D445" s="161" t="s">
        <v>364</v>
      </c>
      <c r="E445" s="161" t="s">
        <v>6621</v>
      </c>
      <c r="F445" s="161" t="s">
        <v>6621</v>
      </c>
      <c r="G445" s="161" t="s">
        <v>6638</v>
      </c>
      <c r="H445" s="161" t="s">
        <v>6637</v>
      </c>
      <c r="I445" s="161" t="s">
        <v>6636</v>
      </c>
      <c r="J445" s="161" t="s">
        <v>6621</v>
      </c>
      <c r="K445" s="161">
        <v>32.839371999999997</v>
      </c>
      <c r="L445" s="161">
        <v>72.537028000000007</v>
      </c>
      <c r="M445" s="161">
        <v>152</v>
      </c>
      <c r="N445" s="161" t="s">
        <v>58</v>
      </c>
      <c r="O445" s="161" t="s">
        <v>6620</v>
      </c>
      <c r="P445" s="161">
        <v>25686</v>
      </c>
      <c r="Q445" s="161" t="s">
        <v>6635</v>
      </c>
      <c r="R445" s="2">
        <v>360000</v>
      </c>
      <c r="S445" s="4" t="s">
        <v>80</v>
      </c>
      <c r="T445" s="84" t="s">
        <v>38</v>
      </c>
      <c r="U445" s="84" t="s">
        <v>38</v>
      </c>
      <c r="V445" s="14" t="s">
        <v>38</v>
      </c>
      <c r="W445" s="14" t="s">
        <v>38</v>
      </c>
      <c r="X445" s="14" t="s">
        <v>38</v>
      </c>
      <c r="Y445" s="14" t="s">
        <v>38</v>
      </c>
      <c r="Z445" s="14" t="s">
        <v>38</v>
      </c>
      <c r="AA445" s="14" t="s">
        <v>38</v>
      </c>
      <c r="AB445" s="4" t="s">
        <v>6824</v>
      </c>
    </row>
    <row r="446" spans="1:28" s="113" customFormat="1" ht="60" customHeight="1" x14ac:dyDescent="0.25">
      <c r="A446" s="4">
        <v>443</v>
      </c>
      <c r="B446" s="161" t="s">
        <v>6223</v>
      </c>
      <c r="C446" s="161" t="s">
        <v>363</v>
      </c>
      <c r="D446" s="161" t="s">
        <v>363</v>
      </c>
      <c r="E446" s="161" t="s">
        <v>6634</v>
      </c>
      <c r="F446" s="161" t="s">
        <v>6633</v>
      </c>
      <c r="G446" s="161" t="s">
        <v>6632</v>
      </c>
      <c r="H446" s="161" t="s">
        <v>6631</v>
      </c>
      <c r="I446" s="161" t="s">
        <v>6630</v>
      </c>
      <c r="J446" s="161" t="s">
        <v>1860</v>
      </c>
      <c r="K446" s="161">
        <v>32.834069999999997</v>
      </c>
      <c r="L446" s="161">
        <v>72.626659000000004</v>
      </c>
      <c r="M446" s="161">
        <v>102</v>
      </c>
      <c r="N446" s="161" t="s">
        <v>58</v>
      </c>
      <c r="O446" s="161" t="s">
        <v>6629</v>
      </c>
      <c r="P446" s="161">
        <v>29595</v>
      </c>
      <c r="Q446" s="161" t="s">
        <v>6619</v>
      </c>
      <c r="R446" s="2">
        <v>360000</v>
      </c>
      <c r="S446" s="4" t="s">
        <v>80</v>
      </c>
      <c r="T446" s="84" t="s">
        <v>38</v>
      </c>
      <c r="U446" s="84" t="s">
        <v>38</v>
      </c>
      <c r="V446" s="14" t="s">
        <v>38</v>
      </c>
      <c r="W446" s="14" t="s">
        <v>38</v>
      </c>
      <c r="X446" s="14" t="s">
        <v>38</v>
      </c>
      <c r="Y446" s="14" t="s">
        <v>38</v>
      </c>
      <c r="Z446" s="14" t="s">
        <v>38</v>
      </c>
      <c r="AA446" s="14" t="s">
        <v>38</v>
      </c>
      <c r="AB446" s="4" t="s">
        <v>6824</v>
      </c>
    </row>
    <row r="447" spans="1:28" s="113" customFormat="1" ht="60" customHeight="1" x14ac:dyDescent="0.25">
      <c r="A447" s="4">
        <v>444</v>
      </c>
      <c r="B447" s="161" t="s">
        <v>6223</v>
      </c>
      <c r="C447" s="161" t="s">
        <v>363</v>
      </c>
      <c r="D447" s="161" t="s">
        <v>363</v>
      </c>
      <c r="E447" s="161" t="s">
        <v>6625</v>
      </c>
      <c r="F447" s="161" t="s">
        <v>5983</v>
      </c>
      <c r="G447" s="161" t="s">
        <v>6628</v>
      </c>
      <c r="H447" s="161" t="s">
        <v>6627</v>
      </c>
      <c r="I447" s="161" t="s">
        <v>6626</v>
      </c>
      <c r="J447" s="161" t="s">
        <v>6625</v>
      </c>
      <c r="K447" s="161">
        <v>32.781298</v>
      </c>
      <c r="L447" s="161">
        <v>72.977611999999993</v>
      </c>
      <c r="M447" s="161">
        <v>104</v>
      </c>
      <c r="N447" s="161" t="s">
        <v>58</v>
      </c>
      <c r="O447" s="161" t="s">
        <v>6620</v>
      </c>
      <c r="P447" s="161">
        <v>29442</v>
      </c>
      <c r="Q447" s="161" t="s">
        <v>6619</v>
      </c>
      <c r="R447" s="2">
        <v>360000</v>
      </c>
      <c r="S447" s="4" t="s">
        <v>80</v>
      </c>
      <c r="T447" s="84" t="s">
        <v>38</v>
      </c>
      <c r="U447" s="84" t="s">
        <v>38</v>
      </c>
      <c r="V447" s="14" t="s">
        <v>38</v>
      </c>
      <c r="W447" s="14" t="s">
        <v>38</v>
      </c>
      <c r="X447" s="14" t="s">
        <v>38</v>
      </c>
      <c r="Y447" s="14" t="s">
        <v>38</v>
      </c>
      <c r="Z447" s="14" t="s">
        <v>38</v>
      </c>
      <c r="AA447" s="14" t="s">
        <v>38</v>
      </c>
      <c r="AB447" s="4" t="s">
        <v>6824</v>
      </c>
    </row>
    <row r="448" spans="1:28" s="113" customFormat="1" ht="60" customHeight="1" x14ac:dyDescent="0.25">
      <c r="A448" s="4">
        <v>445</v>
      </c>
      <c r="B448" s="161" t="s">
        <v>6223</v>
      </c>
      <c r="C448" s="161" t="s">
        <v>363</v>
      </c>
      <c r="D448" s="161" t="s">
        <v>364</v>
      </c>
      <c r="E448" s="161" t="s">
        <v>6621</v>
      </c>
      <c r="F448" s="161" t="s">
        <v>6621</v>
      </c>
      <c r="G448" s="161" t="s">
        <v>6624</v>
      </c>
      <c r="H448" s="161" t="s">
        <v>6623</v>
      </c>
      <c r="I448" s="161" t="s">
        <v>6622</v>
      </c>
      <c r="J448" s="161" t="s">
        <v>6621</v>
      </c>
      <c r="K448" s="161">
        <v>32.860267999999998</v>
      </c>
      <c r="L448" s="161">
        <v>72.545440470000003</v>
      </c>
      <c r="M448" s="161">
        <v>158</v>
      </c>
      <c r="N448" s="161" t="s">
        <v>58</v>
      </c>
      <c r="O448" s="161" t="s">
        <v>6620</v>
      </c>
      <c r="P448" s="161">
        <v>28644</v>
      </c>
      <c r="Q448" s="161" t="s">
        <v>6619</v>
      </c>
      <c r="R448" s="2">
        <v>360000</v>
      </c>
      <c r="S448" s="4" t="s">
        <v>80</v>
      </c>
      <c r="T448" s="84" t="s">
        <v>38</v>
      </c>
      <c r="U448" s="84" t="s">
        <v>38</v>
      </c>
      <c r="V448" s="14" t="s">
        <v>38</v>
      </c>
      <c r="W448" s="14" t="s">
        <v>38</v>
      </c>
      <c r="X448" s="14" t="s">
        <v>38</v>
      </c>
      <c r="Y448" s="14" t="s">
        <v>38</v>
      </c>
      <c r="Z448" s="14" t="s">
        <v>38</v>
      </c>
      <c r="AA448" s="14" t="s">
        <v>38</v>
      </c>
      <c r="AB448" s="4" t="s">
        <v>6824</v>
      </c>
    </row>
    <row r="449" spans="1:28" s="113" customFormat="1" ht="60" customHeight="1" x14ac:dyDescent="0.25">
      <c r="A449" s="4">
        <v>446</v>
      </c>
      <c r="B449" s="161" t="s">
        <v>6223</v>
      </c>
      <c r="C449" s="161" t="s">
        <v>363</v>
      </c>
      <c r="D449" s="4" t="s">
        <v>364</v>
      </c>
      <c r="E449" s="4" t="s">
        <v>6821</v>
      </c>
      <c r="F449" s="4" t="s">
        <v>440</v>
      </c>
      <c r="G449" s="4" t="s">
        <v>6823</v>
      </c>
      <c r="H449" s="4" t="s">
        <v>6822</v>
      </c>
      <c r="I449" s="4">
        <v>3335489636</v>
      </c>
      <c r="J449" s="4" t="s">
        <v>6821</v>
      </c>
      <c r="K449" s="4">
        <v>32.835186999999998</v>
      </c>
      <c r="L449" s="4">
        <v>72.650709000000006</v>
      </c>
      <c r="M449" s="4">
        <v>84</v>
      </c>
      <c r="N449" s="4" t="s">
        <v>34</v>
      </c>
      <c r="O449" s="4" t="s">
        <v>6504</v>
      </c>
      <c r="P449" s="4">
        <v>26548</v>
      </c>
      <c r="Q449" s="4" t="s">
        <v>6820</v>
      </c>
      <c r="R449" s="152">
        <v>360000</v>
      </c>
      <c r="S449" s="153" t="s">
        <v>37</v>
      </c>
      <c r="T449" s="4">
        <v>288000</v>
      </c>
      <c r="U449" s="4" t="s">
        <v>37</v>
      </c>
      <c r="V449" s="14" t="s">
        <v>38</v>
      </c>
      <c r="W449" s="14" t="s">
        <v>38</v>
      </c>
      <c r="X449" s="14" t="s">
        <v>38</v>
      </c>
      <c r="Y449" s="14" t="s">
        <v>38</v>
      </c>
      <c r="Z449" s="14" t="s">
        <v>38</v>
      </c>
      <c r="AA449" s="14" t="s">
        <v>38</v>
      </c>
      <c r="AB449" s="4" t="s">
        <v>6733</v>
      </c>
    </row>
    <row r="450" spans="1:28" s="113" customFormat="1" ht="60" customHeight="1" x14ac:dyDescent="0.25">
      <c r="A450" s="4">
        <v>447</v>
      </c>
      <c r="B450" s="161" t="s">
        <v>6223</v>
      </c>
      <c r="C450" s="161" t="s">
        <v>363</v>
      </c>
      <c r="D450" s="4" t="s">
        <v>364</v>
      </c>
      <c r="E450" s="4" t="s">
        <v>1860</v>
      </c>
      <c r="F450" s="4" t="s">
        <v>1860</v>
      </c>
      <c r="G450" s="4" t="s">
        <v>6819</v>
      </c>
      <c r="H450" s="159" t="s">
        <v>6818</v>
      </c>
      <c r="I450" s="159" t="s">
        <v>6817</v>
      </c>
      <c r="J450" s="4" t="s">
        <v>1860</v>
      </c>
      <c r="K450" s="160">
        <v>32.469299999999997</v>
      </c>
      <c r="L450" s="160">
        <v>73.001000000000005</v>
      </c>
      <c r="M450" s="4">
        <v>40</v>
      </c>
      <c r="N450" s="4" t="s">
        <v>34</v>
      </c>
      <c r="O450" s="10" t="s">
        <v>6816</v>
      </c>
      <c r="P450" s="4">
        <v>33500</v>
      </c>
      <c r="Q450" s="4" t="s">
        <v>6815</v>
      </c>
      <c r="R450" s="20">
        <v>360000</v>
      </c>
      <c r="S450" s="147" t="s">
        <v>37</v>
      </c>
      <c r="T450" s="4">
        <v>288000</v>
      </c>
      <c r="U450" s="4" t="s">
        <v>37</v>
      </c>
      <c r="V450" s="14" t="s">
        <v>38</v>
      </c>
      <c r="W450" s="14" t="s">
        <v>38</v>
      </c>
      <c r="X450" s="14" t="s">
        <v>38</v>
      </c>
      <c r="Y450" s="14" t="s">
        <v>38</v>
      </c>
      <c r="Z450" s="14" t="s">
        <v>38</v>
      </c>
      <c r="AA450" s="14" t="s">
        <v>38</v>
      </c>
      <c r="AB450" s="4" t="s">
        <v>6733</v>
      </c>
    </row>
    <row r="451" spans="1:28" s="113" customFormat="1" ht="60" customHeight="1" x14ac:dyDescent="0.25">
      <c r="A451" s="4">
        <v>448</v>
      </c>
      <c r="B451" s="4" t="s">
        <v>6223</v>
      </c>
      <c r="C451" s="4" t="s">
        <v>363</v>
      </c>
      <c r="D451" s="4" t="s">
        <v>364</v>
      </c>
      <c r="E451" s="4" t="s">
        <v>6812</v>
      </c>
      <c r="F451" s="4" t="s">
        <v>6812</v>
      </c>
      <c r="G451" s="4" t="s">
        <v>6814</v>
      </c>
      <c r="H451" s="4" t="s">
        <v>6813</v>
      </c>
      <c r="I451" s="4">
        <v>3354341661</v>
      </c>
      <c r="J451" s="4" t="s">
        <v>6812</v>
      </c>
      <c r="K451" s="4">
        <v>32.833598000000002</v>
      </c>
      <c r="L451" s="4">
        <v>72.756951000000001</v>
      </c>
      <c r="M451" s="4">
        <v>79</v>
      </c>
      <c r="N451" s="4" t="s">
        <v>34</v>
      </c>
      <c r="O451" s="4" t="s">
        <v>6811</v>
      </c>
      <c r="P451" s="4">
        <v>20073</v>
      </c>
      <c r="Q451" s="4" t="s">
        <v>6810</v>
      </c>
      <c r="R451" s="152">
        <v>360000</v>
      </c>
      <c r="S451" s="153" t="s">
        <v>37</v>
      </c>
      <c r="T451" s="4">
        <v>288000</v>
      </c>
      <c r="U451" s="4" t="s">
        <v>37</v>
      </c>
      <c r="V451" s="14" t="s">
        <v>38</v>
      </c>
      <c r="W451" s="14" t="s">
        <v>38</v>
      </c>
      <c r="X451" s="14" t="s">
        <v>38</v>
      </c>
      <c r="Y451" s="14" t="s">
        <v>38</v>
      </c>
      <c r="Z451" s="14" t="s">
        <v>38</v>
      </c>
      <c r="AA451" s="14" t="s">
        <v>38</v>
      </c>
      <c r="AB451" s="4" t="s">
        <v>6733</v>
      </c>
    </row>
    <row r="452" spans="1:28" s="113" customFormat="1" ht="60" customHeight="1" x14ac:dyDescent="0.25">
      <c r="A452" s="4">
        <v>449</v>
      </c>
      <c r="B452" s="4" t="s">
        <v>6223</v>
      </c>
      <c r="C452" s="4" t="s">
        <v>363</v>
      </c>
      <c r="D452" s="4" t="s">
        <v>364</v>
      </c>
      <c r="E452" s="4" t="s">
        <v>1860</v>
      </c>
      <c r="F452" s="4" t="s">
        <v>440</v>
      </c>
      <c r="G452" s="4" t="s">
        <v>6502</v>
      </c>
      <c r="H452" s="4" t="s">
        <v>6501</v>
      </c>
      <c r="I452" s="4">
        <v>3489692788</v>
      </c>
      <c r="J452" s="4" t="s">
        <v>1860</v>
      </c>
      <c r="K452" s="4">
        <v>32.813718000000001</v>
      </c>
      <c r="L452" s="4">
        <v>72.623395000000002</v>
      </c>
      <c r="M452" s="4">
        <v>95</v>
      </c>
      <c r="N452" s="4" t="s">
        <v>34</v>
      </c>
      <c r="O452" s="10" t="s">
        <v>6500</v>
      </c>
      <c r="P452" s="4">
        <v>23432</v>
      </c>
      <c r="Q452" s="4" t="s">
        <v>6499</v>
      </c>
      <c r="R452" s="162">
        <v>360000</v>
      </c>
      <c r="S452" s="63" t="s">
        <v>37</v>
      </c>
      <c r="T452" s="4">
        <v>288000</v>
      </c>
      <c r="U452" s="4" t="s">
        <v>37</v>
      </c>
      <c r="V452" s="14" t="s">
        <v>38</v>
      </c>
      <c r="W452" s="14" t="s">
        <v>38</v>
      </c>
      <c r="X452" s="14" t="s">
        <v>38</v>
      </c>
      <c r="Y452" s="14" t="s">
        <v>38</v>
      </c>
      <c r="Z452" s="14" t="s">
        <v>38</v>
      </c>
      <c r="AA452" s="14" t="s">
        <v>38</v>
      </c>
      <c r="AB452" s="4" t="s">
        <v>6733</v>
      </c>
    </row>
    <row r="453" spans="1:28" s="113" customFormat="1" ht="60" customHeight="1" x14ac:dyDescent="0.25">
      <c r="A453" s="4">
        <v>450</v>
      </c>
      <c r="B453" s="84" t="s">
        <v>6223</v>
      </c>
      <c r="C453" s="84" t="s">
        <v>363</v>
      </c>
      <c r="D453" s="84" t="s">
        <v>6017</v>
      </c>
      <c r="E453" s="84" t="s">
        <v>2410</v>
      </c>
      <c r="F453" s="84" t="s">
        <v>2410</v>
      </c>
      <c r="G453" s="84" t="s">
        <v>6809</v>
      </c>
      <c r="H453" s="84" t="s">
        <v>6808</v>
      </c>
      <c r="I453" s="84">
        <v>3025494093</v>
      </c>
      <c r="J453" s="84" t="s">
        <v>2410</v>
      </c>
      <c r="K453" s="84">
        <v>33.061866000000002</v>
      </c>
      <c r="L453" s="84">
        <v>72.074091999999993</v>
      </c>
      <c r="M453" s="84">
        <v>120</v>
      </c>
      <c r="N453" s="84" t="s">
        <v>34</v>
      </c>
      <c r="O453" s="151" t="s">
        <v>6803</v>
      </c>
      <c r="P453" s="84">
        <v>31245</v>
      </c>
      <c r="Q453" s="84" t="s">
        <v>6807</v>
      </c>
      <c r="R453" s="152">
        <v>360000</v>
      </c>
      <c r="S453" s="153" t="s">
        <v>37</v>
      </c>
      <c r="T453" s="4">
        <v>288000</v>
      </c>
      <c r="U453" s="4" t="s">
        <v>37</v>
      </c>
      <c r="V453" s="84" t="s">
        <v>38</v>
      </c>
      <c r="W453" s="84" t="s">
        <v>38</v>
      </c>
      <c r="X453" s="84" t="s">
        <v>38</v>
      </c>
      <c r="Y453" s="84" t="s">
        <v>38</v>
      </c>
      <c r="Z453" s="84" t="s">
        <v>38</v>
      </c>
      <c r="AA453" s="84"/>
      <c r="AB453" s="4" t="s">
        <v>6733</v>
      </c>
    </row>
    <row r="454" spans="1:28" s="113" customFormat="1" ht="60" customHeight="1" x14ac:dyDescent="0.25">
      <c r="A454" s="4">
        <v>451</v>
      </c>
      <c r="B454" s="84" t="s">
        <v>6223</v>
      </c>
      <c r="C454" s="84" t="s">
        <v>363</v>
      </c>
      <c r="D454" s="84" t="s">
        <v>6017</v>
      </c>
      <c r="E454" s="154" t="s">
        <v>6804</v>
      </c>
      <c r="F454" s="154" t="s">
        <v>6804</v>
      </c>
      <c r="G454" s="154" t="s">
        <v>6806</v>
      </c>
      <c r="H454" s="84" t="s">
        <v>6805</v>
      </c>
      <c r="I454" s="84">
        <v>3121889134</v>
      </c>
      <c r="J454" s="154" t="s">
        <v>6804</v>
      </c>
      <c r="K454" s="150">
        <v>32.510429000000002</v>
      </c>
      <c r="L454" s="150">
        <v>72.231842</v>
      </c>
      <c r="M454" s="84">
        <v>100</v>
      </c>
      <c r="N454" s="84" t="s">
        <v>34</v>
      </c>
      <c r="O454" s="151" t="s">
        <v>6803</v>
      </c>
      <c r="P454" s="84">
        <v>31652</v>
      </c>
      <c r="Q454" s="84" t="s">
        <v>6802</v>
      </c>
      <c r="R454" s="152">
        <v>360000</v>
      </c>
      <c r="S454" s="153" t="s">
        <v>37</v>
      </c>
      <c r="T454" s="4">
        <v>288000</v>
      </c>
      <c r="U454" s="4" t="s">
        <v>37</v>
      </c>
      <c r="V454" s="84" t="s">
        <v>38</v>
      </c>
      <c r="W454" s="84" t="s">
        <v>38</v>
      </c>
      <c r="X454" s="84" t="s">
        <v>38</v>
      </c>
      <c r="Y454" s="84" t="s">
        <v>38</v>
      </c>
      <c r="Z454" s="84" t="s">
        <v>38</v>
      </c>
      <c r="AA454" s="84" t="s">
        <v>38</v>
      </c>
      <c r="AB454" s="4" t="s">
        <v>6733</v>
      </c>
    </row>
    <row r="455" spans="1:28" s="113" customFormat="1" ht="60" customHeight="1" x14ac:dyDescent="0.25">
      <c r="A455" s="4">
        <v>452</v>
      </c>
      <c r="B455" s="4" t="s">
        <v>6223</v>
      </c>
      <c r="C455" s="4" t="s">
        <v>363</v>
      </c>
      <c r="D455" s="4" t="s">
        <v>6017</v>
      </c>
      <c r="E455" s="148" t="s">
        <v>2410</v>
      </c>
      <c r="F455" s="148" t="s">
        <v>2410</v>
      </c>
      <c r="G455" s="148" t="s">
        <v>6801</v>
      </c>
      <c r="H455" s="4" t="s">
        <v>6800</v>
      </c>
      <c r="I455" s="4">
        <v>3301473093</v>
      </c>
      <c r="J455" s="148" t="s">
        <v>2410</v>
      </c>
      <c r="K455" s="66">
        <v>33.066160000000004</v>
      </c>
      <c r="L455" s="66">
        <v>72.137800999999996</v>
      </c>
      <c r="M455" s="4">
        <v>100</v>
      </c>
      <c r="N455" s="4" t="s">
        <v>34</v>
      </c>
      <c r="O455" s="46" t="s">
        <v>6799</v>
      </c>
      <c r="P455" s="4">
        <v>36712</v>
      </c>
      <c r="Q455" s="4" t="s">
        <v>6798</v>
      </c>
      <c r="R455" s="152">
        <v>360000</v>
      </c>
      <c r="S455" s="153" t="s">
        <v>37</v>
      </c>
      <c r="T455" s="4">
        <v>288000</v>
      </c>
      <c r="U455" s="4" t="s">
        <v>37</v>
      </c>
      <c r="V455" s="84" t="s">
        <v>38</v>
      </c>
      <c r="W455" s="84" t="s">
        <v>38</v>
      </c>
      <c r="X455" s="84" t="s">
        <v>38</v>
      </c>
      <c r="Y455" s="84" t="s">
        <v>38</v>
      </c>
      <c r="Z455" s="84" t="s">
        <v>38</v>
      </c>
      <c r="AA455" s="84" t="s">
        <v>38</v>
      </c>
      <c r="AB455" s="4" t="s">
        <v>6733</v>
      </c>
    </row>
    <row r="456" spans="1:28" s="113" customFormat="1" ht="60" customHeight="1" x14ac:dyDescent="0.25">
      <c r="A456" s="4">
        <v>453</v>
      </c>
      <c r="B456" s="4" t="s">
        <v>6223</v>
      </c>
      <c r="C456" s="4" t="s">
        <v>363</v>
      </c>
      <c r="D456" s="4" t="s">
        <v>371</v>
      </c>
      <c r="E456" s="4" t="s">
        <v>1899</v>
      </c>
      <c r="F456" s="4" t="s">
        <v>371</v>
      </c>
      <c r="G456" s="4" t="s">
        <v>6797</v>
      </c>
      <c r="H456" s="4" t="s">
        <v>6796</v>
      </c>
      <c r="I456" s="4" t="s">
        <v>6795</v>
      </c>
      <c r="J456" s="4" t="s">
        <v>1899</v>
      </c>
      <c r="K456" s="4">
        <v>32.692509999999999</v>
      </c>
      <c r="L456" s="4">
        <v>72.092100000000002</v>
      </c>
      <c r="M456" s="4">
        <v>73</v>
      </c>
      <c r="N456" s="4" t="s">
        <v>34</v>
      </c>
      <c r="O456" s="10" t="s">
        <v>6585</v>
      </c>
      <c r="P456" s="4">
        <v>18940</v>
      </c>
      <c r="Q456" s="4" t="s">
        <v>6794</v>
      </c>
      <c r="R456" s="162">
        <v>360000</v>
      </c>
      <c r="S456" s="63" t="s">
        <v>37</v>
      </c>
      <c r="T456" s="4">
        <v>288000</v>
      </c>
      <c r="U456" s="4" t="s">
        <v>37</v>
      </c>
      <c r="V456" s="84" t="s">
        <v>38</v>
      </c>
      <c r="W456" s="84" t="s">
        <v>38</v>
      </c>
      <c r="X456" s="84" t="s">
        <v>38</v>
      </c>
      <c r="Y456" s="84" t="s">
        <v>38</v>
      </c>
      <c r="Z456" s="84" t="s">
        <v>38</v>
      </c>
      <c r="AA456" s="84" t="s">
        <v>38</v>
      </c>
      <c r="AB456" s="4" t="s">
        <v>6733</v>
      </c>
    </row>
    <row r="457" spans="1:28" s="113" customFormat="1" ht="60" customHeight="1" x14ac:dyDescent="0.25">
      <c r="A457" s="4">
        <v>454</v>
      </c>
      <c r="B457" s="4" t="s">
        <v>6223</v>
      </c>
      <c r="C457" s="4" t="s">
        <v>363</v>
      </c>
      <c r="D457" s="4" t="s">
        <v>371</v>
      </c>
      <c r="E457" s="4" t="s">
        <v>1899</v>
      </c>
      <c r="F457" s="4" t="s">
        <v>371</v>
      </c>
      <c r="G457" s="4" t="s">
        <v>6793</v>
      </c>
      <c r="H457" s="4" t="s">
        <v>6792</v>
      </c>
      <c r="I457" s="4" t="s">
        <v>6791</v>
      </c>
      <c r="J457" s="4" t="s">
        <v>1899</v>
      </c>
      <c r="K457" s="4">
        <v>32.706980000000001</v>
      </c>
      <c r="L457" s="4">
        <v>72.134050000000002</v>
      </c>
      <c r="M457" s="4">
        <v>79</v>
      </c>
      <c r="N457" s="4" t="s">
        <v>34</v>
      </c>
      <c r="O457" s="10" t="s">
        <v>6790</v>
      </c>
      <c r="P457" s="4">
        <v>29786</v>
      </c>
      <c r="Q457" s="4" t="s">
        <v>6789</v>
      </c>
      <c r="R457" s="162">
        <v>360000</v>
      </c>
      <c r="S457" s="63" t="s">
        <v>37</v>
      </c>
      <c r="T457" s="4">
        <v>288000</v>
      </c>
      <c r="U457" s="4" t="s">
        <v>37</v>
      </c>
      <c r="V457" s="84" t="s">
        <v>38</v>
      </c>
      <c r="W457" s="84" t="s">
        <v>38</v>
      </c>
      <c r="X457" s="84" t="s">
        <v>38</v>
      </c>
      <c r="Y457" s="84" t="s">
        <v>38</v>
      </c>
      <c r="Z457" s="84" t="s">
        <v>38</v>
      </c>
      <c r="AA457" s="84" t="s">
        <v>38</v>
      </c>
      <c r="AB457" s="4" t="s">
        <v>6733</v>
      </c>
    </row>
    <row r="458" spans="1:28" s="113" customFormat="1" ht="60" customHeight="1" x14ac:dyDescent="0.25">
      <c r="A458" s="4">
        <v>455</v>
      </c>
      <c r="B458" s="4" t="s">
        <v>6223</v>
      </c>
      <c r="C458" s="4" t="s">
        <v>363</v>
      </c>
      <c r="D458" s="4" t="s">
        <v>371</v>
      </c>
      <c r="E458" s="4" t="s">
        <v>1899</v>
      </c>
      <c r="F458" s="4" t="s">
        <v>371</v>
      </c>
      <c r="G458" s="4" t="s">
        <v>6788</v>
      </c>
      <c r="H458" s="4" t="s">
        <v>6787</v>
      </c>
      <c r="I458" s="4" t="s">
        <v>6786</v>
      </c>
      <c r="J458" s="4" t="s">
        <v>1899</v>
      </c>
      <c r="K458" s="66">
        <v>32.715699999999998</v>
      </c>
      <c r="L458" s="66">
        <v>72.119739999999993</v>
      </c>
      <c r="M458" s="4">
        <v>73</v>
      </c>
      <c r="N458" s="4" t="s">
        <v>34</v>
      </c>
      <c r="O458" s="10" t="s">
        <v>6785</v>
      </c>
      <c r="P458" s="4">
        <v>19122</v>
      </c>
      <c r="Q458" s="4" t="s">
        <v>6784</v>
      </c>
      <c r="R458" s="162">
        <v>360000</v>
      </c>
      <c r="S458" s="63" t="s">
        <v>37</v>
      </c>
      <c r="T458" s="4">
        <v>288000</v>
      </c>
      <c r="U458" s="4" t="s">
        <v>37</v>
      </c>
      <c r="V458" s="84" t="s">
        <v>38</v>
      </c>
      <c r="W458" s="84" t="s">
        <v>38</v>
      </c>
      <c r="X458" s="84" t="s">
        <v>38</v>
      </c>
      <c r="Y458" s="84" t="s">
        <v>38</v>
      </c>
      <c r="Z458" s="84" t="s">
        <v>38</v>
      </c>
      <c r="AA458" s="84" t="s">
        <v>38</v>
      </c>
      <c r="AB458" s="4" t="s">
        <v>6733</v>
      </c>
    </row>
    <row r="459" spans="1:28" s="113" customFormat="1" ht="60" customHeight="1" x14ac:dyDescent="0.25">
      <c r="A459" s="4">
        <v>456</v>
      </c>
      <c r="B459" s="4" t="s">
        <v>6223</v>
      </c>
      <c r="C459" s="4" t="s">
        <v>363</v>
      </c>
      <c r="D459" s="4" t="s">
        <v>371</v>
      </c>
      <c r="E459" s="4" t="s">
        <v>6564</v>
      </c>
      <c r="F459" s="4" t="s">
        <v>1899</v>
      </c>
      <c r="G459" s="4" t="s">
        <v>6563</v>
      </c>
      <c r="H459" s="4" t="s">
        <v>6562</v>
      </c>
      <c r="I459" s="4" t="s">
        <v>6561</v>
      </c>
      <c r="J459" s="4" t="str">
        <f>E459</f>
        <v xml:space="preserve">Dhok Ashab </v>
      </c>
      <c r="K459" s="66">
        <v>32.646549999999998</v>
      </c>
      <c r="L459" s="66">
        <v>72.106870000000001</v>
      </c>
      <c r="M459" s="4">
        <v>100</v>
      </c>
      <c r="N459" s="4" t="s">
        <v>34</v>
      </c>
      <c r="O459" s="14" t="s">
        <v>6530</v>
      </c>
      <c r="P459" s="4">
        <v>33078</v>
      </c>
      <c r="Q459" s="4" t="s">
        <v>6554</v>
      </c>
      <c r="R459" s="162">
        <v>240000</v>
      </c>
      <c r="S459" s="63" t="s">
        <v>37</v>
      </c>
      <c r="T459" s="4">
        <v>288000</v>
      </c>
      <c r="U459" s="4" t="s">
        <v>37</v>
      </c>
      <c r="V459" s="84" t="s">
        <v>38</v>
      </c>
      <c r="W459" s="84" t="s">
        <v>38</v>
      </c>
      <c r="X459" s="84" t="s">
        <v>38</v>
      </c>
      <c r="Y459" s="84" t="s">
        <v>38</v>
      </c>
      <c r="Z459" s="84" t="s">
        <v>38</v>
      </c>
      <c r="AA459" s="84" t="s">
        <v>38</v>
      </c>
      <c r="AB459" s="4" t="s">
        <v>6733</v>
      </c>
    </row>
    <row r="460" spans="1:28" s="113" customFormat="1" ht="60" customHeight="1" x14ac:dyDescent="0.25">
      <c r="A460" s="4">
        <v>457</v>
      </c>
      <c r="B460" s="4" t="s">
        <v>6223</v>
      </c>
      <c r="C460" s="4" t="s">
        <v>363</v>
      </c>
      <c r="D460" s="4" t="s">
        <v>371</v>
      </c>
      <c r="E460" s="148" t="s">
        <v>6780</v>
      </c>
      <c r="F460" s="4" t="s">
        <v>371</v>
      </c>
      <c r="G460" s="4" t="s">
        <v>6783</v>
      </c>
      <c r="H460" s="4" t="s">
        <v>6782</v>
      </c>
      <c r="I460" s="4" t="s">
        <v>6781</v>
      </c>
      <c r="J460" s="148" t="s">
        <v>6780</v>
      </c>
      <c r="K460" s="66">
        <v>32.734180000000002</v>
      </c>
      <c r="L460" s="66">
        <v>72.087728999999996</v>
      </c>
      <c r="M460" s="4">
        <v>103</v>
      </c>
      <c r="N460" s="4" t="s">
        <v>34</v>
      </c>
      <c r="O460" s="46" t="s">
        <v>6779</v>
      </c>
      <c r="P460" s="4">
        <v>39542</v>
      </c>
      <c r="Q460" s="4" t="s">
        <v>6778</v>
      </c>
      <c r="R460" s="20">
        <v>360000</v>
      </c>
      <c r="S460" s="147" t="s">
        <v>37</v>
      </c>
      <c r="T460" s="4">
        <v>288000</v>
      </c>
      <c r="U460" s="4" t="s">
        <v>37</v>
      </c>
      <c r="V460" s="84" t="s">
        <v>38</v>
      </c>
      <c r="W460" s="84" t="s">
        <v>38</v>
      </c>
      <c r="X460" s="84" t="s">
        <v>38</v>
      </c>
      <c r="Y460" s="84" t="s">
        <v>38</v>
      </c>
      <c r="Z460" s="84" t="s">
        <v>38</v>
      </c>
      <c r="AA460" s="84" t="s">
        <v>38</v>
      </c>
      <c r="AB460" s="4" t="s">
        <v>6733</v>
      </c>
    </row>
    <row r="461" spans="1:28" s="113" customFormat="1" ht="60" customHeight="1" x14ac:dyDescent="0.25">
      <c r="A461" s="4">
        <v>458</v>
      </c>
      <c r="B461" s="4" t="s">
        <v>6223</v>
      </c>
      <c r="C461" s="4" t="s">
        <v>363</v>
      </c>
      <c r="D461" s="4" t="s">
        <v>371</v>
      </c>
      <c r="E461" s="4" t="s">
        <v>4965</v>
      </c>
      <c r="F461" s="4" t="s">
        <v>371</v>
      </c>
      <c r="G461" s="4" t="s">
        <v>6413</v>
      </c>
      <c r="H461" s="4" t="s">
        <v>6777</v>
      </c>
      <c r="I461" s="4" t="s">
        <v>6776</v>
      </c>
      <c r="J461" s="4" t="s">
        <v>4965</v>
      </c>
      <c r="K461" s="4">
        <v>32.731760000000001</v>
      </c>
      <c r="L461" s="4">
        <v>72.046762999999999</v>
      </c>
      <c r="M461" s="4">
        <v>239</v>
      </c>
      <c r="N461" s="4" t="s">
        <v>34</v>
      </c>
      <c r="O461" s="10" t="s">
        <v>6775</v>
      </c>
      <c r="P461" s="4">
        <v>35002</v>
      </c>
      <c r="Q461" s="4" t="s">
        <v>6774</v>
      </c>
      <c r="R461" s="4">
        <v>360000</v>
      </c>
      <c r="S461" s="4" t="s">
        <v>37</v>
      </c>
      <c r="T461" s="4">
        <v>288000</v>
      </c>
      <c r="U461" s="4" t="s">
        <v>37</v>
      </c>
      <c r="V461" s="84" t="s">
        <v>38</v>
      </c>
      <c r="W461" s="84" t="s">
        <v>38</v>
      </c>
      <c r="X461" s="84" t="s">
        <v>38</v>
      </c>
      <c r="Y461" s="84" t="s">
        <v>38</v>
      </c>
      <c r="Z461" s="84" t="s">
        <v>38</v>
      </c>
      <c r="AA461" s="84" t="s">
        <v>38</v>
      </c>
      <c r="AB461" s="4" t="s">
        <v>6733</v>
      </c>
    </row>
    <row r="462" spans="1:28" s="113" customFormat="1" ht="60" customHeight="1" x14ac:dyDescent="0.25">
      <c r="A462" s="4">
        <v>459</v>
      </c>
      <c r="B462" s="4" t="s">
        <v>6223</v>
      </c>
      <c r="C462" s="4" t="s">
        <v>363</v>
      </c>
      <c r="D462" s="4" t="s">
        <v>371</v>
      </c>
      <c r="E462" s="148" t="s">
        <v>371</v>
      </c>
      <c r="F462" s="4" t="s">
        <v>371</v>
      </c>
      <c r="G462" s="148" t="s">
        <v>6592</v>
      </c>
      <c r="H462" s="4" t="s">
        <v>6591</v>
      </c>
      <c r="I462" s="4" t="s">
        <v>6590</v>
      </c>
      <c r="J462" s="148" t="s">
        <v>371</v>
      </c>
      <c r="K462" s="66">
        <v>32.680062999999997</v>
      </c>
      <c r="L462" s="66">
        <v>71.949843000000001</v>
      </c>
      <c r="M462" s="4">
        <v>40</v>
      </c>
      <c r="N462" s="4" t="s">
        <v>34</v>
      </c>
      <c r="O462" s="46">
        <v>45424</v>
      </c>
      <c r="P462" s="4">
        <v>33509</v>
      </c>
      <c r="Q462" s="4" t="s">
        <v>6589</v>
      </c>
      <c r="R462" s="84" t="s">
        <v>38</v>
      </c>
      <c r="S462" s="84" t="s">
        <v>38</v>
      </c>
      <c r="T462" s="84" t="s">
        <v>38</v>
      </c>
      <c r="U462" s="84" t="s">
        <v>38</v>
      </c>
      <c r="V462" s="84" t="s">
        <v>38</v>
      </c>
      <c r="W462" s="84" t="s">
        <v>38</v>
      </c>
      <c r="X462" s="84" t="s">
        <v>38</v>
      </c>
      <c r="Y462" s="84" t="s">
        <v>38</v>
      </c>
      <c r="Z462" s="84" t="s">
        <v>38</v>
      </c>
      <c r="AA462" s="84" t="s">
        <v>38</v>
      </c>
      <c r="AB462" s="4" t="s">
        <v>6773</v>
      </c>
    </row>
    <row r="463" spans="1:28" s="113" customFormat="1" ht="60" customHeight="1" x14ac:dyDescent="0.25">
      <c r="A463" s="4">
        <v>460</v>
      </c>
      <c r="B463" s="4" t="s">
        <v>6223</v>
      </c>
      <c r="C463" s="4" t="s">
        <v>363</v>
      </c>
      <c r="D463" s="4" t="s">
        <v>371</v>
      </c>
      <c r="E463" s="148" t="s">
        <v>371</v>
      </c>
      <c r="F463" s="4" t="s">
        <v>371</v>
      </c>
      <c r="G463" s="148" t="s">
        <v>6592</v>
      </c>
      <c r="H463" s="4" t="s">
        <v>6591</v>
      </c>
      <c r="I463" s="4" t="s">
        <v>6590</v>
      </c>
      <c r="J463" s="148" t="s">
        <v>371</v>
      </c>
      <c r="K463" s="66">
        <v>32.680062999999997</v>
      </c>
      <c r="L463" s="66">
        <v>71.949843000000001</v>
      </c>
      <c r="M463" s="4">
        <v>40</v>
      </c>
      <c r="N463" s="4" t="s">
        <v>34</v>
      </c>
      <c r="O463" s="46">
        <v>45424</v>
      </c>
      <c r="P463" s="4">
        <v>33509</v>
      </c>
      <c r="Q463" s="4" t="s">
        <v>6589</v>
      </c>
      <c r="R463" s="2">
        <v>360000</v>
      </c>
      <c r="S463" s="4" t="s">
        <v>37</v>
      </c>
      <c r="T463" s="4" t="s">
        <v>38</v>
      </c>
      <c r="U463" s="4" t="s">
        <v>38</v>
      </c>
      <c r="V463" s="84" t="s">
        <v>38</v>
      </c>
      <c r="W463" s="84" t="s">
        <v>38</v>
      </c>
      <c r="X463" s="84" t="s">
        <v>38</v>
      </c>
      <c r="Y463" s="84" t="s">
        <v>38</v>
      </c>
      <c r="Z463" s="84" t="s">
        <v>38</v>
      </c>
      <c r="AA463" s="84" t="s">
        <v>38</v>
      </c>
      <c r="AB463" s="4" t="s">
        <v>6772</v>
      </c>
    </row>
    <row r="464" spans="1:28" s="113" customFormat="1" ht="60" customHeight="1" x14ac:dyDescent="0.25">
      <c r="A464" s="4">
        <v>461</v>
      </c>
      <c r="B464" s="4" t="s">
        <v>6223</v>
      </c>
      <c r="C464" s="4" t="s">
        <v>363</v>
      </c>
      <c r="D464" s="4" t="s">
        <v>363</v>
      </c>
      <c r="E464" s="4" t="s">
        <v>6597</v>
      </c>
      <c r="F464" s="4" t="s">
        <v>6594</v>
      </c>
      <c r="G464" s="4" t="s">
        <v>5318</v>
      </c>
      <c r="H464" s="4" t="s">
        <v>6596</v>
      </c>
      <c r="I464" s="10" t="s">
        <v>6595</v>
      </c>
      <c r="J464" s="4" t="s">
        <v>6594</v>
      </c>
      <c r="K464" s="4">
        <v>33.090310000000002</v>
      </c>
      <c r="L464" s="4">
        <v>72.648336</v>
      </c>
      <c r="M464" s="4">
        <v>80</v>
      </c>
      <c r="N464" s="4" t="s">
        <v>58</v>
      </c>
      <c r="O464" s="166">
        <v>45455</v>
      </c>
      <c r="P464" s="2">
        <v>32897</v>
      </c>
      <c r="Q464" s="2" t="s">
        <v>6593</v>
      </c>
      <c r="R464" s="4" t="s">
        <v>38</v>
      </c>
      <c r="S464" s="4" t="s">
        <v>38</v>
      </c>
      <c r="T464" s="4" t="s">
        <v>38</v>
      </c>
      <c r="U464" s="4" t="s">
        <v>38</v>
      </c>
      <c r="V464" s="84" t="s">
        <v>38</v>
      </c>
      <c r="W464" s="84" t="s">
        <v>38</v>
      </c>
      <c r="X464" s="84" t="s">
        <v>38</v>
      </c>
      <c r="Y464" s="84" t="s">
        <v>38</v>
      </c>
      <c r="Z464" s="84" t="s">
        <v>38</v>
      </c>
      <c r="AA464" s="84" t="s">
        <v>38</v>
      </c>
      <c r="AB464" s="4" t="s">
        <v>6773</v>
      </c>
    </row>
    <row r="465" spans="1:28" s="113" customFormat="1" ht="60" customHeight="1" x14ac:dyDescent="0.25">
      <c r="A465" s="4">
        <v>462</v>
      </c>
      <c r="B465" s="4" t="s">
        <v>6223</v>
      </c>
      <c r="C465" s="4" t="s">
        <v>363</v>
      </c>
      <c r="D465" s="4" t="s">
        <v>363</v>
      </c>
      <c r="E465" s="4" t="s">
        <v>6597</v>
      </c>
      <c r="F465" s="4" t="s">
        <v>6594</v>
      </c>
      <c r="G465" s="4" t="s">
        <v>5318</v>
      </c>
      <c r="H465" s="4" t="s">
        <v>6596</v>
      </c>
      <c r="I465" s="10" t="s">
        <v>6595</v>
      </c>
      <c r="J465" s="4" t="s">
        <v>6594</v>
      </c>
      <c r="K465" s="4">
        <v>33.090310000000002</v>
      </c>
      <c r="L465" s="4">
        <v>72.648336</v>
      </c>
      <c r="M465" s="4">
        <v>80</v>
      </c>
      <c r="N465" s="4" t="s">
        <v>58</v>
      </c>
      <c r="O465" s="166">
        <v>45455</v>
      </c>
      <c r="P465" s="2">
        <v>32897</v>
      </c>
      <c r="Q465" s="2" t="s">
        <v>6593</v>
      </c>
      <c r="R465" s="2">
        <v>360000</v>
      </c>
      <c r="S465" s="4" t="s">
        <v>37</v>
      </c>
      <c r="T465" s="84" t="s">
        <v>38</v>
      </c>
      <c r="U465" s="84" t="s">
        <v>38</v>
      </c>
      <c r="V465" s="84" t="s">
        <v>38</v>
      </c>
      <c r="W465" s="84" t="s">
        <v>38</v>
      </c>
      <c r="X465" s="84" t="s">
        <v>38</v>
      </c>
      <c r="Y465" s="84" t="s">
        <v>38</v>
      </c>
      <c r="Z465" s="84" t="s">
        <v>38</v>
      </c>
      <c r="AA465" s="84" t="s">
        <v>38</v>
      </c>
      <c r="AB465" s="4" t="s">
        <v>6772</v>
      </c>
    </row>
    <row r="466" spans="1:28" s="113" customFormat="1" ht="60" customHeight="1" x14ac:dyDescent="0.25">
      <c r="A466" s="4">
        <v>463</v>
      </c>
      <c r="B466" s="4" t="s">
        <v>6223</v>
      </c>
      <c r="C466" s="4" t="s">
        <v>363</v>
      </c>
      <c r="D466" s="4" t="s">
        <v>6017</v>
      </c>
      <c r="E466" s="4" t="s">
        <v>6614</v>
      </c>
      <c r="F466" s="4" t="s">
        <v>6614</v>
      </c>
      <c r="G466" s="148" t="s">
        <v>6617</v>
      </c>
      <c r="H466" s="4" t="s">
        <v>6616</v>
      </c>
      <c r="I466" s="4" t="s">
        <v>6615</v>
      </c>
      <c r="J466" s="4" t="s">
        <v>6614</v>
      </c>
      <c r="K466" s="4" t="s">
        <v>6613</v>
      </c>
      <c r="L466" s="4">
        <v>72.223611000000005</v>
      </c>
      <c r="M466" s="4">
        <v>90</v>
      </c>
      <c r="N466" s="4" t="s">
        <v>58</v>
      </c>
      <c r="O466" s="14" t="s">
        <v>38</v>
      </c>
      <c r="P466" s="84" t="s">
        <v>38</v>
      </c>
      <c r="Q466" s="84" t="s">
        <v>38</v>
      </c>
      <c r="R466" s="84" t="s">
        <v>38</v>
      </c>
      <c r="S466" s="84" t="s">
        <v>38</v>
      </c>
      <c r="T466" s="84" t="s">
        <v>38</v>
      </c>
      <c r="U466" s="84" t="s">
        <v>38</v>
      </c>
      <c r="V466" s="84" t="s">
        <v>38</v>
      </c>
      <c r="W466" s="84" t="s">
        <v>38</v>
      </c>
      <c r="X466" s="84" t="s">
        <v>38</v>
      </c>
      <c r="Y466" s="84" t="s">
        <v>38</v>
      </c>
      <c r="Z466" s="84" t="s">
        <v>38</v>
      </c>
      <c r="AA466" s="84" t="s">
        <v>38</v>
      </c>
      <c r="AB466" s="4" t="s">
        <v>6773</v>
      </c>
    </row>
    <row r="467" spans="1:28" s="113" customFormat="1" ht="60" customHeight="1" x14ac:dyDescent="0.25">
      <c r="A467" s="4">
        <v>464</v>
      </c>
      <c r="B467" s="4" t="s">
        <v>6223</v>
      </c>
      <c r="C467" s="4" t="s">
        <v>363</v>
      </c>
      <c r="D467" s="4" t="s">
        <v>6017</v>
      </c>
      <c r="E467" s="4" t="s">
        <v>6528</v>
      </c>
      <c r="F467" s="4" t="s">
        <v>6528</v>
      </c>
      <c r="G467" s="148" t="s">
        <v>6527</v>
      </c>
      <c r="H467" s="4" t="s">
        <v>6526</v>
      </c>
      <c r="I467" s="4" t="s">
        <v>6525</v>
      </c>
      <c r="J467" s="4" t="s">
        <v>2946</v>
      </c>
      <c r="K467" s="4">
        <v>32.747340000000001</v>
      </c>
      <c r="L467" s="4">
        <v>72.353350000000006</v>
      </c>
      <c r="M467" s="4">
        <v>100</v>
      </c>
      <c r="N467" s="4" t="s">
        <v>34</v>
      </c>
      <c r="O467" s="14" t="s">
        <v>38</v>
      </c>
      <c r="P467" s="84" t="s">
        <v>38</v>
      </c>
      <c r="Q467" s="84" t="s">
        <v>38</v>
      </c>
      <c r="R467" s="84" t="s">
        <v>38</v>
      </c>
      <c r="S467" s="84" t="s">
        <v>38</v>
      </c>
      <c r="T467" s="84" t="s">
        <v>38</v>
      </c>
      <c r="U467" s="84" t="s">
        <v>38</v>
      </c>
      <c r="V467" s="84" t="s">
        <v>38</v>
      </c>
      <c r="W467" s="84" t="s">
        <v>38</v>
      </c>
      <c r="X467" s="84" t="s">
        <v>38</v>
      </c>
      <c r="Y467" s="84" t="s">
        <v>38</v>
      </c>
      <c r="Z467" s="84" t="s">
        <v>38</v>
      </c>
      <c r="AA467" s="84" t="s">
        <v>38</v>
      </c>
      <c r="AB467" s="4" t="s">
        <v>6773</v>
      </c>
    </row>
    <row r="468" spans="1:28" s="113" customFormat="1" ht="60" customHeight="1" x14ac:dyDescent="0.25">
      <c r="A468" s="4">
        <v>465</v>
      </c>
      <c r="B468" s="4" t="s">
        <v>6223</v>
      </c>
      <c r="C468" s="4" t="s">
        <v>363</v>
      </c>
      <c r="D468" s="4" t="s">
        <v>363</v>
      </c>
      <c r="E468" s="4" t="s">
        <v>6519</v>
      </c>
      <c r="F468" s="4" t="s">
        <v>6519</v>
      </c>
      <c r="G468" s="4" t="s">
        <v>6522</v>
      </c>
      <c r="H468" s="4" t="s">
        <v>6521</v>
      </c>
      <c r="I468" s="10" t="s">
        <v>6520</v>
      </c>
      <c r="J468" s="4" t="s">
        <v>6519</v>
      </c>
      <c r="K468" s="4">
        <v>32.932659999999998</v>
      </c>
      <c r="L468" s="4">
        <v>72.565160000000006</v>
      </c>
      <c r="M468" s="4">
        <v>80</v>
      </c>
      <c r="N468" s="4" t="s">
        <v>58</v>
      </c>
      <c r="O468" s="4" t="s">
        <v>6518</v>
      </c>
      <c r="P468" s="2">
        <v>36728</v>
      </c>
      <c r="Q468" s="2" t="s">
        <v>6517</v>
      </c>
      <c r="R468" s="4" t="s">
        <v>38</v>
      </c>
      <c r="S468" s="4" t="s">
        <v>38</v>
      </c>
      <c r="T468" s="4" t="s">
        <v>38</v>
      </c>
      <c r="U468" s="4" t="s">
        <v>38</v>
      </c>
      <c r="V468" s="4" t="s">
        <v>38</v>
      </c>
      <c r="W468" s="4" t="s">
        <v>38</v>
      </c>
      <c r="X468" s="4" t="s">
        <v>38</v>
      </c>
      <c r="Y468" s="4" t="s">
        <v>38</v>
      </c>
      <c r="Z468" s="4" t="s">
        <v>38</v>
      </c>
      <c r="AA468" s="4" t="s">
        <v>38</v>
      </c>
      <c r="AB468" s="4" t="s">
        <v>6773</v>
      </c>
    </row>
    <row r="469" spans="1:28" s="113" customFormat="1" ht="60" customHeight="1" x14ac:dyDescent="0.25">
      <c r="A469" s="4">
        <v>466</v>
      </c>
      <c r="B469" s="4" t="s">
        <v>6223</v>
      </c>
      <c r="C469" s="4" t="s">
        <v>363</v>
      </c>
      <c r="D469" s="4" t="s">
        <v>363</v>
      </c>
      <c r="E469" s="4" t="s">
        <v>6519</v>
      </c>
      <c r="F469" s="4" t="s">
        <v>6519</v>
      </c>
      <c r="G469" s="4" t="s">
        <v>6522</v>
      </c>
      <c r="H469" s="4" t="s">
        <v>6521</v>
      </c>
      <c r="I469" s="10" t="s">
        <v>6520</v>
      </c>
      <c r="J469" s="4" t="s">
        <v>6519</v>
      </c>
      <c r="K469" s="4">
        <v>32.932659999999998</v>
      </c>
      <c r="L469" s="4">
        <v>72.565160000000006</v>
      </c>
      <c r="M469" s="4">
        <v>80</v>
      </c>
      <c r="N469" s="4" t="s">
        <v>58</v>
      </c>
      <c r="O469" s="4" t="s">
        <v>6518</v>
      </c>
      <c r="P469" s="2">
        <v>36728</v>
      </c>
      <c r="Q469" s="2" t="s">
        <v>6517</v>
      </c>
      <c r="R469" s="2">
        <v>360000</v>
      </c>
      <c r="S469" s="4" t="s">
        <v>37</v>
      </c>
      <c r="T469" s="4" t="s">
        <v>38</v>
      </c>
      <c r="U469" s="4" t="s">
        <v>38</v>
      </c>
      <c r="V469" s="4" t="s">
        <v>38</v>
      </c>
      <c r="W469" s="4" t="s">
        <v>38</v>
      </c>
      <c r="X469" s="4" t="s">
        <v>38</v>
      </c>
      <c r="Y469" s="4" t="s">
        <v>38</v>
      </c>
      <c r="Z469" s="4" t="s">
        <v>38</v>
      </c>
      <c r="AA469" s="4" t="s">
        <v>38</v>
      </c>
      <c r="AB469" s="4" t="s">
        <v>6772</v>
      </c>
    </row>
    <row r="470" spans="1:28" s="113" customFormat="1" ht="60" customHeight="1" x14ac:dyDescent="0.25">
      <c r="A470" s="4">
        <v>467</v>
      </c>
      <c r="B470" s="4" t="s">
        <v>6223</v>
      </c>
      <c r="C470" s="4" t="s">
        <v>363</v>
      </c>
      <c r="D470" s="4" t="s">
        <v>363</v>
      </c>
      <c r="E470" s="4" t="s">
        <v>6639</v>
      </c>
      <c r="F470" s="4" t="s">
        <v>6639</v>
      </c>
      <c r="G470" s="159" t="s">
        <v>6771</v>
      </c>
      <c r="H470" s="159" t="s">
        <v>6770</v>
      </c>
      <c r="I470" s="159" t="s">
        <v>6769</v>
      </c>
      <c r="J470" s="4" t="s">
        <v>6639</v>
      </c>
      <c r="K470" s="167" t="s">
        <v>6768</v>
      </c>
      <c r="L470" s="167" t="s">
        <v>6767</v>
      </c>
      <c r="M470" s="167">
        <v>40</v>
      </c>
      <c r="N470" s="4" t="s">
        <v>58</v>
      </c>
      <c r="O470" s="4" t="s">
        <v>6761</v>
      </c>
      <c r="P470" s="4">
        <v>31256</v>
      </c>
      <c r="Q470" s="4" t="s">
        <v>6766</v>
      </c>
      <c r="R470" s="2">
        <v>360000</v>
      </c>
      <c r="S470" s="4" t="s">
        <v>37</v>
      </c>
      <c r="T470" s="155">
        <v>288000</v>
      </c>
      <c r="U470" s="153" t="s">
        <v>37</v>
      </c>
      <c r="V470" s="4" t="s">
        <v>38</v>
      </c>
      <c r="W470" s="4" t="s">
        <v>38</v>
      </c>
      <c r="X470" s="4" t="s">
        <v>38</v>
      </c>
      <c r="Y470" s="4" t="s">
        <v>38</v>
      </c>
      <c r="Z470" s="4" t="s">
        <v>38</v>
      </c>
      <c r="AA470" s="4" t="s">
        <v>38</v>
      </c>
      <c r="AB470" s="4" t="s">
        <v>6733</v>
      </c>
    </row>
    <row r="471" spans="1:28" s="113" customFormat="1" ht="60" customHeight="1" x14ac:dyDescent="0.25">
      <c r="A471" s="4">
        <v>468</v>
      </c>
      <c r="B471" s="159" t="s">
        <v>6223</v>
      </c>
      <c r="C471" s="159" t="s">
        <v>363</v>
      </c>
      <c r="D471" s="159" t="s">
        <v>363</v>
      </c>
      <c r="E471" s="159" t="s">
        <v>6765</v>
      </c>
      <c r="F471" s="159" t="s">
        <v>2676</v>
      </c>
      <c r="G471" s="159" t="s">
        <v>6764</v>
      </c>
      <c r="H471" s="159" t="s">
        <v>6763</v>
      </c>
      <c r="I471" s="159" t="s">
        <v>6762</v>
      </c>
      <c r="J471" s="159" t="s">
        <v>2676</v>
      </c>
      <c r="K471" s="159">
        <v>33.157389999999999</v>
      </c>
      <c r="L471" s="159">
        <v>72.857470000000006</v>
      </c>
      <c r="M471" s="159">
        <v>100</v>
      </c>
      <c r="N471" s="4" t="s">
        <v>58</v>
      </c>
      <c r="O471" s="4" t="s">
        <v>6761</v>
      </c>
      <c r="P471" s="168">
        <v>31657</v>
      </c>
      <c r="Q471" s="4" t="s">
        <v>6760</v>
      </c>
      <c r="R471" s="2">
        <v>360000</v>
      </c>
      <c r="S471" s="4" t="s">
        <v>37</v>
      </c>
      <c r="T471" s="155">
        <v>288000</v>
      </c>
      <c r="U471" s="153" t="s">
        <v>37</v>
      </c>
      <c r="V471" s="4" t="s">
        <v>38</v>
      </c>
      <c r="W471" s="4" t="s">
        <v>38</v>
      </c>
      <c r="X471" s="4" t="s">
        <v>38</v>
      </c>
      <c r="Y471" s="4" t="s">
        <v>38</v>
      </c>
      <c r="Z471" s="4" t="s">
        <v>38</v>
      </c>
      <c r="AA471" s="4" t="s">
        <v>38</v>
      </c>
      <c r="AB471" s="4" t="s">
        <v>6733</v>
      </c>
    </row>
    <row r="472" spans="1:28" s="113" customFormat="1" ht="60" customHeight="1" x14ac:dyDescent="0.25">
      <c r="A472" s="4">
        <v>469</v>
      </c>
      <c r="B472" s="4" t="s">
        <v>6223</v>
      </c>
      <c r="C472" s="4" t="s">
        <v>704</v>
      </c>
      <c r="D472" s="4" t="s">
        <v>704</v>
      </c>
      <c r="E472" s="4" t="s">
        <v>6423</v>
      </c>
      <c r="F472" s="4" t="s">
        <v>4387</v>
      </c>
      <c r="G472" s="4" t="s">
        <v>6759</v>
      </c>
      <c r="H472" s="4" t="s">
        <v>6425</v>
      </c>
      <c r="I472" s="4" t="s">
        <v>6424</v>
      </c>
      <c r="J472" s="4" t="s">
        <v>6423</v>
      </c>
      <c r="K472" s="4">
        <v>32.735868000000004</v>
      </c>
      <c r="L472" s="2">
        <v>73315147</v>
      </c>
      <c r="M472" s="4">
        <v>100</v>
      </c>
      <c r="N472" s="4" t="s">
        <v>34</v>
      </c>
      <c r="O472" s="4" t="s">
        <v>38</v>
      </c>
      <c r="P472" s="4">
        <v>26235</v>
      </c>
      <c r="Q472" s="4" t="s">
        <v>6421</v>
      </c>
      <c r="R472" s="4" t="s">
        <v>38</v>
      </c>
      <c r="S472" s="4" t="s">
        <v>38</v>
      </c>
      <c r="T472" s="4" t="s">
        <v>38</v>
      </c>
      <c r="U472" s="4" t="s">
        <v>38</v>
      </c>
      <c r="V472" s="4" t="s">
        <v>38</v>
      </c>
      <c r="W472" s="4" t="s">
        <v>38</v>
      </c>
      <c r="X472" s="4" t="s">
        <v>38</v>
      </c>
      <c r="Y472" s="4" t="s">
        <v>38</v>
      </c>
      <c r="Z472" s="4" t="s">
        <v>38</v>
      </c>
      <c r="AA472" s="4" t="s">
        <v>38</v>
      </c>
      <c r="AB472" s="4" t="s">
        <v>6749</v>
      </c>
    </row>
    <row r="473" spans="1:28" s="113" customFormat="1" ht="60" customHeight="1" x14ac:dyDescent="0.25">
      <c r="A473" s="4">
        <v>470</v>
      </c>
      <c r="B473" s="4" t="s">
        <v>6223</v>
      </c>
      <c r="C473" s="4" t="s">
        <v>704</v>
      </c>
      <c r="D473" s="4" t="s">
        <v>704</v>
      </c>
      <c r="E473" s="4" t="s">
        <v>6751</v>
      </c>
      <c r="F473" s="4" t="s">
        <v>4387</v>
      </c>
      <c r="G473" s="4" t="s">
        <v>6758</v>
      </c>
      <c r="H473" s="4" t="s">
        <v>6757</v>
      </c>
      <c r="I473" s="4" t="s">
        <v>6756</v>
      </c>
      <c r="J473" s="4" t="s">
        <v>6751</v>
      </c>
      <c r="K473" s="4">
        <v>32.796039</v>
      </c>
      <c r="L473" s="4">
        <v>73.280137999999994</v>
      </c>
      <c r="M473" s="4">
        <v>100</v>
      </c>
      <c r="N473" s="4" t="s">
        <v>34</v>
      </c>
      <c r="O473" s="4" t="s">
        <v>38</v>
      </c>
      <c r="P473" s="4">
        <v>25587</v>
      </c>
      <c r="Q473" s="4" t="s">
        <v>6755</v>
      </c>
      <c r="R473" s="4" t="s">
        <v>38</v>
      </c>
      <c r="S473" s="4" t="s">
        <v>38</v>
      </c>
      <c r="T473" s="4" t="s">
        <v>38</v>
      </c>
      <c r="U473" s="4" t="s">
        <v>38</v>
      </c>
      <c r="V473" s="4" t="s">
        <v>38</v>
      </c>
      <c r="W473" s="4" t="s">
        <v>38</v>
      </c>
      <c r="X473" s="4" t="s">
        <v>38</v>
      </c>
      <c r="Y473" s="4" t="s">
        <v>38</v>
      </c>
      <c r="Z473" s="4" t="s">
        <v>38</v>
      </c>
      <c r="AA473" s="4" t="s">
        <v>38</v>
      </c>
      <c r="AB473" s="4" t="s">
        <v>6749</v>
      </c>
    </row>
    <row r="474" spans="1:28" s="113" customFormat="1" ht="60" customHeight="1" x14ac:dyDescent="0.25">
      <c r="A474" s="4">
        <v>471</v>
      </c>
      <c r="B474" s="4" t="s">
        <v>6223</v>
      </c>
      <c r="C474" s="4" t="s">
        <v>704</v>
      </c>
      <c r="D474" s="4" t="s">
        <v>704</v>
      </c>
      <c r="E474" s="4" t="s">
        <v>6751</v>
      </c>
      <c r="F474" s="4" t="s">
        <v>4387</v>
      </c>
      <c r="G474" s="4" t="s">
        <v>6754</v>
      </c>
      <c r="H474" s="4" t="s">
        <v>6753</v>
      </c>
      <c r="I474" s="4" t="s">
        <v>6752</v>
      </c>
      <c r="J474" s="4" t="s">
        <v>6751</v>
      </c>
      <c r="K474" s="4">
        <v>32.753</v>
      </c>
      <c r="L474" s="4">
        <v>73.282443000000001</v>
      </c>
      <c r="M474" s="4">
        <v>110</v>
      </c>
      <c r="N474" s="4" t="s">
        <v>34</v>
      </c>
      <c r="O474" s="4" t="s">
        <v>38</v>
      </c>
      <c r="P474" s="4">
        <v>29960</v>
      </c>
      <c r="Q474" s="4" t="s">
        <v>6750</v>
      </c>
      <c r="R474" s="4" t="s">
        <v>38</v>
      </c>
      <c r="S474" s="4" t="s">
        <v>38</v>
      </c>
      <c r="T474" s="4" t="s">
        <v>38</v>
      </c>
      <c r="U474" s="4" t="s">
        <v>38</v>
      </c>
      <c r="V474" s="4" t="s">
        <v>38</v>
      </c>
      <c r="W474" s="4" t="s">
        <v>38</v>
      </c>
      <c r="X474" s="4" t="s">
        <v>38</v>
      </c>
      <c r="Y474" s="4" t="s">
        <v>38</v>
      </c>
      <c r="Z474" s="4" t="s">
        <v>38</v>
      </c>
      <c r="AA474" s="4" t="s">
        <v>38</v>
      </c>
      <c r="AB474" s="4" t="s">
        <v>6749</v>
      </c>
    </row>
    <row r="475" spans="1:28" s="113" customFormat="1" ht="60" customHeight="1" x14ac:dyDescent="0.25">
      <c r="A475" s="4">
        <v>472</v>
      </c>
      <c r="B475" s="4" t="s">
        <v>6223</v>
      </c>
      <c r="C475" s="4" t="s">
        <v>704</v>
      </c>
      <c r="D475" s="4" t="s">
        <v>719</v>
      </c>
      <c r="E475" s="4" t="s">
        <v>1200</v>
      </c>
      <c r="F475" s="4" t="s">
        <v>1200</v>
      </c>
      <c r="G475" s="4" t="s">
        <v>6748</v>
      </c>
      <c r="H475" s="4" t="s">
        <v>6747</v>
      </c>
      <c r="I475" s="4" t="s">
        <v>6746</v>
      </c>
      <c r="J475" s="4" t="s">
        <v>1200</v>
      </c>
      <c r="K475" s="4">
        <v>33.160674999999998</v>
      </c>
      <c r="L475" s="4">
        <v>73.561587000000003</v>
      </c>
      <c r="M475" s="4">
        <v>60</v>
      </c>
      <c r="N475" s="4" t="s">
        <v>34</v>
      </c>
      <c r="O475" s="14">
        <v>45360</v>
      </c>
      <c r="P475" s="4">
        <v>21530</v>
      </c>
      <c r="Q475" s="4" t="s">
        <v>6436</v>
      </c>
      <c r="R475" s="2">
        <v>360000</v>
      </c>
      <c r="S475" s="4" t="s">
        <v>37</v>
      </c>
      <c r="T475" s="4">
        <v>288000</v>
      </c>
      <c r="U475" s="4" t="s">
        <v>37</v>
      </c>
      <c r="V475" s="4" t="s">
        <v>38</v>
      </c>
      <c r="W475" s="4" t="s">
        <v>38</v>
      </c>
      <c r="X475" s="4" t="s">
        <v>38</v>
      </c>
      <c r="Y475" s="4" t="s">
        <v>38</v>
      </c>
      <c r="Z475" s="4" t="s">
        <v>38</v>
      </c>
      <c r="AA475" s="4" t="s">
        <v>38</v>
      </c>
      <c r="AB475" s="4" t="s">
        <v>6733</v>
      </c>
    </row>
    <row r="476" spans="1:28" s="113" customFormat="1" ht="60" customHeight="1" x14ac:dyDescent="0.25">
      <c r="A476" s="4">
        <v>473</v>
      </c>
      <c r="B476" s="4" t="s">
        <v>6223</v>
      </c>
      <c r="C476" s="4" t="s">
        <v>704</v>
      </c>
      <c r="D476" s="4" t="s">
        <v>719</v>
      </c>
      <c r="E476" s="4" t="s">
        <v>6736</v>
      </c>
      <c r="F476" s="4" t="s">
        <v>900</v>
      </c>
      <c r="G476" s="4" t="s">
        <v>6745</v>
      </c>
      <c r="H476" s="4" t="s">
        <v>6744</v>
      </c>
      <c r="I476" s="4" t="s">
        <v>6737</v>
      </c>
      <c r="J476" s="4" t="s">
        <v>6736</v>
      </c>
      <c r="K476" s="4">
        <v>32.926265000000001</v>
      </c>
      <c r="L476" s="4">
        <v>73.386407000000005</v>
      </c>
      <c r="M476" s="4">
        <v>32</v>
      </c>
      <c r="N476" s="4" t="s">
        <v>34</v>
      </c>
      <c r="O476" s="114" t="s">
        <v>6743</v>
      </c>
      <c r="P476" s="4">
        <v>21105</v>
      </c>
      <c r="Q476" s="4" t="s">
        <v>6480</v>
      </c>
      <c r="R476" s="4">
        <v>360000</v>
      </c>
      <c r="S476" s="4" t="s">
        <v>37</v>
      </c>
      <c r="T476" s="4">
        <v>288000</v>
      </c>
      <c r="U476" s="4" t="s">
        <v>37</v>
      </c>
      <c r="V476" s="4" t="s">
        <v>38</v>
      </c>
      <c r="W476" s="4" t="s">
        <v>38</v>
      </c>
      <c r="X476" s="4" t="s">
        <v>38</v>
      </c>
      <c r="Y476" s="4" t="s">
        <v>38</v>
      </c>
      <c r="Z476" s="4" t="s">
        <v>38</v>
      </c>
      <c r="AA476" s="4" t="s">
        <v>38</v>
      </c>
      <c r="AB476" s="4" t="s">
        <v>6733</v>
      </c>
    </row>
    <row r="477" spans="1:28" s="113" customFormat="1" ht="60" customHeight="1" x14ac:dyDescent="0.25">
      <c r="A477" s="4">
        <v>474</v>
      </c>
      <c r="B477" s="4" t="s">
        <v>6223</v>
      </c>
      <c r="C477" s="4" t="s">
        <v>704</v>
      </c>
      <c r="D477" s="4" t="s">
        <v>719</v>
      </c>
      <c r="E477" s="4" t="s">
        <v>6736</v>
      </c>
      <c r="F477" s="4" t="s">
        <v>900</v>
      </c>
      <c r="G477" s="4" t="s">
        <v>6742</v>
      </c>
      <c r="H477" s="4" t="s">
        <v>6741</v>
      </c>
      <c r="I477" s="4" t="s">
        <v>6737</v>
      </c>
      <c r="J477" s="4" t="s">
        <v>6736</v>
      </c>
      <c r="K477" s="4">
        <v>32.923850999999999</v>
      </c>
      <c r="L477" s="4">
        <v>73.383388999999994</v>
      </c>
      <c r="M477" s="4">
        <v>40</v>
      </c>
      <c r="N477" s="4" t="s">
        <v>34</v>
      </c>
      <c r="O477" s="114" t="s">
        <v>6740</v>
      </c>
      <c r="P477" s="4">
        <v>21672</v>
      </c>
      <c r="Q477" s="4" t="s">
        <v>6734</v>
      </c>
      <c r="R477" s="4">
        <v>360000</v>
      </c>
      <c r="S477" s="4" t="s">
        <v>37</v>
      </c>
      <c r="T477" s="4">
        <v>288000</v>
      </c>
      <c r="U477" s="4" t="s">
        <v>37</v>
      </c>
      <c r="V477" s="4" t="s">
        <v>38</v>
      </c>
      <c r="W477" s="4" t="s">
        <v>38</v>
      </c>
      <c r="X477" s="4" t="s">
        <v>38</v>
      </c>
      <c r="Y477" s="4" t="s">
        <v>38</v>
      </c>
      <c r="Z477" s="4" t="s">
        <v>38</v>
      </c>
      <c r="AA477" s="4" t="s">
        <v>38</v>
      </c>
      <c r="AB477" s="4" t="s">
        <v>6733</v>
      </c>
    </row>
    <row r="478" spans="1:28" s="113" customFormat="1" ht="60" customHeight="1" x14ac:dyDescent="0.25">
      <c r="A478" s="4">
        <v>475</v>
      </c>
      <c r="B478" s="4" t="s">
        <v>6223</v>
      </c>
      <c r="C478" s="4" t="s">
        <v>704</v>
      </c>
      <c r="D478" s="4" t="s">
        <v>712</v>
      </c>
      <c r="E478" s="4" t="s">
        <v>6736</v>
      </c>
      <c r="F478" s="4" t="s">
        <v>900</v>
      </c>
      <c r="G478" s="4" t="s">
        <v>6739</v>
      </c>
      <c r="H478" s="4" t="s">
        <v>6738</v>
      </c>
      <c r="I478" s="4" t="s">
        <v>6737</v>
      </c>
      <c r="J478" s="4" t="s">
        <v>6736</v>
      </c>
      <c r="K478" s="4">
        <v>32.923968000000002</v>
      </c>
      <c r="L478" s="4">
        <v>73.923968000000002</v>
      </c>
      <c r="M478" s="4">
        <v>32</v>
      </c>
      <c r="N478" s="4" t="s">
        <v>34</v>
      </c>
      <c r="O478" s="114" t="s">
        <v>6735</v>
      </c>
      <c r="P478" s="4">
        <v>20822</v>
      </c>
      <c r="Q478" s="4" t="s">
        <v>6734</v>
      </c>
      <c r="R478" s="4">
        <v>360000</v>
      </c>
      <c r="S478" s="4" t="s">
        <v>37</v>
      </c>
      <c r="T478" s="4">
        <v>288000</v>
      </c>
      <c r="U478" s="4" t="s">
        <v>37</v>
      </c>
      <c r="V478" s="4" t="s">
        <v>38</v>
      </c>
      <c r="W478" s="4" t="s">
        <v>38</v>
      </c>
      <c r="X478" s="4" t="s">
        <v>38</v>
      </c>
      <c r="Y478" s="4" t="s">
        <v>38</v>
      </c>
      <c r="Z478" s="4" t="s">
        <v>38</v>
      </c>
      <c r="AA478" s="4" t="s">
        <v>38</v>
      </c>
      <c r="AB478" s="4" t="s">
        <v>6733</v>
      </c>
    </row>
    <row r="479" spans="1:28" s="113" customFormat="1" ht="60" customHeight="1" x14ac:dyDescent="0.25">
      <c r="A479" s="4">
        <v>476</v>
      </c>
      <c r="B479" s="4" t="s">
        <v>6223</v>
      </c>
      <c r="C479" s="4" t="s">
        <v>2506</v>
      </c>
      <c r="D479" s="4" t="s">
        <v>27</v>
      </c>
      <c r="E479" s="4" t="s">
        <v>2501</v>
      </c>
      <c r="F479" s="4" t="s">
        <v>2501</v>
      </c>
      <c r="G479" s="4" t="s">
        <v>6732</v>
      </c>
      <c r="H479" s="4" t="s">
        <v>6731</v>
      </c>
      <c r="I479" s="4" t="s">
        <v>6730</v>
      </c>
      <c r="J479" s="4" t="s">
        <v>2501</v>
      </c>
      <c r="K479" s="4">
        <v>33.695557999999998</v>
      </c>
      <c r="L479" s="4">
        <v>72.429327999999998</v>
      </c>
      <c r="M479" s="4">
        <v>50</v>
      </c>
      <c r="N479" s="4" t="s">
        <v>34</v>
      </c>
      <c r="O479" s="4"/>
      <c r="P479" s="4" t="s">
        <v>38</v>
      </c>
      <c r="Q479" s="4" t="s">
        <v>38</v>
      </c>
      <c r="R479" s="4" t="s">
        <v>38</v>
      </c>
      <c r="S479" s="4" t="s">
        <v>38</v>
      </c>
      <c r="T479" s="4" t="s">
        <v>38</v>
      </c>
      <c r="U479" s="4" t="s">
        <v>38</v>
      </c>
      <c r="V479" s="4" t="s">
        <v>38</v>
      </c>
      <c r="W479" s="4" t="s">
        <v>38</v>
      </c>
      <c r="X479" s="4" t="s">
        <v>38</v>
      </c>
      <c r="Y479" s="4" t="s">
        <v>38</v>
      </c>
      <c r="Z479" s="4" t="s">
        <v>38</v>
      </c>
      <c r="AA479" s="4" t="s">
        <v>38</v>
      </c>
      <c r="AB479" s="147" t="s">
        <v>6440</v>
      </c>
    </row>
    <row r="480" spans="1:28" s="113" customFormat="1" ht="60" customHeight="1" x14ac:dyDescent="0.25">
      <c r="A480" s="4">
        <v>477</v>
      </c>
      <c r="B480" s="4" t="s">
        <v>6223</v>
      </c>
      <c r="C480" s="4" t="s">
        <v>2506</v>
      </c>
      <c r="D480" s="4" t="s">
        <v>6326</v>
      </c>
      <c r="E480" s="4" t="s">
        <v>255</v>
      </c>
      <c r="F480" s="4" t="s">
        <v>172</v>
      </c>
      <c r="G480" s="4" t="s">
        <v>6729</v>
      </c>
      <c r="H480" s="4" t="s">
        <v>6728</v>
      </c>
      <c r="I480" s="4" t="s">
        <v>6727</v>
      </c>
      <c r="J480" s="4" t="s">
        <v>255</v>
      </c>
      <c r="K480" s="4">
        <v>33.605060000000002</v>
      </c>
      <c r="L480" s="4">
        <v>72.470963999999981</v>
      </c>
      <c r="M480" s="4">
        <v>50</v>
      </c>
      <c r="N480" s="4" t="s">
        <v>34</v>
      </c>
      <c r="O480" s="4"/>
      <c r="P480" s="4" t="s">
        <v>38</v>
      </c>
      <c r="Q480" s="4" t="s">
        <v>38</v>
      </c>
      <c r="R480" s="4" t="s">
        <v>38</v>
      </c>
      <c r="S480" s="4" t="s">
        <v>38</v>
      </c>
      <c r="T480" s="4" t="s">
        <v>38</v>
      </c>
      <c r="U480" s="4" t="s">
        <v>38</v>
      </c>
      <c r="V480" s="4" t="s">
        <v>38</v>
      </c>
      <c r="W480" s="4" t="s">
        <v>38</v>
      </c>
      <c r="X480" s="4" t="s">
        <v>38</v>
      </c>
      <c r="Y480" s="4" t="s">
        <v>38</v>
      </c>
      <c r="Z480" s="4" t="s">
        <v>38</v>
      </c>
      <c r="AA480" s="4" t="s">
        <v>38</v>
      </c>
      <c r="AB480" s="147" t="s">
        <v>6440</v>
      </c>
    </row>
    <row r="481" spans="1:28" s="113" customFormat="1" ht="60" customHeight="1" x14ac:dyDescent="0.25">
      <c r="A481" s="4">
        <v>478</v>
      </c>
      <c r="B481" s="4" t="s">
        <v>6223</v>
      </c>
      <c r="C481" s="4" t="s">
        <v>2506</v>
      </c>
      <c r="D481" s="4" t="s">
        <v>109</v>
      </c>
      <c r="E481" s="4" t="s">
        <v>6722</v>
      </c>
      <c r="F481" s="4" t="s">
        <v>6726</v>
      </c>
      <c r="G481" s="4" t="s">
        <v>6725</v>
      </c>
      <c r="H481" s="4" t="s">
        <v>6724</v>
      </c>
      <c r="I481" s="4" t="s">
        <v>6723</v>
      </c>
      <c r="J481" s="4" t="s">
        <v>6722</v>
      </c>
      <c r="K481" s="4">
        <v>33.394722999999999</v>
      </c>
      <c r="L481" s="4">
        <v>72.609285</v>
      </c>
      <c r="M481" s="4">
        <v>50</v>
      </c>
      <c r="N481" s="4" t="s">
        <v>34</v>
      </c>
      <c r="O481" s="4"/>
      <c r="P481" s="4" t="s">
        <v>38</v>
      </c>
      <c r="Q481" s="4" t="s">
        <v>38</v>
      </c>
      <c r="R481" s="4" t="s">
        <v>38</v>
      </c>
      <c r="S481" s="4" t="s">
        <v>38</v>
      </c>
      <c r="T481" s="4" t="s">
        <v>38</v>
      </c>
      <c r="U481" s="4" t="s">
        <v>38</v>
      </c>
      <c r="V481" s="4" t="s">
        <v>38</v>
      </c>
      <c r="W481" s="4" t="s">
        <v>38</v>
      </c>
      <c r="X481" s="4" t="s">
        <v>38</v>
      </c>
      <c r="Y481" s="4" t="s">
        <v>38</v>
      </c>
      <c r="Z481" s="4" t="s">
        <v>38</v>
      </c>
      <c r="AA481" s="4" t="s">
        <v>38</v>
      </c>
      <c r="AB481" s="147" t="s">
        <v>6440</v>
      </c>
    </row>
    <row r="482" spans="1:28" s="113" customFormat="1" ht="60" customHeight="1" x14ac:dyDescent="0.25">
      <c r="A482" s="4">
        <v>479</v>
      </c>
      <c r="B482" s="4" t="s">
        <v>6223</v>
      </c>
      <c r="C482" s="4" t="s">
        <v>2506</v>
      </c>
      <c r="D482" s="4" t="s">
        <v>109</v>
      </c>
      <c r="E482" s="4" t="s">
        <v>6717</v>
      </c>
      <c r="F482" s="4" t="s">
        <v>6721</v>
      </c>
      <c r="G482" s="4" t="s">
        <v>6720</v>
      </c>
      <c r="H482" s="4" t="s">
        <v>6719</v>
      </c>
      <c r="I482" s="4" t="s">
        <v>6718</v>
      </c>
      <c r="J482" s="4" t="s">
        <v>6717</v>
      </c>
      <c r="K482" s="4">
        <v>33.430982999999998</v>
      </c>
      <c r="L482" s="4">
        <v>72.568251000000004</v>
      </c>
      <c r="M482" s="4">
        <v>50</v>
      </c>
      <c r="N482" s="4" t="s">
        <v>34</v>
      </c>
      <c r="O482" s="4"/>
      <c r="P482" s="4" t="s">
        <v>38</v>
      </c>
      <c r="Q482" s="4" t="s">
        <v>38</v>
      </c>
      <c r="R482" s="4" t="s">
        <v>38</v>
      </c>
      <c r="S482" s="4" t="s">
        <v>38</v>
      </c>
      <c r="T482" s="4" t="s">
        <v>38</v>
      </c>
      <c r="U482" s="4" t="s">
        <v>38</v>
      </c>
      <c r="V482" s="4" t="s">
        <v>38</v>
      </c>
      <c r="W482" s="4" t="s">
        <v>38</v>
      </c>
      <c r="X482" s="4" t="s">
        <v>38</v>
      </c>
      <c r="Y482" s="4" t="s">
        <v>38</v>
      </c>
      <c r="Z482" s="4" t="s">
        <v>38</v>
      </c>
      <c r="AA482" s="4" t="s">
        <v>38</v>
      </c>
      <c r="AB482" s="147" t="s">
        <v>6440</v>
      </c>
    </row>
    <row r="483" spans="1:28" s="113" customFormat="1" ht="60" customHeight="1" x14ac:dyDescent="0.25">
      <c r="A483" s="4">
        <v>480</v>
      </c>
      <c r="B483" s="4" t="s">
        <v>6223</v>
      </c>
      <c r="C483" s="4" t="s">
        <v>27</v>
      </c>
      <c r="D483" s="4" t="s">
        <v>41</v>
      </c>
      <c r="E483" s="4" t="s">
        <v>42</v>
      </c>
      <c r="F483" s="4" t="s">
        <v>42</v>
      </c>
      <c r="G483" s="4" t="s">
        <v>6716</v>
      </c>
      <c r="H483" s="4" t="s">
        <v>6715</v>
      </c>
      <c r="I483" s="4" t="s">
        <v>6714</v>
      </c>
      <c r="J483" s="4" t="s">
        <v>42</v>
      </c>
      <c r="K483" s="4">
        <v>33.250731999999999</v>
      </c>
      <c r="L483" s="4">
        <v>72.147751999999997</v>
      </c>
      <c r="M483" s="4">
        <v>200</v>
      </c>
      <c r="N483" s="4" t="s">
        <v>34</v>
      </c>
      <c r="O483" s="4"/>
      <c r="P483" s="4">
        <v>24282</v>
      </c>
      <c r="Q483" s="4" t="s">
        <v>6712</v>
      </c>
      <c r="R483" s="4" t="s">
        <v>38</v>
      </c>
      <c r="S483" s="4" t="s">
        <v>38</v>
      </c>
      <c r="T483" s="4" t="s">
        <v>38</v>
      </c>
      <c r="U483" s="4" t="s">
        <v>38</v>
      </c>
      <c r="V483" s="4" t="s">
        <v>38</v>
      </c>
      <c r="W483" s="4" t="s">
        <v>38</v>
      </c>
      <c r="X483" s="4" t="s">
        <v>38</v>
      </c>
      <c r="Y483" s="4" t="s">
        <v>38</v>
      </c>
      <c r="Z483" s="4" t="s">
        <v>38</v>
      </c>
      <c r="AA483" s="4" t="s">
        <v>38</v>
      </c>
      <c r="AB483" s="147" t="s">
        <v>6398</v>
      </c>
    </row>
    <row r="484" spans="1:28" s="113" customFormat="1" ht="60" customHeight="1" x14ac:dyDescent="0.25">
      <c r="A484" s="4">
        <v>481</v>
      </c>
      <c r="B484" s="4" t="s">
        <v>6223</v>
      </c>
      <c r="C484" s="4" t="s">
        <v>27</v>
      </c>
      <c r="D484" s="4" t="s">
        <v>41</v>
      </c>
      <c r="E484" s="4" t="s">
        <v>42</v>
      </c>
      <c r="F484" s="4" t="s">
        <v>42</v>
      </c>
      <c r="G484" s="4" t="s">
        <v>6716</v>
      </c>
      <c r="H484" s="4" t="s">
        <v>6715</v>
      </c>
      <c r="I484" s="4" t="s">
        <v>6714</v>
      </c>
      <c r="J484" s="4" t="s">
        <v>42</v>
      </c>
      <c r="K484" s="4">
        <v>33.250731999999999</v>
      </c>
      <c r="L484" s="4">
        <v>72.147751999999997</v>
      </c>
      <c r="M484" s="4">
        <v>200</v>
      </c>
      <c r="N484" s="4" t="s">
        <v>34</v>
      </c>
      <c r="O484" s="10" t="s">
        <v>6713</v>
      </c>
      <c r="P484" s="4">
        <v>24282</v>
      </c>
      <c r="Q484" s="4" t="s">
        <v>6712</v>
      </c>
      <c r="R484" s="4">
        <v>360000</v>
      </c>
      <c r="S484" s="4" t="s">
        <v>37</v>
      </c>
      <c r="T484" s="4" t="s">
        <v>38</v>
      </c>
      <c r="U484" s="4" t="s">
        <v>38</v>
      </c>
      <c r="V484" s="4" t="s">
        <v>38</v>
      </c>
      <c r="W484" s="4" t="s">
        <v>38</v>
      </c>
      <c r="X484" s="4" t="s">
        <v>38</v>
      </c>
      <c r="Y484" s="4" t="s">
        <v>38</v>
      </c>
      <c r="Z484" s="4" t="s">
        <v>38</v>
      </c>
      <c r="AA484" s="4" t="s">
        <v>38</v>
      </c>
      <c r="AB484" s="4" t="s">
        <v>6270</v>
      </c>
    </row>
    <row r="485" spans="1:28" s="113" customFormat="1" ht="60" customHeight="1" x14ac:dyDescent="0.25">
      <c r="A485" s="4">
        <v>482</v>
      </c>
      <c r="B485" s="4" t="s">
        <v>6223</v>
      </c>
      <c r="C485" s="4" t="s">
        <v>27</v>
      </c>
      <c r="D485" s="4" t="s">
        <v>41</v>
      </c>
      <c r="E485" s="4" t="s">
        <v>42</v>
      </c>
      <c r="F485" s="4" t="s">
        <v>42</v>
      </c>
      <c r="G485" s="4" t="s">
        <v>6716</v>
      </c>
      <c r="H485" s="4" t="s">
        <v>6715</v>
      </c>
      <c r="I485" s="4" t="s">
        <v>6714</v>
      </c>
      <c r="J485" s="4" t="s">
        <v>42</v>
      </c>
      <c r="K485" s="4">
        <v>33.250731999999999</v>
      </c>
      <c r="L485" s="4">
        <v>72.147751999999997</v>
      </c>
      <c r="M485" s="4">
        <v>200</v>
      </c>
      <c r="N485" s="4" t="s">
        <v>34</v>
      </c>
      <c r="O485" s="10" t="s">
        <v>6713</v>
      </c>
      <c r="P485" s="4">
        <v>24282</v>
      </c>
      <c r="Q485" s="4" t="s">
        <v>6712</v>
      </c>
      <c r="R485" s="4">
        <v>360000</v>
      </c>
      <c r="S485" s="4" t="s">
        <v>37</v>
      </c>
      <c r="T485" s="4">
        <v>288000</v>
      </c>
      <c r="U485" s="4" t="s">
        <v>37</v>
      </c>
      <c r="V485" s="4" t="s">
        <v>38</v>
      </c>
      <c r="W485" s="4" t="s">
        <v>38</v>
      </c>
      <c r="X485" s="4" t="s">
        <v>38</v>
      </c>
      <c r="Y485" s="4" t="s">
        <v>38</v>
      </c>
      <c r="Z485" s="46">
        <v>45839</v>
      </c>
      <c r="AA485" s="4" t="s">
        <v>38</v>
      </c>
      <c r="AB485" s="4" t="s">
        <v>6277</v>
      </c>
    </row>
    <row r="486" spans="1:28" s="113" customFormat="1" ht="60" customHeight="1" x14ac:dyDescent="0.25">
      <c r="A486" s="4">
        <v>483</v>
      </c>
      <c r="B486" s="4" t="s">
        <v>6223</v>
      </c>
      <c r="C486" s="4" t="s">
        <v>27</v>
      </c>
      <c r="D486" s="4" t="s">
        <v>41</v>
      </c>
      <c r="E486" s="4" t="s">
        <v>6711</v>
      </c>
      <c r="F486" s="4" t="s">
        <v>6710</v>
      </c>
      <c r="G486" s="4" t="s">
        <v>6709</v>
      </c>
      <c r="H486" s="4" t="s">
        <v>6708</v>
      </c>
      <c r="I486" s="4" t="s">
        <v>6707</v>
      </c>
      <c r="J486" s="4" t="s">
        <v>6706</v>
      </c>
      <c r="K486" s="4">
        <v>33.269939999999998</v>
      </c>
      <c r="L486" s="4">
        <v>72.416903000000005</v>
      </c>
      <c r="M486" s="4">
        <v>150</v>
      </c>
      <c r="N486" s="4" t="s">
        <v>34</v>
      </c>
      <c r="O486" s="4"/>
      <c r="P486" s="4">
        <v>24282</v>
      </c>
      <c r="Q486" s="4" t="s">
        <v>6704</v>
      </c>
      <c r="R486" s="4" t="s">
        <v>38</v>
      </c>
      <c r="S486" s="4" t="s">
        <v>38</v>
      </c>
      <c r="T486" s="4" t="s">
        <v>38</v>
      </c>
      <c r="U486" s="4" t="s">
        <v>38</v>
      </c>
      <c r="V486" s="4" t="s">
        <v>38</v>
      </c>
      <c r="W486" s="4" t="s">
        <v>38</v>
      </c>
      <c r="X486" s="4" t="s">
        <v>38</v>
      </c>
      <c r="Y486" s="4" t="s">
        <v>38</v>
      </c>
      <c r="Z486" s="4" t="s">
        <v>38</v>
      </c>
      <c r="AA486" s="4" t="s">
        <v>38</v>
      </c>
      <c r="AB486" s="147" t="s">
        <v>6398</v>
      </c>
    </row>
    <row r="487" spans="1:28" s="113" customFormat="1" ht="60" customHeight="1" x14ac:dyDescent="0.25">
      <c r="A487" s="4">
        <v>484</v>
      </c>
      <c r="B487" s="4" t="s">
        <v>6223</v>
      </c>
      <c r="C487" s="4" t="s">
        <v>27</v>
      </c>
      <c r="D487" s="4" t="s">
        <v>41</v>
      </c>
      <c r="E487" s="4" t="s">
        <v>6711</v>
      </c>
      <c r="F487" s="4" t="s">
        <v>6710</v>
      </c>
      <c r="G487" s="4" t="s">
        <v>6709</v>
      </c>
      <c r="H487" s="4" t="s">
        <v>6708</v>
      </c>
      <c r="I487" s="4" t="s">
        <v>6707</v>
      </c>
      <c r="J487" s="4" t="s">
        <v>6706</v>
      </c>
      <c r="K487" s="4">
        <v>33.269939999999998</v>
      </c>
      <c r="L487" s="4">
        <v>72.416903000000005</v>
      </c>
      <c r="M487" s="4">
        <v>150</v>
      </c>
      <c r="N487" s="4" t="s">
        <v>34</v>
      </c>
      <c r="O487" s="4" t="s">
        <v>6705</v>
      </c>
      <c r="P487" s="4">
        <v>24282</v>
      </c>
      <c r="Q487" s="4" t="s">
        <v>6704</v>
      </c>
      <c r="R487" s="4">
        <v>360000</v>
      </c>
      <c r="S487" s="4" t="s">
        <v>37</v>
      </c>
      <c r="T487" s="4" t="s">
        <v>38</v>
      </c>
      <c r="U487" s="4" t="s">
        <v>38</v>
      </c>
      <c r="V487" s="4" t="s">
        <v>38</v>
      </c>
      <c r="W487" s="4" t="s">
        <v>38</v>
      </c>
      <c r="X487" s="4" t="s">
        <v>38</v>
      </c>
      <c r="Y487" s="4" t="s">
        <v>38</v>
      </c>
      <c r="Z487" s="4" t="s">
        <v>38</v>
      </c>
      <c r="AA487" s="4" t="s">
        <v>38</v>
      </c>
      <c r="AB487" s="4" t="s">
        <v>6270</v>
      </c>
    </row>
    <row r="488" spans="1:28" s="113" customFormat="1" ht="60" customHeight="1" x14ac:dyDescent="0.25">
      <c r="A488" s="4">
        <v>485</v>
      </c>
      <c r="B488" s="4" t="s">
        <v>6223</v>
      </c>
      <c r="C488" s="4" t="s">
        <v>27</v>
      </c>
      <c r="D488" s="4" t="s">
        <v>28</v>
      </c>
      <c r="E488" s="4" t="s">
        <v>6700</v>
      </c>
      <c r="F488" s="20" t="s">
        <v>6700</v>
      </c>
      <c r="G488" s="4" t="s">
        <v>6703</v>
      </c>
      <c r="H488" s="4" t="s">
        <v>6702</v>
      </c>
      <c r="I488" s="4" t="s">
        <v>6701</v>
      </c>
      <c r="J488" s="4" t="s">
        <v>6700</v>
      </c>
      <c r="K488" s="4">
        <v>33.373154</v>
      </c>
      <c r="L488" s="4">
        <v>71.783788000000001</v>
      </c>
      <c r="M488" s="4">
        <v>110</v>
      </c>
      <c r="N488" s="4" t="s">
        <v>34</v>
      </c>
      <c r="O488" s="46">
        <v>45610</v>
      </c>
      <c r="P488" s="4">
        <v>24282</v>
      </c>
      <c r="Q488" s="4" t="s">
        <v>6699</v>
      </c>
      <c r="R488" s="4" t="s">
        <v>38</v>
      </c>
      <c r="S488" s="4" t="s">
        <v>38</v>
      </c>
      <c r="T488" s="4" t="s">
        <v>38</v>
      </c>
      <c r="U488" s="4" t="s">
        <v>38</v>
      </c>
      <c r="V488" s="4" t="s">
        <v>38</v>
      </c>
      <c r="W488" s="4" t="s">
        <v>38</v>
      </c>
      <c r="X488" s="4" t="s">
        <v>38</v>
      </c>
      <c r="Y488" s="4" t="s">
        <v>38</v>
      </c>
      <c r="Z488" s="4" t="s">
        <v>38</v>
      </c>
      <c r="AA488" s="4" t="s">
        <v>38</v>
      </c>
      <c r="AB488" s="147" t="s">
        <v>6398</v>
      </c>
    </row>
    <row r="489" spans="1:28" s="113" customFormat="1" ht="60" customHeight="1" x14ac:dyDescent="0.25">
      <c r="A489" s="4">
        <v>486</v>
      </c>
      <c r="B489" s="4" t="s">
        <v>6223</v>
      </c>
      <c r="C489" s="4" t="s">
        <v>27</v>
      </c>
      <c r="D489" s="4" t="s">
        <v>28</v>
      </c>
      <c r="E489" s="4" t="s">
        <v>6700</v>
      </c>
      <c r="F489" s="20" t="s">
        <v>6700</v>
      </c>
      <c r="G489" s="4" t="s">
        <v>6703</v>
      </c>
      <c r="H489" s="4" t="s">
        <v>6702</v>
      </c>
      <c r="I489" s="4" t="s">
        <v>6701</v>
      </c>
      <c r="J489" s="4" t="s">
        <v>6700</v>
      </c>
      <c r="K489" s="4">
        <v>33.373154</v>
      </c>
      <c r="L489" s="4">
        <v>71.783788000000001</v>
      </c>
      <c r="M489" s="4">
        <v>110</v>
      </c>
      <c r="N489" s="4" t="s">
        <v>34</v>
      </c>
      <c r="O489" s="46">
        <v>45610</v>
      </c>
      <c r="P489" s="4">
        <v>24282</v>
      </c>
      <c r="Q489" s="4" t="s">
        <v>6699</v>
      </c>
      <c r="R489" s="4">
        <v>360000</v>
      </c>
      <c r="S489" s="4" t="s">
        <v>37</v>
      </c>
      <c r="T489" s="4" t="s">
        <v>38</v>
      </c>
      <c r="U489" s="4" t="s">
        <v>38</v>
      </c>
      <c r="V489" s="4" t="s">
        <v>38</v>
      </c>
      <c r="W489" s="4" t="s">
        <v>38</v>
      </c>
      <c r="X489" s="4" t="s">
        <v>38</v>
      </c>
      <c r="Y489" s="4" t="s">
        <v>38</v>
      </c>
      <c r="Z489" s="4" t="s">
        <v>38</v>
      </c>
      <c r="AA489" s="4" t="s">
        <v>38</v>
      </c>
      <c r="AB489" s="4" t="s">
        <v>6270</v>
      </c>
    </row>
    <row r="490" spans="1:28" s="113" customFormat="1" ht="60" customHeight="1" x14ac:dyDescent="0.25">
      <c r="A490" s="4">
        <v>487</v>
      </c>
      <c r="B490" s="4" t="s">
        <v>6223</v>
      </c>
      <c r="C490" s="4" t="s">
        <v>27</v>
      </c>
      <c r="D490" s="4" t="s">
        <v>28</v>
      </c>
      <c r="E490" s="4" t="s">
        <v>6700</v>
      </c>
      <c r="F490" s="20" t="s">
        <v>6700</v>
      </c>
      <c r="G490" s="4" t="s">
        <v>6703</v>
      </c>
      <c r="H490" s="4" t="s">
        <v>6702</v>
      </c>
      <c r="I490" s="4" t="s">
        <v>6701</v>
      </c>
      <c r="J490" s="4" t="s">
        <v>6700</v>
      </c>
      <c r="K490" s="4">
        <v>33.373154</v>
      </c>
      <c r="L490" s="4">
        <v>71.783788000000001</v>
      </c>
      <c r="M490" s="4">
        <v>110</v>
      </c>
      <c r="N490" s="4" t="s">
        <v>34</v>
      </c>
      <c r="O490" s="46">
        <v>45610</v>
      </c>
      <c r="P490" s="4">
        <v>24282</v>
      </c>
      <c r="Q490" s="4" t="s">
        <v>6699</v>
      </c>
      <c r="R490" s="4">
        <v>360000</v>
      </c>
      <c r="S490" s="4" t="s">
        <v>37</v>
      </c>
      <c r="T490" s="4">
        <v>288000</v>
      </c>
      <c r="U490" s="4" t="s">
        <v>37</v>
      </c>
      <c r="V490" s="4" t="s">
        <v>38</v>
      </c>
      <c r="W490" s="4" t="s">
        <v>38</v>
      </c>
      <c r="X490" s="4" t="s">
        <v>38</v>
      </c>
      <c r="Y490" s="4" t="s">
        <v>38</v>
      </c>
      <c r="Z490" s="46">
        <v>45992</v>
      </c>
      <c r="AA490" s="4" t="s">
        <v>38</v>
      </c>
      <c r="AB490" s="4" t="s">
        <v>6408</v>
      </c>
    </row>
    <row r="491" spans="1:28" s="113" customFormat="1" ht="60" customHeight="1" x14ac:dyDescent="0.25">
      <c r="A491" s="4">
        <v>488</v>
      </c>
      <c r="B491" s="4" t="s">
        <v>6223</v>
      </c>
      <c r="C491" s="4" t="s">
        <v>27</v>
      </c>
      <c r="D491" s="4" t="s">
        <v>41</v>
      </c>
      <c r="E491" s="4" t="s">
        <v>6698</v>
      </c>
      <c r="F491" s="4" t="s">
        <v>41</v>
      </c>
      <c r="G491" s="4" t="s">
        <v>6697</v>
      </c>
      <c r="H491" s="4" t="s">
        <v>6696</v>
      </c>
      <c r="I491" s="4" t="s">
        <v>6695</v>
      </c>
      <c r="J491" s="4" t="s">
        <v>41</v>
      </c>
      <c r="K491" s="4">
        <v>33.368004999999997</v>
      </c>
      <c r="L491" s="4">
        <v>72.194929999999999</v>
      </c>
      <c r="M491" s="4">
        <v>105</v>
      </c>
      <c r="N491" s="4" t="s">
        <v>34</v>
      </c>
      <c r="O491" s="4" t="s">
        <v>6694</v>
      </c>
      <c r="P491" s="4">
        <v>35145</v>
      </c>
      <c r="Q491" s="4" t="s">
        <v>6693</v>
      </c>
      <c r="R491" s="2">
        <v>360000</v>
      </c>
      <c r="S491" s="4" t="s">
        <v>37</v>
      </c>
      <c r="T491" s="4">
        <v>288000</v>
      </c>
      <c r="U491" s="4" t="s">
        <v>37</v>
      </c>
      <c r="V491" s="4" t="s">
        <v>38</v>
      </c>
      <c r="W491" s="4" t="s">
        <v>38</v>
      </c>
      <c r="X491" s="4" t="s">
        <v>38</v>
      </c>
      <c r="Y491" s="4" t="s">
        <v>38</v>
      </c>
      <c r="Z491" s="46">
        <v>45717</v>
      </c>
      <c r="AA491" s="4" t="s">
        <v>38</v>
      </c>
      <c r="AB491" s="4" t="s">
        <v>6408</v>
      </c>
    </row>
    <row r="492" spans="1:28" s="113" customFormat="1" ht="60" customHeight="1" x14ac:dyDescent="0.25">
      <c r="A492" s="4">
        <v>489</v>
      </c>
      <c r="B492" s="4" t="s">
        <v>6223</v>
      </c>
      <c r="C492" s="4" t="s">
        <v>27</v>
      </c>
      <c r="D492" s="4" t="s">
        <v>262</v>
      </c>
      <c r="E492" s="4" t="s">
        <v>6692</v>
      </c>
      <c r="F492" s="4" t="s">
        <v>2410</v>
      </c>
      <c r="G492" s="4" t="s">
        <v>3557</v>
      </c>
      <c r="H492" s="4" t="s">
        <v>6691</v>
      </c>
      <c r="I492" s="4" t="s">
        <v>6690</v>
      </c>
      <c r="J492" s="4" t="s">
        <v>6689</v>
      </c>
      <c r="K492" s="4">
        <v>33.162298</v>
      </c>
      <c r="L492" s="4">
        <v>72.404735000000002</v>
      </c>
      <c r="M492" s="4">
        <v>100</v>
      </c>
      <c r="N492" s="4" t="s">
        <v>34</v>
      </c>
      <c r="O492" s="46">
        <v>45483</v>
      </c>
      <c r="P492" s="4">
        <v>28142</v>
      </c>
      <c r="Q492" s="4" t="s">
        <v>6688</v>
      </c>
      <c r="R492" s="4">
        <v>360000</v>
      </c>
      <c r="S492" s="4" t="s">
        <v>37</v>
      </c>
      <c r="T492" s="4">
        <v>288000</v>
      </c>
      <c r="U492" s="4" t="s">
        <v>37</v>
      </c>
      <c r="V492" s="4" t="s">
        <v>38</v>
      </c>
      <c r="W492" s="4" t="s">
        <v>38</v>
      </c>
      <c r="X492" s="4" t="s">
        <v>38</v>
      </c>
      <c r="Y492" s="4" t="s">
        <v>38</v>
      </c>
      <c r="Z492" s="46">
        <v>45748</v>
      </c>
      <c r="AA492" s="4" t="s">
        <v>38</v>
      </c>
      <c r="AB492" s="4" t="s">
        <v>6408</v>
      </c>
    </row>
    <row r="493" spans="1:28" s="113" customFormat="1" ht="60" customHeight="1" x14ac:dyDescent="0.25">
      <c r="A493" s="4">
        <v>490</v>
      </c>
      <c r="B493" s="4" t="s">
        <v>6223</v>
      </c>
      <c r="C493" s="4" t="s">
        <v>27</v>
      </c>
      <c r="D493" s="4" t="s">
        <v>41</v>
      </c>
      <c r="E493" s="20" t="s">
        <v>6684</v>
      </c>
      <c r="F493" s="20" t="s">
        <v>6684</v>
      </c>
      <c r="G493" s="4" t="s">
        <v>6687</v>
      </c>
      <c r="H493" s="4" t="s">
        <v>6686</v>
      </c>
      <c r="I493" s="4" t="s">
        <v>6685</v>
      </c>
      <c r="J493" s="4" t="s">
        <v>6684</v>
      </c>
      <c r="K493" s="4">
        <v>33.370390999999998</v>
      </c>
      <c r="L493" s="4">
        <v>71.801762999999994</v>
      </c>
      <c r="M493" s="4">
        <v>115</v>
      </c>
      <c r="N493" s="4" t="s">
        <v>34</v>
      </c>
      <c r="O493" s="46">
        <v>45483</v>
      </c>
      <c r="P493" s="4">
        <v>35210</v>
      </c>
      <c r="Q493" s="4" t="s">
        <v>6683</v>
      </c>
      <c r="R493" s="4">
        <v>360000</v>
      </c>
      <c r="S493" s="4" t="s">
        <v>37</v>
      </c>
      <c r="T493" s="4">
        <v>288000</v>
      </c>
      <c r="U493" s="4" t="s">
        <v>37</v>
      </c>
      <c r="V493" s="4" t="s">
        <v>38</v>
      </c>
      <c r="W493" s="4" t="s">
        <v>38</v>
      </c>
      <c r="X493" s="4" t="s">
        <v>38</v>
      </c>
      <c r="Y493" s="4" t="s">
        <v>38</v>
      </c>
      <c r="Z493" s="46">
        <v>45870</v>
      </c>
      <c r="AA493" s="4" t="s">
        <v>38</v>
      </c>
      <c r="AB493" s="4" t="s">
        <v>6408</v>
      </c>
    </row>
    <row r="494" spans="1:28" s="113" customFormat="1" ht="60" customHeight="1" x14ac:dyDescent="0.25">
      <c r="A494" s="4">
        <v>491</v>
      </c>
      <c r="B494" s="4" t="s">
        <v>6223</v>
      </c>
      <c r="C494" s="4" t="s">
        <v>27</v>
      </c>
      <c r="D494" s="4" t="s">
        <v>27</v>
      </c>
      <c r="E494" s="4" t="s">
        <v>1783</v>
      </c>
      <c r="F494" s="4" t="s">
        <v>1783</v>
      </c>
      <c r="G494" s="4" t="s">
        <v>6682</v>
      </c>
      <c r="H494" s="4" t="s">
        <v>6681</v>
      </c>
      <c r="I494" s="4" t="s">
        <v>6680</v>
      </c>
      <c r="J494" s="4" t="s">
        <v>1783</v>
      </c>
      <c r="K494" s="4">
        <v>33.365785000000002</v>
      </c>
      <c r="L494" s="4">
        <v>72.776291999999998</v>
      </c>
      <c r="M494" s="4">
        <v>76</v>
      </c>
      <c r="N494" s="4" t="s">
        <v>34</v>
      </c>
      <c r="O494" s="46">
        <v>45301</v>
      </c>
      <c r="P494" s="4">
        <v>60705</v>
      </c>
      <c r="Q494" s="4" t="s">
        <v>6679</v>
      </c>
      <c r="R494" s="4">
        <v>360000</v>
      </c>
      <c r="S494" s="4" t="s">
        <v>37</v>
      </c>
      <c r="T494" s="4">
        <v>288000</v>
      </c>
      <c r="U494" s="4" t="s">
        <v>37</v>
      </c>
      <c r="V494" s="4" t="s">
        <v>38</v>
      </c>
      <c r="W494" s="4" t="s">
        <v>38</v>
      </c>
      <c r="X494" s="4" t="s">
        <v>38</v>
      </c>
      <c r="Y494" s="4" t="s">
        <v>38</v>
      </c>
      <c r="Z494" s="46">
        <v>45992</v>
      </c>
      <c r="AA494" s="4" t="s">
        <v>38</v>
      </c>
      <c r="AB494" s="4" t="s">
        <v>6408</v>
      </c>
    </row>
    <row r="495" spans="1:28" s="113" customFormat="1" ht="83.25" customHeight="1" x14ac:dyDescent="0.25">
      <c r="A495" s="4">
        <v>492</v>
      </c>
      <c r="B495" s="4" t="s">
        <v>6223</v>
      </c>
      <c r="C495" s="4" t="s">
        <v>27</v>
      </c>
      <c r="D495" s="4" t="s">
        <v>28</v>
      </c>
      <c r="E495" s="4" t="s">
        <v>1719</v>
      </c>
      <c r="F495" s="20" t="s">
        <v>178</v>
      </c>
      <c r="G495" s="4" t="s">
        <v>6678</v>
      </c>
      <c r="H495" s="4" t="s">
        <v>6677</v>
      </c>
      <c r="I495" s="4" t="s">
        <v>6676</v>
      </c>
      <c r="J495" s="4" t="s">
        <v>1719</v>
      </c>
      <c r="K495" s="4">
        <v>33.415816</v>
      </c>
      <c r="L495" s="4">
        <v>71.892624999999995</v>
      </c>
      <c r="M495" s="4">
        <v>95</v>
      </c>
      <c r="N495" s="4" t="s">
        <v>34</v>
      </c>
      <c r="O495" s="14" t="s">
        <v>6664</v>
      </c>
      <c r="P495" s="4">
        <v>24282</v>
      </c>
      <c r="Q495" s="4" t="s">
        <v>6675</v>
      </c>
      <c r="R495" s="4">
        <v>360000</v>
      </c>
      <c r="S495" s="4" t="s">
        <v>37</v>
      </c>
      <c r="T495" s="4">
        <v>288000</v>
      </c>
      <c r="U495" s="4" t="s">
        <v>37</v>
      </c>
      <c r="V495" s="4" t="s">
        <v>38</v>
      </c>
      <c r="W495" s="4" t="s">
        <v>38</v>
      </c>
      <c r="X495" s="4" t="s">
        <v>38</v>
      </c>
      <c r="Y495" s="4" t="s">
        <v>38</v>
      </c>
      <c r="Z495" s="46">
        <v>45577</v>
      </c>
      <c r="AA495" s="4" t="s">
        <v>38</v>
      </c>
      <c r="AB495" s="4" t="s">
        <v>6661</v>
      </c>
    </row>
    <row r="496" spans="1:28" s="113" customFormat="1" ht="60" customHeight="1" x14ac:dyDescent="0.25">
      <c r="A496" s="4">
        <v>493</v>
      </c>
      <c r="B496" s="4" t="s">
        <v>6223</v>
      </c>
      <c r="C496" s="4" t="s">
        <v>27</v>
      </c>
      <c r="D496" s="4" t="s">
        <v>2176</v>
      </c>
      <c r="E496" s="4" t="s">
        <v>6670</v>
      </c>
      <c r="F496" s="20" t="s">
        <v>6674</v>
      </c>
      <c r="G496" s="4" t="s">
        <v>6673</v>
      </c>
      <c r="H496" s="4" t="s">
        <v>6672</v>
      </c>
      <c r="I496" s="4" t="s">
        <v>6671</v>
      </c>
      <c r="J496" s="4" t="s">
        <v>6670</v>
      </c>
      <c r="K496" s="4">
        <v>33.929099999999998</v>
      </c>
      <c r="L496" s="4">
        <v>72.767133000000001</v>
      </c>
      <c r="M496" s="4">
        <v>90</v>
      </c>
      <c r="N496" s="4" t="s">
        <v>34</v>
      </c>
      <c r="O496" s="14" t="s">
        <v>6664</v>
      </c>
      <c r="P496" s="4">
        <v>12141</v>
      </c>
      <c r="Q496" s="4" t="s">
        <v>6669</v>
      </c>
      <c r="R496" s="4">
        <v>360000</v>
      </c>
      <c r="S496" s="4" t="s">
        <v>37</v>
      </c>
      <c r="T496" s="4">
        <v>288000</v>
      </c>
      <c r="U496" s="4" t="s">
        <v>37</v>
      </c>
      <c r="V496" s="4" t="s">
        <v>38</v>
      </c>
      <c r="W496" s="4" t="s">
        <v>38</v>
      </c>
      <c r="X496" s="4" t="s">
        <v>38</v>
      </c>
      <c r="Y496" s="4" t="s">
        <v>38</v>
      </c>
      <c r="Z496" s="4" t="s">
        <v>6662</v>
      </c>
      <c r="AA496" s="4" t="s">
        <v>38</v>
      </c>
      <c r="AB496" s="4" t="s">
        <v>6661</v>
      </c>
    </row>
    <row r="497" spans="1:28" s="113" customFormat="1" ht="60" customHeight="1" x14ac:dyDescent="0.25">
      <c r="A497" s="4">
        <v>494</v>
      </c>
      <c r="B497" s="4" t="s">
        <v>6223</v>
      </c>
      <c r="C497" s="4" t="s">
        <v>27</v>
      </c>
      <c r="D497" s="4" t="s">
        <v>28</v>
      </c>
      <c r="E497" s="4" t="s">
        <v>6665</v>
      </c>
      <c r="F497" s="4" t="s">
        <v>5106</v>
      </c>
      <c r="G497" s="4" t="s">
        <v>6668</v>
      </c>
      <c r="H497" s="4" t="s">
        <v>6667</v>
      </c>
      <c r="I497" s="4" t="s">
        <v>6666</v>
      </c>
      <c r="J497" s="4" t="s">
        <v>6665</v>
      </c>
      <c r="K497" s="4">
        <v>33.351247999999998</v>
      </c>
      <c r="L497" s="4">
        <v>72.242567800000003</v>
      </c>
      <c r="M497" s="4">
        <v>80</v>
      </c>
      <c r="N497" s="4" t="s">
        <v>34</v>
      </c>
      <c r="O497" s="4" t="s">
        <v>6664</v>
      </c>
      <c r="P497" s="4">
        <v>24280</v>
      </c>
      <c r="Q497" s="4" t="s">
        <v>6663</v>
      </c>
      <c r="R497" s="4">
        <v>360000</v>
      </c>
      <c r="S497" s="4" t="s">
        <v>37</v>
      </c>
      <c r="T497" s="4">
        <v>288000</v>
      </c>
      <c r="U497" s="4" t="s">
        <v>37</v>
      </c>
      <c r="V497" s="4" t="s">
        <v>38</v>
      </c>
      <c r="W497" s="4" t="s">
        <v>38</v>
      </c>
      <c r="X497" s="4" t="s">
        <v>38</v>
      </c>
      <c r="Y497" s="4" t="s">
        <v>38</v>
      </c>
      <c r="Z497" s="4" t="s">
        <v>6662</v>
      </c>
      <c r="AA497" s="4" t="s">
        <v>38</v>
      </c>
      <c r="AB497" s="4" t="s">
        <v>6661</v>
      </c>
    </row>
    <row r="498" spans="1:28" s="113" customFormat="1" ht="60" customHeight="1" x14ac:dyDescent="0.25">
      <c r="A498" s="4">
        <v>495</v>
      </c>
      <c r="B498" s="4" t="s">
        <v>6223</v>
      </c>
      <c r="C498" s="4" t="s">
        <v>27</v>
      </c>
      <c r="D498" s="4" t="s">
        <v>28</v>
      </c>
      <c r="E498" s="4" t="s">
        <v>3960</v>
      </c>
      <c r="F498" s="4" t="s">
        <v>6660</v>
      </c>
      <c r="G498" s="4" t="s">
        <v>6659</v>
      </c>
      <c r="H498" s="4" t="s">
        <v>6658</v>
      </c>
      <c r="I498" s="4" t="s">
        <v>3963</v>
      </c>
      <c r="J498" s="4" t="s">
        <v>6657</v>
      </c>
      <c r="K498" s="4">
        <v>33.540399999999998</v>
      </c>
      <c r="L498" s="4">
        <v>72.019499999999994</v>
      </c>
      <c r="M498" s="4">
        <v>130</v>
      </c>
      <c r="N498" s="4" t="s">
        <v>34</v>
      </c>
      <c r="O498" s="46">
        <v>45420</v>
      </c>
      <c r="P498" s="4">
        <v>24282</v>
      </c>
      <c r="Q498" s="4" t="s">
        <v>6656</v>
      </c>
      <c r="R498" s="4">
        <v>360000</v>
      </c>
      <c r="S498" s="4" t="s">
        <v>37</v>
      </c>
      <c r="T498" s="4" t="s">
        <v>38</v>
      </c>
      <c r="U498" s="4" t="s">
        <v>38</v>
      </c>
      <c r="V498" s="4" t="s">
        <v>38</v>
      </c>
      <c r="W498" s="4" t="s">
        <v>38</v>
      </c>
      <c r="X498" s="4" t="s">
        <v>38</v>
      </c>
      <c r="Y498" s="4" t="s">
        <v>38</v>
      </c>
      <c r="Z498" s="4" t="s">
        <v>38</v>
      </c>
      <c r="AA498" s="4" t="s">
        <v>38</v>
      </c>
      <c r="AB498" s="4" t="s">
        <v>6270</v>
      </c>
    </row>
    <row r="499" spans="1:28" s="113" customFormat="1" ht="60" customHeight="1" x14ac:dyDescent="0.25">
      <c r="A499" s="4">
        <v>496</v>
      </c>
      <c r="B499" s="4" t="s">
        <v>6223</v>
      </c>
      <c r="C499" s="4" t="s">
        <v>27</v>
      </c>
      <c r="D499" s="4" t="s">
        <v>28</v>
      </c>
      <c r="E499" s="4" t="s">
        <v>3960</v>
      </c>
      <c r="F499" s="4" t="s">
        <v>6660</v>
      </c>
      <c r="G499" s="4" t="s">
        <v>6659</v>
      </c>
      <c r="H499" s="4" t="s">
        <v>6658</v>
      </c>
      <c r="I499" s="4" t="s">
        <v>3963</v>
      </c>
      <c r="J499" s="4" t="s">
        <v>6657</v>
      </c>
      <c r="K499" s="4">
        <v>33.540399999999998</v>
      </c>
      <c r="L499" s="4">
        <v>72.019499999999994</v>
      </c>
      <c r="M499" s="4">
        <v>130</v>
      </c>
      <c r="N499" s="4" t="s">
        <v>34</v>
      </c>
      <c r="O499" s="46">
        <v>45420</v>
      </c>
      <c r="P499" s="4">
        <v>24282</v>
      </c>
      <c r="Q499" s="4" t="s">
        <v>6656</v>
      </c>
      <c r="R499" s="4">
        <v>360000</v>
      </c>
      <c r="S499" s="4" t="s">
        <v>37</v>
      </c>
      <c r="T499" s="4">
        <v>288000</v>
      </c>
      <c r="U499" s="4" t="s">
        <v>37</v>
      </c>
      <c r="V499" s="4"/>
      <c r="W499" s="4"/>
      <c r="X499" s="4"/>
      <c r="Y499" s="4"/>
      <c r="Z499" s="10" t="s">
        <v>6649</v>
      </c>
      <c r="AA499" s="4" t="s">
        <v>38</v>
      </c>
      <c r="AB499" s="4" t="s">
        <v>6408</v>
      </c>
    </row>
    <row r="500" spans="1:28" s="113" customFormat="1" ht="60" customHeight="1" x14ac:dyDescent="0.25">
      <c r="A500" s="4">
        <v>497</v>
      </c>
      <c r="B500" s="4" t="s">
        <v>6223</v>
      </c>
      <c r="C500" s="4" t="s">
        <v>27</v>
      </c>
      <c r="D500" s="4" t="s">
        <v>28</v>
      </c>
      <c r="E500" s="4" t="s">
        <v>1719</v>
      </c>
      <c r="F500" s="4" t="s">
        <v>1707</v>
      </c>
      <c r="G500" s="4" t="s">
        <v>6655</v>
      </c>
      <c r="H500" s="4" t="s">
        <v>6654</v>
      </c>
      <c r="I500" s="4" t="s">
        <v>6653</v>
      </c>
      <c r="J500" s="4" t="s">
        <v>6652</v>
      </c>
      <c r="K500" s="4">
        <v>33.404107000000003</v>
      </c>
      <c r="L500" s="4">
        <v>71.887136999999996</v>
      </c>
      <c r="M500" s="4">
        <v>130</v>
      </c>
      <c r="N500" s="4" t="s">
        <v>34</v>
      </c>
      <c r="O500" s="10" t="s">
        <v>6651</v>
      </c>
      <c r="P500" s="4">
        <v>24282</v>
      </c>
      <c r="Q500" s="4" t="s">
        <v>6650</v>
      </c>
      <c r="R500" s="4">
        <v>360000</v>
      </c>
      <c r="S500" s="4" t="s">
        <v>37</v>
      </c>
      <c r="T500" s="4" t="s">
        <v>38</v>
      </c>
      <c r="U500" s="4" t="s">
        <v>38</v>
      </c>
      <c r="V500" s="4" t="s">
        <v>38</v>
      </c>
      <c r="W500" s="4" t="s">
        <v>38</v>
      </c>
      <c r="X500" s="4" t="s">
        <v>38</v>
      </c>
      <c r="Y500" s="4" t="s">
        <v>38</v>
      </c>
      <c r="Z500" s="4" t="s">
        <v>38</v>
      </c>
      <c r="AA500" s="4" t="s">
        <v>38</v>
      </c>
      <c r="AB500" s="4" t="s">
        <v>6270</v>
      </c>
    </row>
    <row r="501" spans="1:28" s="113" customFormat="1" ht="60" customHeight="1" x14ac:dyDescent="0.25">
      <c r="A501" s="4">
        <v>498</v>
      </c>
      <c r="B501" s="4" t="s">
        <v>6223</v>
      </c>
      <c r="C501" s="4" t="s">
        <v>27</v>
      </c>
      <c r="D501" s="4" t="s">
        <v>28</v>
      </c>
      <c r="E501" s="4" t="s">
        <v>1719</v>
      </c>
      <c r="F501" s="4" t="s">
        <v>1707</v>
      </c>
      <c r="G501" s="4" t="s">
        <v>6655</v>
      </c>
      <c r="H501" s="4" t="s">
        <v>6654</v>
      </c>
      <c r="I501" s="4" t="s">
        <v>6653</v>
      </c>
      <c r="J501" s="4" t="s">
        <v>6652</v>
      </c>
      <c r="K501" s="4">
        <v>33.404107000000003</v>
      </c>
      <c r="L501" s="4">
        <v>71.887136999999996</v>
      </c>
      <c r="M501" s="4">
        <v>130</v>
      </c>
      <c r="N501" s="4" t="s">
        <v>34</v>
      </c>
      <c r="O501" s="10" t="s">
        <v>6651</v>
      </c>
      <c r="P501" s="4">
        <v>24282</v>
      </c>
      <c r="Q501" s="4" t="s">
        <v>6650</v>
      </c>
      <c r="R501" s="4">
        <v>360000</v>
      </c>
      <c r="S501" s="4" t="s">
        <v>37</v>
      </c>
      <c r="T501" s="4">
        <v>288000</v>
      </c>
      <c r="U501" s="4" t="s">
        <v>37</v>
      </c>
      <c r="V501" s="4" t="s">
        <v>38</v>
      </c>
      <c r="W501" s="4" t="s">
        <v>38</v>
      </c>
      <c r="X501" s="4" t="s">
        <v>38</v>
      </c>
      <c r="Y501" s="4" t="s">
        <v>38</v>
      </c>
      <c r="Z501" s="10" t="s">
        <v>6649</v>
      </c>
      <c r="AA501" s="4" t="s">
        <v>38</v>
      </c>
      <c r="AB501" s="4" t="s">
        <v>6408</v>
      </c>
    </row>
    <row r="502" spans="1:28" s="113" customFormat="1" ht="60" customHeight="1" x14ac:dyDescent="0.25">
      <c r="A502" s="4">
        <v>499</v>
      </c>
      <c r="B502" s="4" t="s">
        <v>6223</v>
      </c>
      <c r="C502" s="4" t="s">
        <v>363</v>
      </c>
      <c r="D502" s="4" t="s">
        <v>364</v>
      </c>
      <c r="E502" s="4" t="s">
        <v>1860</v>
      </c>
      <c r="F502" s="4" t="s">
        <v>6633</v>
      </c>
      <c r="G502" s="4" t="s">
        <v>6490</v>
      </c>
      <c r="H502" s="4" t="s">
        <v>6648</v>
      </c>
      <c r="I502" s="4" t="s">
        <v>6001</v>
      </c>
      <c r="J502" s="4" t="s">
        <v>364</v>
      </c>
      <c r="K502" s="4">
        <v>32.828319999999998</v>
      </c>
      <c r="L502" s="4">
        <v>72.621607999999995</v>
      </c>
      <c r="M502" s="4">
        <v>102</v>
      </c>
      <c r="N502" s="4" t="s">
        <v>34</v>
      </c>
      <c r="O502" s="4" t="s">
        <v>6620</v>
      </c>
      <c r="P502" s="4">
        <v>25068</v>
      </c>
      <c r="Q502" s="4" t="s">
        <v>6647</v>
      </c>
      <c r="R502" s="4">
        <v>360000</v>
      </c>
      <c r="S502" s="4" t="s">
        <v>37</v>
      </c>
      <c r="T502" s="4">
        <v>288000</v>
      </c>
      <c r="U502" s="4" t="s">
        <v>37</v>
      </c>
      <c r="V502" s="4" t="s">
        <v>38</v>
      </c>
      <c r="W502" s="4" t="s">
        <v>38</v>
      </c>
      <c r="X502" s="4" t="s">
        <v>38</v>
      </c>
      <c r="Y502" s="4" t="s">
        <v>38</v>
      </c>
      <c r="Z502" s="4"/>
      <c r="AA502" s="4" t="s">
        <v>38</v>
      </c>
      <c r="AB502" s="4" t="s">
        <v>6618</v>
      </c>
    </row>
    <row r="503" spans="1:28" s="113" customFormat="1" ht="60" customHeight="1" x14ac:dyDescent="0.25">
      <c r="A503" s="4">
        <v>500</v>
      </c>
      <c r="B503" s="4" t="s">
        <v>6223</v>
      </c>
      <c r="C503" s="4" t="s">
        <v>363</v>
      </c>
      <c r="D503" s="4" t="s">
        <v>363</v>
      </c>
      <c r="E503" s="4" t="s">
        <v>6643</v>
      </c>
      <c r="F503" s="4" t="s">
        <v>6639</v>
      </c>
      <c r="G503" s="4" t="s">
        <v>6646</v>
      </c>
      <c r="H503" s="4" t="s">
        <v>6645</v>
      </c>
      <c r="I503" s="4" t="s">
        <v>6644</v>
      </c>
      <c r="J503" s="4" t="s">
        <v>6643</v>
      </c>
      <c r="K503" s="4">
        <v>32.971606999999999</v>
      </c>
      <c r="L503" s="4">
        <v>72.695931999999999</v>
      </c>
      <c r="M503" s="4">
        <v>102</v>
      </c>
      <c r="N503" s="4" t="s">
        <v>34</v>
      </c>
      <c r="O503" s="4" t="s">
        <v>6620</v>
      </c>
      <c r="P503" s="4">
        <v>29034</v>
      </c>
      <c r="Q503" s="4" t="s">
        <v>6619</v>
      </c>
      <c r="R503" s="4">
        <v>360000</v>
      </c>
      <c r="S503" s="4" t="s">
        <v>37</v>
      </c>
      <c r="T503" s="4">
        <v>288000</v>
      </c>
      <c r="U503" s="4" t="s">
        <v>37</v>
      </c>
      <c r="V503" s="4" t="s">
        <v>38</v>
      </c>
      <c r="W503" s="4" t="s">
        <v>38</v>
      </c>
      <c r="X503" s="4" t="s">
        <v>38</v>
      </c>
      <c r="Y503" s="4" t="s">
        <v>38</v>
      </c>
      <c r="Z503" s="4" t="s">
        <v>38</v>
      </c>
      <c r="AA503" s="4" t="s">
        <v>38</v>
      </c>
      <c r="AB503" s="4" t="s">
        <v>6618</v>
      </c>
    </row>
    <row r="504" spans="1:28" s="113" customFormat="1" ht="60" customHeight="1" x14ac:dyDescent="0.25">
      <c r="A504" s="4">
        <v>501</v>
      </c>
      <c r="B504" s="4" t="s">
        <v>6223</v>
      </c>
      <c r="C504" s="4" t="s">
        <v>363</v>
      </c>
      <c r="D504" s="4" t="s">
        <v>363</v>
      </c>
      <c r="E504" s="4" t="s">
        <v>6639</v>
      </c>
      <c r="F504" s="4" t="s">
        <v>6639</v>
      </c>
      <c r="G504" s="4" t="s">
        <v>6642</v>
      </c>
      <c r="H504" s="4" t="s">
        <v>6641</v>
      </c>
      <c r="I504" s="4" t="s">
        <v>6640</v>
      </c>
      <c r="J504" s="4" t="s">
        <v>6639</v>
      </c>
      <c r="K504" s="4">
        <v>32.969377999999999</v>
      </c>
      <c r="L504" s="4">
        <v>72.625867</v>
      </c>
      <c r="M504" s="4">
        <v>100</v>
      </c>
      <c r="N504" s="4" t="s">
        <v>34</v>
      </c>
      <c r="O504" s="4" t="s">
        <v>6620</v>
      </c>
      <c r="P504" s="4">
        <v>32961</v>
      </c>
      <c r="Q504" s="4" t="s">
        <v>6619</v>
      </c>
      <c r="R504" s="4">
        <v>360000</v>
      </c>
      <c r="S504" s="4" t="s">
        <v>37</v>
      </c>
      <c r="T504" s="4">
        <v>288000</v>
      </c>
      <c r="U504" s="4" t="s">
        <v>37</v>
      </c>
      <c r="V504" s="4" t="s">
        <v>38</v>
      </c>
      <c r="W504" s="4" t="s">
        <v>38</v>
      </c>
      <c r="X504" s="4" t="s">
        <v>38</v>
      </c>
      <c r="Y504" s="4" t="s">
        <v>38</v>
      </c>
      <c r="Z504" s="4" t="s">
        <v>38</v>
      </c>
      <c r="AA504" s="4" t="s">
        <v>38</v>
      </c>
      <c r="AB504" s="4" t="s">
        <v>6618</v>
      </c>
    </row>
    <row r="505" spans="1:28" s="113" customFormat="1" ht="60" customHeight="1" x14ac:dyDescent="0.25">
      <c r="A505" s="4">
        <v>502</v>
      </c>
      <c r="B505" s="4" t="s">
        <v>6223</v>
      </c>
      <c r="C505" s="4" t="s">
        <v>363</v>
      </c>
      <c r="D505" s="4" t="s">
        <v>364</v>
      </c>
      <c r="E505" s="4" t="s">
        <v>6621</v>
      </c>
      <c r="F505" s="4" t="s">
        <v>6621</v>
      </c>
      <c r="G505" s="4" t="s">
        <v>6638</v>
      </c>
      <c r="H505" s="4" t="s">
        <v>6637</v>
      </c>
      <c r="I505" s="4" t="s">
        <v>6636</v>
      </c>
      <c r="J505" s="4" t="s">
        <v>6621</v>
      </c>
      <c r="K505" s="4">
        <v>32.839371999999997</v>
      </c>
      <c r="L505" s="4">
        <v>72.537028000000007</v>
      </c>
      <c r="M505" s="4">
        <v>152</v>
      </c>
      <c r="N505" s="4" t="s">
        <v>34</v>
      </c>
      <c r="O505" s="4" t="s">
        <v>6620</v>
      </c>
      <c r="P505" s="4">
        <v>25686</v>
      </c>
      <c r="Q505" s="4" t="s">
        <v>6635</v>
      </c>
      <c r="R505" s="4">
        <v>360000</v>
      </c>
      <c r="S505" s="4" t="s">
        <v>37</v>
      </c>
      <c r="T505" s="4">
        <v>288000</v>
      </c>
      <c r="U505" s="4" t="s">
        <v>37</v>
      </c>
      <c r="V505" s="4" t="s">
        <v>38</v>
      </c>
      <c r="W505" s="4" t="s">
        <v>38</v>
      </c>
      <c r="X505" s="4" t="s">
        <v>38</v>
      </c>
      <c r="Y505" s="4" t="s">
        <v>38</v>
      </c>
      <c r="Z505" s="4" t="s">
        <v>38</v>
      </c>
      <c r="AA505" s="4" t="s">
        <v>38</v>
      </c>
      <c r="AB505" s="4" t="s">
        <v>6618</v>
      </c>
    </row>
    <row r="506" spans="1:28" s="113" customFormat="1" ht="60" customHeight="1" x14ac:dyDescent="0.25">
      <c r="A506" s="4">
        <v>503</v>
      </c>
      <c r="B506" s="4" t="s">
        <v>6223</v>
      </c>
      <c r="C506" s="4" t="s">
        <v>363</v>
      </c>
      <c r="D506" s="4" t="s">
        <v>363</v>
      </c>
      <c r="E506" s="4" t="s">
        <v>6634</v>
      </c>
      <c r="F506" s="4" t="s">
        <v>6633</v>
      </c>
      <c r="G506" s="4" t="s">
        <v>6632</v>
      </c>
      <c r="H506" s="4" t="s">
        <v>6631</v>
      </c>
      <c r="I506" s="4" t="s">
        <v>6630</v>
      </c>
      <c r="J506" s="4" t="s">
        <v>1860</v>
      </c>
      <c r="K506" s="4">
        <v>32.834069999999997</v>
      </c>
      <c r="L506" s="4">
        <v>72.626659000000004</v>
      </c>
      <c r="M506" s="4">
        <v>102</v>
      </c>
      <c r="N506" s="4" t="s">
        <v>34</v>
      </c>
      <c r="O506" s="4" t="s">
        <v>6629</v>
      </c>
      <c r="P506" s="4">
        <v>29595</v>
      </c>
      <c r="Q506" s="4" t="s">
        <v>6619</v>
      </c>
      <c r="R506" s="4">
        <v>360000</v>
      </c>
      <c r="S506" s="4" t="s">
        <v>37</v>
      </c>
      <c r="T506" s="4">
        <v>288000</v>
      </c>
      <c r="U506" s="4" t="s">
        <v>37</v>
      </c>
      <c r="V506" s="4" t="s">
        <v>38</v>
      </c>
      <c r="W506" s="4" t="s">
        <v>38</v>
      </c>
      <c r="X506" s="4" t="s">
        <v>38</v>
      </c>
      <c r="Y506" s="4" t="s">
        <v>38</v>
      </c>
      <c r="Z506" s="4" t="s">
        <v>38</v>
      </c>
      <c r="AA506" s="4" t="s">
        <v>38</v>
      </c>
      <c r="AB506" s="4" t="s">
        <v>6618</v>
      </c>
    </row>
    <row r="507" spans="1:28" s="113" customFormat="1" ht="60" customHeight="1" x14ac:dyDescent="0.25">
      <c r="A507" s="4">
        <v>504</v>
      </c>
      <c r="B507" s="4" t="s">
        <v>6223</v>
      </c>
      <c r="C507" s="4" t="s">
        <v>363</v>
      </c>
      <c r="D507" s="4" t="s">
        <v>363</v>
      </c>
      <c r="E507" s="4" t="s">
        <v>6625</v>
      </c>
      <c r="F507" s="4" t="s">
        <v>5983</v>
      </c>
      <c r="G507" s="4" t="s">
        <v>6628</v>
      </c>
      <c r="H507" s="4" t="s">
        <v>6627</v>
      </c>
      <c r="I507" s="4" t="s">
        <v>6626</v>
      </c>
      <c r="J507" s="4" t="s">
        <v>6625</v>
      </c>
      <c r="K507" s="4">
        <v>32.781298</v>
      </c>
      <c r="L507" s="4">
        <v>72.977611999999993</v>
      </c>
      <c r="M507" s="4">
        <v>104</v>
      </c>
      <c r="N507" s="4" t="s">
        <v>34</v>
      </c>
      <c r="O507" s="4" t="s">
        <v>6620</v>
      </c>
      <c r="P507" s="4">
        <v>29442</v>
      </c>
      <c r="Q507" s="4" t="s">
        <v>6619</v>
      </c>
      <c r="R507" s="4">
        <v>360000</v>
      </c>
      <c r="S507" s="4" t="s">
        <v>37</v>
      </c>
      <c r="T507" s="4">
        <v>288000</v>
      </c>
      <c r="U507" s="4" t="s">
        <v>37</v>
      </c>
      <c r="V507" s="4" t="s">
        <v>38</v>
      </c>
      <c r="W507" s="4" t="s">
        <v>38</v>
      </c>
      <c r="X507" s="4" t="s">
        <v>38</v>
      </c>
      <c r="Y507" s="4" t="s">
        <v>38</v>
      </c>
      <c r="Z507" s="4" t="s">
        <v>38</v>
      </c>
      <c r="AA507" s="4" t="s">
        <v>38</v>
      </c>
      <c r="AB507" s="4" t="s">
        <v>6618</v>
      </c>
    </row>
    <row r="508" spans="1:28" s="113" customFormat="1" ht="60" customHeight="1" x14ac:dyDescent="0.25">
      <c r="A508" s="4">
        <v>505</v>
      </c>
      <c r="B508" s="4" t="s">
        <v>6223</v>
      </c>
      <c r="C508" s="4" t="s">
        <v>363</v>
      </c>
      <c r="D508" s="4" t="s">
        <v>364</v>
      </c>
      <c r="E508" s="4" t="s">
        <v>6621</v>
      </c>
      <c r="F508" s="4" t="s">
        <v>6621</v>
      </c>
      <c r="G508" s="4" t="s">
        <v>6624</v>
      </c>
      <c r="H508" s="4" t="s">
        <v>6623</v>
      </c>
      <c r="I508" s="4" t="s">
        <v>6622</v>
      </c>
      <c r="J508" s="4" t="s">
        <v>6621</v>
      </c>
      <c r="K508" s="4">
        <v>32.860267999999998</v>
      </c>
      <c r="L508" s="4">
        <v>72.545440470000003</v>
      </c>
      <c r="M508" s="4">
        <v>158</v>
      </c>
      <c r="N508" s="4" t="s">
        <v>34</v>
      </c>
      <c r="O508" s="4" t="s">
        <v>6620</v>
      </c>
      <c r="P508" s="4">
        <v>28644</v>
      </c>
      <c r="Q508" s="4" t="s">
        <v>6619</v>
      </c>
      <c r="R508" s="4">
        <v>360000</v>
      </c>
      <c r="S508" s="4" t="s">
        <v>37</v>
      </c>
      <c r="T508" s="4">
        <v>288000</v>
      </c>
      <c r="U508" s="4" t="s">
        <v>37</v>
      </c>
      <c r="V508" s="4" t="s">
        <v>38</v>
      </c>
      <c r="W508" s="4" t="s">
        <v>38</v>
      </c>
      <c r="X508" s="4" t="s">
        <v>38</v>
      </c>
      <c r="Y508" s="4" t="s">
        <v>38</v>
      </c>
      <c r="Z508" s="4" t="s">
        <v>38</v>
      </c>
      <c r="AA508" s="4" t="s">
        <v>38</v>
      </c>
      <c r="AB508" s="4" t="s">
        <v>6618</v>
      </c>
    </row>
    <row r="509" spans="1:28" s="113" customFormat="1" ht="60" customHeight="1" x14ac:dyDescent="0.25">
      <c r="A509" s="4">
        <v>506</v>
      </c>
      <c r="B509" s="4" t="s">
        <v>6223</v>
      </c>
      <c r="C509" s="4" t="s">
        <v>363</v>
      </c>
      <c r="D509" s="4" t="s">
        <v>6017</v>
      </c>
      <c r="E509" s="4" t="s">
        <v>6614</v>
      </c>
      <c r="F509" s="4" t="s">
        <v>6614</v>
      </c>
      <c r="G509" s="4" t="s">
        <v>6617</v>
      </c>
      <c r="H509" s="4" t="s">
        <v>6616</v>
      </c>
      <c r="I509" s="4" t="s">
        <v>6615</v>
      </c>
      <c r="J509" s="4" t="s">
        <v>6614</v>
      </c>
      <c r="K509" s="4" t="s">
        <v>6613</v>
      </c>
      <c r="L509" s="4">
        <v>72.223611000000005</v>
      </c>
      <c r="M509" s="4">
        <v>90</v>
      </c>
      <c r="N509" s="4" t="s">
        <v>34</v>
      </c>
      <c r="O509" s="10" t="s">
        <v>6612</v>
      </c>
      <c r="P509" s="4">
        <v>33287</v>
      </c>
      <c r="Q509" s="4" t="s">
        <v>6611</v>
      </c>
      <c r="R509" s="4">
        <v>360000</v>
      </c>
      <c r="S509" s="4" t="s">
        <v>37</v>
      </c>
      <c r="T509" s="4" t="s">
        <v>38</v>
      </c>
      <c r="U509" s="4" t="s">
        <v>38</v>
      </c>
      <c r="V509" s="4" t="s">
        <v>38</v>
      </c>
      <c r="W509" s="4" t="s">
        <v>38</v>
      </c>
      <c r="X509" s="4" t="s">
        <v>38</v>
      </c>
      <c r="Y509" s="4" t="s">
        <v>38</v>
      </c>
      <c r="Z509" s="4" t="s">
        <v>38</v>
      </c>
      <c r="AA509" s="4" t="s">
        <v>38</v>
      </c>
      <c r="AB509" s="4" t="s">
        <v>6270</v>
      </c>
    </row>
    <row r="510" spans="1:28" s="113" customFormat="1" ht="60" customHeight="1" x14ac:dyDescent="0.25">
      <c r="A510" s="4">
        <v>507</v>
      </c>
      <c r="B510" s="4" t="s">
        <v>6223</v>
      </c>
      <c r="C510" s="4" t="s">
        <v>363</v>
      </c>
      <c r="D510" s="4" t="s">
        <v>6017</v>
      </c>
      <c r="E510" s="4" t="s">
        <v>6614</v>
      </c>
      <c r="F510" s="4" t="s">
        <v>6614</v>
      </c>
      <c r="G510" s="4" t="s">
        <v>6617</v>
      </c>
      <c r="H510" s="4" t="s">
        <v>6616</v>
      </c>
      <c r="I510" s="4" t="s">
        <v>6615</v>
      </c>
      <c r="J510" s="4" t="s">
        <v>6614</v>
      </c>
      <c r="K510" s="4" t="s">
        <v>6613</v>
      </c>
      <c r="L510" s="4">
        <v>72.223611000000005</v>
      </c>
      <c r="M510" s="4">
        <v>90</v>
      </c>
      <c r="N510" s="4" t="s">
        <v>34</v>
      </c>
      <c r="O510" s="10" t="s">
        <v>6612</v>
      </c>
      <c r="P510" s="4">
        <v>33287</v>
      </c>
      <c r="Q510" s="4" t="s">
        <v>6611</v>
      </c>
      <c r="R510" s="4">
        <v>360000</v>
      </c>
      <c r="S510" s="4" t="s">
        <v>37</v>
      </c>
      <c r="T510" s="4">
        <v>288000</v>
      </c>
      <c r="U510" s="4" t="s">
        <v>37</v>
      </c>
      <c r="V510" s="4" t="s">
        <v>38</v>
      </c>
      <c r="W510" s="4" t="s">
        <v>38</v>
      </c>
      <c r="X510" s="4" t="s">
        <v>38</v>
      </c>
      <c r="Y510" s="4" t="s">
        <v>38</v>
      </c>
      <c r="Z510" s="4" t="s">
        <v>38</v>
      </c>
      <c r="AA510" s="4" t="s">
        <v>38</v>
      </c>
      <c r="AB510" s="4" t="s">
        <v>6408</v>
      </c>
    </row>
    <row r="511" spans="1:28" s="113" customFormat="1" ht="60" customHeight="1" x14ac:dyDescent="0.25">
      <c r="A511" s="4">
        <v>508</v>
      </c>
      <c r="B511" s="4" t="s">
        <v>6223</v>
      </c>
      <c r="C511" s="4" t="s">
        <v>363</v>
      </c>
      <c r="D511" s="4" t="s">
        <v>6017</v>
      </c>
      <c r="E511" s="4" t="s">
        <v>6528</v>
      </c>
      <c r="F511" s="4" t="s">
        <v>6528</v>
      </c>
      <c r="G511" s="4" t="s">
        <v>6527</v>
      </c>
      <c r="H511" s="4" t="s">
        <v>6526</v>
      </c>
      <c r="I511" s="4" t="s">
        <v>6525</v>
      </c>
      <c r="J511" s="4" t="s">
        <v>2946</v>
      </c>
      <c r="K511" s="4">
        <v>32.747340000000001</v>
      </c>
      <c r="L511" s="4">
        <v>72.353350000000006</v>
      </c>
      <c r="M511" s="4">
        <v>100</v>
      </c>
      <c r="N511" s="4" t="s">
        <v>34</v>
      </c>
      <c r="O511" s="10" t="s">
        <v>6524</v>
      </c>
      <c r="P511" s="4">
        <v>30562</v>
      </c>
      <c r="Q511" s="4" t="s">
        <v>6523</v>
      </c>
      <c r="R511" s="4">
        <v>360000</v>
      </c>
      <c r="S511" s="4" t="s">
        <v>37</v>
      </c>
      <c r="T511" s="4" t="s">
        <v>38</v>
      </c>
      <c r="U511" s="4" t="s">
        <v>38</v>
      </c>
      <c r="V511" s="4" t="s">
        <v>38</v>
      </c>
      <c r="W511" s="4" t="s">
        <v>38</v>
      </c>
      <c r="X511" s="4" t="s">
        <v>38</v>
      </c>
      <c r="Y511" s="4" t="s">
        <v>38</v>
      </c>
      <c r="Z511" s="4" t="s">
        <v>38</v>
      </c>
      <c r="AA511" s="4" t="s">
        <v>38</v>
      </c>
      <c r="AB511" s="4" t="s">
        <v>6270</v>
      </c>
    </row>
    <row r="512" spans="1:28" s="113" customFormat="1" ht="60" customHeight="1" x14ac:dyDescent="0.25">
      <c r="A512" s="4">
        <v>509</v>
      </c>
      <c r="B512" s="4" t="s">
        <v>6223</v>
      </c>
      <c r="C512" s="4" t="s">
        <v>363</v>
      </c>
      <c r="D512" s="4" t="s">
        <v>364</v>
      </c>
      <c r="E512" s="4" t="s">
        <v>6607</v>
      </c>
      <c r="F512" s="4" t="s">
        <v>6610</v>
      </c>
      <c r="G512" s="4" t="s">
        <v>6609</v>
      </c>
      <c r="H512" s="4" t="s">
        <v>6309</v>
      </c>
      <c r="I512" s="4" t="s">
        <v>6608</v>
      </c>
      <c r="J512" s="4" t="s">
        <v>6607</v>
      </c>
      <c r="K512" s="4">
        <v>32.736730000000001</v>
      </c>
      <c r="L512" s="4">
        <v>73.078838000000005</v>
      </c>
      <c r="M512" s="4">
        <v>72</v>
      </c>
      <c r="N512" s="4" t="s">
        <v>34</v>
      </c>
      <c r="O512" s="169" t="s">
        <v>6606</v>
      </c>
      <c r="P512" s="4">
        <v>18131</v>
      </c>
      <c r="Q512" s="4" t="s">
        <v>6605</v>
      </c>
      <c r="R512" s="4">
        <v>360000</v>
      </c>
      <c r="S512" s="4" t="s">
        <v>37</v>
      </c>
      <c r="T512" s="4" t="s">
        <v>38</v>
      </c>
      <c r="U512" s="4" t="s">
        <v>38</v>
      </c>
      <c r="V512" s="4" t="s">
        <v>38</v>
      </c>
      <c r="W512" s="4" t="s">
        <v>38</v>
      </c>
      <c r="X512" s="4" t="s">
        <v>38</v>
      </c>
      <c r="Y512" s="4" t="s">
        <v>38</v>
      </c>
      <c r="Z512" s="4" t="s">
        <v>38</v>
      </c>
      <c r="AA512" s="4" t="s">
        <v>38</v>
      </c>
      <c r="AB512" s="4" t="s">
        <v>6270</v>
      </c>
    </row>
    <row r="513" spans="1:28" s="113" customFormat="1" ht="60" customHeight="1" x14ac:dyDescent="0.25">
      <c r="A513" s="4">
        <v>510</v>
      </c>
      <c r="B513" s="4" t="s">
        <v>6223</v>
      </c>
      <c r="C513" s="4" t="s">
        <v>363</v>
      </c>
      <c r="D513" s="4" t="s">
        <v>364</v>
      </c>
      <c r="E513" s="4" t="s">
        <v>6600</v>
      </c>
      <c r="F513" s="4" t="s">
        <v>6604</v>
      </c>
      <c r="G513" s="4" t="s">
        <v>6603</v>
      </c>
      <c r="H513" s="4" t="s">
        <v>6602</v>
      </c>
      <c r="I513" s="4" t="s">
        <v>6601</v>
      </c>
      <c r="J513" s="4" t="s">
        <v>6600</v>
      </c>
      <c r="K513" s="66">
        <v>32.797440000000002</v>
      </c>
      <c r="L513" s="66">
        <v>72.570849999999993</v>
      </c>
      <c r="M513" s="4">
        <v>89</v>
      </c>
      <c r="N513" s="4" t="s">
        <v>34</v>
      </c>
      <c r="O513" s="14" t="s">
        <v>6599</v>
      </c>
      <c r="P513" s="4">
        <v>36909</v>
      </c>
      <c r="Q513" s="4" t="s">
        <v>6598</v>
      </c>
      <c r="R513" s="4">
        <v>360000</v>
      </c>
      <c r="S513" s="4" t="s">
        <v>37</v>
      </c>
      <c r="T513" s="4">
        <v>288000</v>
      </c>
      <c r="U513" s="4" t="s">
        <v>37</v>
      </c>
      <c r="V513" s="4" t="s">
        <v>38</v>
      </c>
      <c r="W513" s="4" t="s">
        <v>38</v>
      </c>
      <c r="X513" s="4" t="s">
        <v>38</v>
      </c>
      <c r="Y513" s="4" t="s">
        <v>38</v>
      </c>
      <c r="Z513" s="4" t="s">
        <v>38</v>
      </c>
      <c r="AA513" s="4" t="s">
        <v>38</v>
      </c>
      <c r="AB513" s="4" t="s">
        <v>6408</v>
      </c>
    </row>
    <row r="514" spans="1:28" s="113" customFormat="1" ht="60" customHeight="1" x14ac:dyDescent="0.25">
      <c r="A514" s="4">
        <v>511</v>
      </c>
      <c r="B514" s="4" t="s">
        <v>6223</v>
      </c>
      <c r="C514" s="4" t="s">
        <v>363</v>
      </c>
      <c r="D514" s="4" t="s">
        <v>363</v>
      </c>
      <c r="E514" s="4" t="s">
        <v>6597</v>
      </c>
      <c r="F514" s="4" t="s">
        <v>6594</v>
      </c>
      <c r="G514" s="4" t="s">
        <v>5318</v>
      </c>
      <c r="H514" s="4" t="s">
        <v>6596</v>
      </c>
      <c r="I514" s="10" t="s">
        <v>6595</v>
      </c>
      <c r="J514" s="4" t="s">
        <v>6594</v>
      </c>
      <c r="K514" s="4">
        <v>33.090310000000002</v>
      </c>
      <c r="L514" s="4">
        <v>72.648336</v>
      </c>
      <c r="M514" s="4">
        <v>80</v>
      </c>
      <c r="N514" s="4" t="s">
        <v>34</v>
      </c>
      <c r="O514" s="170">
        <v>45455</v>
      </c>
      <c r="P514" s="2">
        <v>32897</v>
      </c>
      <c r="Q514" s="2" t="s">
        <v>6593</v>
      </c>
      <c r="R514" s="4">
        <v>360000</v>
      </c>
      <c r="S514" s="4" t="s">
        <v>37</v>
      </c>
      <c r="T514" s="4">
        <v>288000</v>
      </c>
      <c r="U514" s="4" t="s">
        <v>37</v>
      </c>
      <c r="V514" s="4" t="s">
        <v>38</v>
      </c>
      <c r="W514" s="4" t="s">
        <v>38</v>
      </c>
      <c r="X514" s="4" t="s">
        <v>38</v>
      </c>
      <c r="Y514" s="4" t="s">
        <v>38</v>
      </c>
      <c r="Z514" s="4" t="s">
        <v>38</v>
      </c>
      <c r="AA514" s="4" t="s">
        <v>38</v>
      </c>
      <c r="AB514" s="4" t="s">
        <v>6408</v>
      </c>
    </row>
    <row r="515" spans="1:28" s="113" customFormat="1" ht="60" customHeight="1" x14ac:dyDescent="0.25">
      <c r="A515" s="4">
        <v>512</v>
      </c>
      <c r="B515" s="4" t="s">
        <v>6223</v>
      </c>
      <c r="C515" s="4" t="s">
        <v>363</v>
      </c>
      <c r="D515" s="4" t="s">
        <v>371</v>
      </c>
      <c r="E515" s="4" t="s">
        <v>371</v>
      </c>
      <c r="F515" s="4" t="s">
        <v>371</v>
      </c>
      <c r="G515" s="4" t="s">
        <v>6592</v>
      </c>
      <c r="H515" s="4" t="s">
        <v>6591</v>
      </c>
      <c r="I515" s="4" t="s">
        <v>6590</v>
      </c>
      <c r="J515" s="4" t="s">
        <v>371</v>
      </c>
      <c r="K515" s="66">
        <v>32.680062999999997</v>
      </c>
      <c r="L515" s="66">
        <v>71.949843000000001</v>
      </c>
      <c r="M515" s="4">
        <v>40</v>
      </c>
      <c r="N515" s="4" t="s">
        <v>34</v>
      </c>
      <c r="O515" s="46">
        <v>45424</v>
      </c>
      <c r="P515" s="4">
        <v>33509</v>
      </c>
      <c r="Q515" s="4" t="s">
        <v>6589</v>
      </c>
      <c r="R515" s="4">
        <v>360000</v>
      </c>
      <c r="S515" s="4" t="s">
        <v>37</v>
      </c>
      <c r="T515" s="4">
        <v>288000</v>
      </c>
      <c r="U515" s="4" t="s">
        <v>37</v>
      </c>
      <c r="V515" s="4" t="s">
        <v>38</v>
      </c>
      <c r="W515" s="4" t="s">
        <v>38</v>
      </c>
      <c r="X515" s="4" t="s">
        <v>38</v>
      </c>
      <c r="Y515" s="4" t="s">
        <v>38</v>
      </c>
      <c r="Z515" s="4" t="s">
        <v>38</v>
      </c>
      <c r="AA515" s="4" t="s">
        <v>38</v>
      </c>
      <c r="AB515" s="4" t="s">
        <v>6408</v>
      </c>
    </row>
    <row r="516" spans="1:28" s="113" customFormat="1" ht="60" customHeight="1" x14ac:dyDescent="0.25">
      <c r="A516" s="4">
        <v>513</v>
      </c>
      <c r="B516" s="4" t="s">
        <v>6223</v>
      </c>
      <c r="C516" s="4" t="s">
        <v>363</v>
      </c>
      <c r="D516" s="4" t="s">
        <v>371</v>
      </c>
      <c r="E516" s="4" t="s">
        <v>371</v>
      </c>
      <c r="F516" s="4" t="s">
        <v>371</v>
      </c>
      <c r="G516" s="4" t="s">
        <v>6588</v>
      </c>
      <c r="H516" s="4" t="s">
        <v>6587</v>
      </c>
      <c r="I516" s="4" t="s">
        <v>6586</v>
      </c>
      <c r="J516" s="4" t="s">
        <v>371</v>
      </c>
      <c r="K516" s="4">
        <v>32.635210000000001</v>
      </c>
      <c r="L516" s="4">
        <v>71.982429999999994</v>
      </c>
      <c r="M516" s="4">
        <v>110</v>
      </c>
      <c r="N516" s="4" t="s">
        <v>34</v>
      </c>
      <c r="O516" s="10" t="s">
        <v>6585</v>
      </c>
      <c r="P516" s="4">
        <v>26985</v>
      </c>
      <c r="Q516" s="4" t="s">
        <v>6584</v>
      </c>
      <c r="R516" s="4">
        <v>360000</v>
      </c>
      <c r="S516" s="4" t="s">
        <v>37</v>
      </c>
      <c r="T516" s="4">
        <v>288000</v>
      </c>
      <c r="U516" s="4" t="s">
        <v>37</v>
      </c>
      <c r="V516" s="4" t="s">
        <v>38</v>
      </c>
      <c r="W516" s="4" t="s">
        <v>38</v>
      </c>
      <c r="X516" s="4" t="s">
        <v>38</v>
      </c>
      <c r="Y516" s="4" t="s">
        <v>38</v>
      </c>
      <c r="Z516" s="4" t="s">
        <v>38</v>
      </c>
      <c r="AA516" s="4" t="s">
        <v>38</v>
      </c>
      <c r="AB516" s="4" t="s">
        <v>6408</v>
      </c>
    </row>
    <row r="517" spans="1:28" s="113" customFormat="1" ht="60" customHeight="1" x14ac:dyDescent="0.25">
      <c r="A517" s="4">
        <v>514</v>
      </c>
      <c r="B517" s="4" t="s">
        <v>6223</v>
      </c>
      <c r="C517" s="4" t="s">
        <v>363</v>
      </c>
      <c r="D517" s="4" t="s">
        <v>387</v>
      </c>
      <c r="E517" s="4" t="s">
        <v>6534</v>
      </c>
      <c r="F517" s="4" t="s">
        <v>6534</v>
      </c>
      <c r="G517" s="4" t="s">
        <v>6583</v>
      </c>
      <c r="H517" s="4" t="s">
        <v>6582</v>
      </c>
      <c r="I517" s="4" t="s">
        <v>6581</v>
      </c>
      <c r="J517" s="4" t="str">
        <f t="shared" ref="J517:J529" si="14">E517</f>
        <v>Bhilomar</v>
      </c>
      <c r="K517" s="66">
        <v>32.72569</v>
      </c>
      <c r="L517" s="66">
        <v>72.482320000000001</v>
      </c>
      <c r="M517" s="4">
        <v>100</v>
      </c>
      <c r="N517" s="4" t="s">
        <v>34</v>
      </c>
      <c r="O517" s="46">
        <v>45568</v>
      </c>
      <c r="P517" s="4">
        <v>31629</v>
      </c>
      <c r="Q517" s="4" t="s">
        <v>6580</v>
      </c>
      <c r="R517" s="4">
        <v>360000</v>
      </c>
      <c r="S517" s="4" t="s">
        <v>37</v>
      </c>
      <c r="T517" s="4">
        <v>288000</v>
      </c>
      <c r="U517" s="4" t="s">
        <v>37</v>
      </c>
      <c r="V517" s="4" t="s">
        <v>38</v>
      </c>
      <c r="W517" s="4" t="s">
        <v>38</v>
      </c>
      <c r="X517" s="4" t="s">
        <v>38</v>
      </c>
      <c r="Y517" s="4" t="s">
        <v>38</v>
      </c>
      <c r="Z517" s="4" t="s">
        <v>38</v>
      </c>
      <c r="AA517" s="4" t="s">
        <v>38</v>
      </c>
      <c r="AB517" s="4" t="s">
        <v>6486</v>
      </c>
    </row>
    <row r="518" spans="1:28" s="113" customFormat="1" ht="60" customHeight="1" x14ac:dyDescent="0.25">
      <c r="A518" s="4">
        <v>515</v>
      </c>
      <c r="B518" s="4" t="s">
        <v>6223</v>
      </c>
      <c r="C518" s="4" t="s">
        <v>363</v>
      </c>
      <c r="D518" s="4" t="s">
        <v>371</v>
      </c>
      <c r="E518" s="4" t="s">
        <v>6553</v>
      </c>
      <c r="F518" s="4" t="s">
        <v>1899</v>
      </c>
      <c r="G518" s="4" t="s">
        <v>6579</v>
      </c>
      <c r="H518" s="4" t="s">
        <v>6578</v>
      </c>
      <c r="I518" s="4" t="s">
        <v>6577</v>
      </c>
      <c r="J518" s="4" t="str">
        <f t="shared" si="14"/>
        <v>Dhok Ashab</v>
      </c>
      <c r="K518" s="66">
        <v>32.645919999999997</v>
      </c>
      <c r="L518" s="66">
        <v>72.102620000000002</v>
      </c>
      <c r="M518" s="4">
        <v>100</v>
      </c>
      <c r="N518" s="4" t="s">
        <v>34</v>
      </c>
      <c r="O518" s="14" t="s">
        <v>6530</v>
      </c>
      <c r="P518" s="4">
        <v>32940</v>
      </c>
      <c r="Q518" s="4" t="s">
        <v>6554</v>
      </c>
      <c r="R518" s="4">
        <v>360000</v>
      </c>
      <c r="S518" s="4" t="s">
        <v>37</v>
      </c>
      <c r="T518" s="4">
        <v>288000</v>
      </c>
      <c r="U518" s="4" t="s">
        <v>37</v>
      </c>
      <c r="V518" s="4" t="s">
        <v>38</v>
      </c>
      <c r="W518" s="4" t="s">
        <v>38</v>
      </c>
      <c r="X518" s="4" t="s">
        <v>38</v>
      </c>
      <c r="Y518" s="4" t="s">
        <v>38</v>
      </c>
      <c r="Z518" s="4" t="s">
        <v>38</v>
      </c>
      <c r="AA518" s="4" t="s">
        <v>38</v>
      </c>
      <c r="AB518" s="4" t="s">
        <v>6486</v>
      </c>
    </row>
    <row r="519" spans="1:28" s="113" customFormat="1" ht="60" customHeight="1" x14ac:dyDescent="0.25">
      <c r="A519" s="4">
        <v>516</v>
      </c>
      <c r="B519" s="4" t="s">
        <v>6223</v>
      </c>
      <c r="C519" s="4" t="s">
        <v>363</v>
      </c>
      <c r="D519" s="4" t="s">
        <v>387</v>
      </c>
      <c r="E519" s="4" t="s">
        <v>6576</v>
      </c>
      <c r="F519" s="4" t="s">
        <v>489</v>
      </c>
      <c r="G519" s="4" t="s">
        <v>6575</v>
      </c>
      <c r="H519" s="4" t="s">
        <v>6574</v>
      </c>
      <c r="I519" s="4" t="s">
        <v>6573</v>
      </c>
      <c r="J519" s="4" t="str">
        <f t="shared" si="14"/>
        <v>Dhok Nakka Khalqaal</v>
      </c>
      <c r="K519" s="66">
        <v>32.17333</v>
      </c>
      <c r="L519" s="66">
        <v>72.215109999999996</v>
      </c>
      <c r="M519" s="4">
        <v>100</v>
      </c>
      <c r="N519" s="4" t="s">
        <v>34</v>
      </c>
      <c r="O519" s="14" t="s">
        <v>6530</v>
      </c>
      <c r="P519" s="4">
        <v>31078</v>
      </c>
      <c r="Q519" s="4" t="s">
        <v>6536</v>
      </c>
      <c r="R519" s="4">
        <v>360000</v>
      </c>
      <c r="S519" s="4" t="s">
        <v>37</v>
      </c>
      <c r="T519" s="4">
        <v>288000</v>
      </c>
      <c r="U519" s="4" t="s">
        <v>37</v>
      </c>
      <c r="V519" s="4" t="s">
        <v>38</v>
      </c>
      <c r="W519" s="4" t="s">
        <v>38</v>
      </c>
      <c r="X519" s="4" t="s">
        <v>38</v>
      </c>
      <c r="Y519" s="4" t="s">
        <v>38</v>
      </c>
      <c r="Z519" s="4" t="s">
        <v>38</v>
      </c>
      <c r="AA519" s="4" t="s">
        <v>38</v>
      </c>
      <c r="AB519" s="4" t="s">
        <v>6486</v>
      </c>
    </row>
    <row r="520" spans="1:28" s="113" customFormat="1" ht="60" customHeight="1" x14ac:dyDescent="0.25">
      <c r="A520" s="4">
        <v>517</v>
      </c>
      <c r="B520" s="4" t="s">
        <v>6223</v>
      </c>
      <c r="C520" s="4" t="s">
        <v>363</v>
      </c>
      <c r="D520" s="4" t="s">
        <v>371</v>
      </c>
      <c r="E520" s="4" t="s">
        <v>6553</v>
      </c>
      <c r="F520" s="4" t="s">
        <v>1899</v>
      </c>
      <c r="G520" s="4" t="s">
        <v>6572</v>
      </c>
      <c r="H520" s="4" t="s">
        <v>6571</v>
      </c>
      <c r="I520" s="4" t="s">
        <v>6570</v>
      </c>
      <c r="J520" s="4" t="str">
        <f t="shared" si="14"/>
        <v>Dhok Ashab</v>
      </c>
      <c r="K520" s="66">
        <v>32.646099999999997</v>
      </c>
      <c r="L520" s="66">
        <v>72.103939999999994</v>
      </c>
      <c r="M520" s="4">
        <v>100</v>
      </c>
      <c r="N520" s="4" t="s">
        <v>34</v>
      </c>
      <c r="O520" s="14" t="s">
        <v>6530</v>
      </c>
      <c r="P520" s="4">
        <v>31000</v>
      </c>
      <c r="Q520" s="4" t="s">
        <v>6569</v>
      </c>
      <c r="R520" s="4">
        <v>360000</v>
      </c>
      <c r="S520" s="4" t="s">
        <v>37</v>
      </c>
      <c r="T520" s="4">
        <v>288000</v>
      </c>
      <c r="U520" s="4" t="s">
        <v>37</v>
      </c>
      <c r="V520" s="4" t="s">
        <v>38</v>
      </c>
      <c r="W520" s="4" t="s">
        <v>38</v>
      </c>
      <c r="X520" s="4" t="s">
        <v>38</v>
      </c>
      <c r="Y520" s="4" t="s">
        <v>38</v>
      </c>
      <c r="Z520" s="4" t="s">
        <v>38</v>
      </c>
      <c r="AA520" s="4" t="s">
        <v>38</v>
      </c>
      <c r="AB520" s="4" t="s">
        <v>6486</v>
      </c>
    </row>
    <row r="521" spans="1:28" s="113" customFormat="1" ht="60" customHeight="1" x14ac:dyDescent="0.25">
      <c r="A521" s="4">
        <v>518</v>
      </c>
      <c r="B521" s="4" t="s">
        <v>6223</v>
      </c>
      <c r="C521" s="4" t="s">
        <v>363</v>
      </c>
      <c r="D521" s="4" t="s">
        <v>387</v>
      </c>
      <c r="E521" s="4" t="s">
        <v>6568</v>
      </c>
      <c r="F521" s="4" t="s">
        <v>489</v>
      </c>
      <c r="G521" s="4" t="s">
        <v>6567</v>
      </c>
      <c r="H521" s="4" t="s">
        <v>6566</v>
      </c>
      <c r="I521" s="4" t="s">
        <v>6565</v>
      </c>
      <c r="J521" s="4" t="str">
        <f t="shared" si="14"/>
        <v>Dhok Jhal</v>
      </c>
      <c r="K521" s="66">
        <v>32.712620000000001</v>
      </c>
      <c r="L521" s="66">
        <v>72.213849999999994</v>
      </c>
      <c r="M521" s="4">
        <v>100</v>
      </c>
      <c r="N521" s="4" t="s">
        <v>34</v>
      </c>
      <c r="O521" s="14" t="s">
        <v>6530</v>
      </c>
      <c r="P521" s="4">
        <v>29370</v>
      </c>
      <c r="Q521" s="4" t="s">
        <v>6529</v>
      </c>
      <c r="R521" s="4">
        <v>360000</v>
      </c>
      <c r="S521" s="4" t="s">
        <v>37</v>
      </c>
      <c r="T521" s="4">
        <v>288000</v>
      </c>
      <c r="U521" s="4" t="s">
        <v>37</v>
      </c>
      <c r="V521" s="4" t="s">
        <v>38</v>
      </c>
      <c r="W521" s="4" t="s">
        <v>38</v>
      </c>
      <c r="X521" s="4" t="s">
        <v>38</v>
      </c>
      <c r="Y521" s="4" t="s">
        <v>38</v>
      </c>
      <c r="Z521" s="4" t="s">
        <v>38</v>
      </c>
      <c r="AA521" s="4" t="s">
        <v>38</v>
      </c>
      <c r="AB521" s="4" t="s">
        <v>6486</v>
      </c>
    </row>
    <row r="522" spans="1:28" s="113" customFormat="1" ht="60" customHeight="1" x14ac:dyDescent="0.25">
      <c r="A522" s="4">
        <v>519</v>
      </c>
      <c r="B522" s="4" t="s">
        <v>6223</v>
      </c>
      <c r="C522" s="4" t="s">
        <v>363</v>
      </c>
      <c r="D522" s="4" t="s">
        <v>371</v>
      </c>
      <c r="E522" s="4" t="s">
        <v>6564</v>
      </c>
      <c r="F522" s="4" t="s">
        <v>1899</v>
      </c>
      <c r="G522" s="4" t="s">
        <v>6563</v>
      </c>
      <c r="H522" s="4" t="s">
        <v>6562</v>
      </c>
      <c r="I522" s="4" t="s">
        <v>6561</v>
      </c>
      <c r="J522" s="4" t="str">
        <f t="shared" si="14"/>
        <v xml:space="preserve">Dhok Ashab </v>
      </c>
      <c r="K522" s="66">
        <v>32.646549999999998</v>
      </c>
      <c r="L522" s="66">
        <v>72.106870000000001</v>
      </c>
      <c r="M522" s="4">
        <v>100</v>
      </c>
      <c r="N522" s="4" t="s">
        <v>34</v>
      </c>
      <c r="O522" s="14" t="s">
        <v>6530</v>
      </c>
      <c r="P522" s="4">
        <v>33078</v>
      </c>
      <c r="Q522" s="4" t="s">
        <v>6554</v>
      </c>
      <c r="R522" s="4">
        <v>360000</v>
      </c>
      <c r="S522" s="4" t="s">
        <v>37</v>
      </c>
      <c r="T522" s="4">
        <v>288000</v>
      </c>
      <c r="U522" s="4" t="s">
        <v>37</v>
      </c>
      <c r="V522" s="4" t="s">
        <v>38</v>
      </c>
      <c r="W522" s="4" t="s">
        <v>38</v>
      </c>
      <c r="X522" s="4" t="s">
        <v>38</v>
      </c>
      <c r="Y522" s="4" t="s">
        <v>38</v>
      </c>
      <c r="Z522" s="4" t="s">
        <v>38</v>
      </c>
      <c r="AA522" s="4" t="s">
        <v>38</v>
      </c>
      <c r="AB522" s="4" t="s">
        <v>6486</v>
      </c>
    </row>
    <row r="523" spans="1:28" s="113" customFormat="1" ht="60" customHeight="1" x14ac:dyDescent="0.25">
      <c r="A523" s="4">
        <v>520</v>
      </c>
      <c r="B523" s="4" t="s">
        <v>6223</v>
      </c>
      <c r="C523" s="4" t="s">
        <v>363</v>
      </c>
      <c r="D523" s="4" t="s">
        <v>371</v>
      </c>
      <c r="E523" s="4" t="s">
        <v>1899</v>
      </c>
      <c r="F523" s="4" t="s">
        <v>1899</v>
      </c>
      <c r="G523" s="4" t="s">
        <v>6560</v>
      </c>
      <c r="H523" s="4" t="s">
        <v>6559</v>
      </c>
      <c r="I523" s="4" t="s">
        <v>6558</v>
      </c>
      <c r="J523" s="4" t="str">
        <f t="shared" si="14"/>
        <v>Goohal</v>
      </c>
      <c r="K523" s="66">
        <v>32.676729999999999</v>
      </c>
      <c r="L523" s="66">
        <v>72.113029999999995</v>
      </c>
      <c r="M523" s="4">
        <v>100</v>
      </c>
      <c r="N523" s="4" t="s">
        <v>34</v>
      </c>
      <c r="O523" s="14" t="s">
        <v>6530</v>
      </c>
      <c r="P523" s="4">
        <v>33917</v>
      </c>
      <c r="Q523" s="4" t="s">
        <v>6536</v>
      </c>
      <c r="R523" s="4">
        <v>360000</v>
      </c>
      <c r="S523" s="4" t="s">
        <v>37</v>
      </c>
      <c r="T523" s="4">
        <v>288000</v>
      </c>
      <c r="U523" s="4" t="s">
        <v>37</v>
      </c>
      <c r="V523" s="4" t="s">
        <v>38</v>
      </c>
      <c r="W523" s="4" t="s">
        <v>38</v>
      </c>
      <c r="X523" s="4" t="s">
        <v>38</v>
      </c>
      <c r="Y523" s="4" t="s">
        <v>38</v>
      </c>
      <c r="Z523" s="4" t="s">
        <v>38</v>
      </c>
      <c r="AA523" s="4" t="s">
        <v>38</v>
      </c>
      <c r="AB523" s="4" t="s">
        <v>6486</v>
      </c>
    </row>
    <row r="524" spans="1:28" s="113" customFormat="1" ht="60" customHeight="1" x14ac:dyDescent="0.25">
      <c r="A524" s="4">
        <v>521</v>
      </c>
      <c r="B524" s="4" t="s">
        <v>6223</v>
      </c>
      <c r="C524" s="4" t="s">
        <v>363</v>
      </c>
      <c r="D524" s="4" t="s">
        <v>371</v>
      </c>
      <c r="E524" s="4" t="s">
        <v>1899</v>
      </c>
      <c r="F524" s="4" t="s">
        <v>1899</v>
      </c>
      <c r="G524" s="4" t="s">
        <v>6557</v>
      </c>
      <c r="H524" s="4" t="s">
        <v>6556</v>
      </c>
      <c r="I524" s="4" t="s">
        <v>6555</v>
      </c>
      <c r="J524" s="4" t="str">
        <f t="shared" si="14"/>
        <v>Goohal</v>
      </c>
      <c r="K524" s="66">
        <v>32.667990000000003</v>
      </c>
      <c r="L524" s="66">
        <v>72.086820000000003</v>
      </c>
      <c r="M524" s="4">
        <v>100</v>
      </c>
      <c r="N524" s="4" t="s">
        <v>34</v>
      </c>
      <c r="O524" s="14" t="s">
        <v>6530</v>
      </c>
      <c r="P524" s="4">
        <v>30278</v>
      </c>
      <c r="Q524" s="4" t="s">
        <v>6554</v>
      </c>
      <c r="R524" s="4">
        <v>360000</v>
      </c>
      <c r="S524" s="4" t="s">
        <v>37</v>
      </c>
      <c r="T524" s="4">
        <v>288000</v>
      </c>
      <c r="U524" s="4" t="s">
        <v>37</v>
      </c>
      <c r="V524" s="4" t="s">
        <v>38</v>
      </c>
      <c r="W524" s="4" t="s">
        <v>38</v>
      </c>
      <c r="X524" s="4" t="s">
        <v>38</v>
      </c>
      <c r="Y524" s="4" t="s">
        <v>38</v>
      </c>
      <c r="Z524" s="4" t="s">
        <v>38</v>
      </c>
      <c r="AA524" s="4" t="s">
        <v>38</v>
      </c>
      <c r="AB524" s="4" t="s">
        <v>6486</v>
      </c>
    </row>
    <row r="525" spans="1:28" s="113" customFormat="1" ht="60" customHeight="1" x14ac:dyDescent="0.25">
      <c r="A525" s="4">
        <v>522</v>
      </c>
      <c r="B525" s="4" t="s">
        <v>6223</v>
      </c>
      <c r="C525" s="4" t="s">
        <v>363</v>
      </c>
      <c r="D525" s="4" t="s">
        <v>371</v>
      </c>
      <c r="E525" s="4" t="s">
        <v>6553</v>
      </c>
      <c r="F525" s="4" t="s">
        <v>1899</v>
      </c>
      <c r="G525" s="4" t="s">
        <v>6552</v>
      </c>
      <c r="H525" s="4" t="s">
        <v>6551</v>
      </c>
      <c r="I525" s="4" t="s">
        <v>6550</v>
      </c>
      <c r="J525" s="4" t="str">
        <f t="shared" si="14"/>
        <v>Dhok Ashab</v>
      </c>
      <c r="K525" s="66">
        <v>32.649667999999998</v>
      </c>
      <c r="L525" s="66">
        <v>72.118578999999997</v>
      </c>
      <c r="M525" s="4">
        <v>100</v>
      </c>
      <c r="N525" s="4" t="s">
        <v>34</v>
      </c>
      <c r="O525" s="14" t="s">
        <v>6530</v>
      </c>
      <c r="P525" s="4">
        <v>29037</v>
      </c>
      <c r="Q525" s="4" t="s">
        <v>6549</v>
      </c>
      <c r="R525" s="4">
        <v>360000</v>
      </c>
      <c r="S525" s="4" t="s">
        <v>37</v>
      </c>
      <c r="T525" s="4">
        <v>288000</v>
      </c>
      <c r="U525" s="4" t="s">
        <v>37</v>
      </c>
      <c r="V525" s="4" t="s">
        <v>38</v>
      </c>
      <c r="W525" s="4" t="s">
        <v>38</v>
      </c>
      <c r="X525" s="4" t="s">
        <v>38</v>
      </c>
      <c r="Y525" s="4" t="s">
        <v>38</v>
      </c>
      <c r="Z525" s="4" t="s">
        <v>38</v>
      </c>
      <c r="AA525" s="4" t="s">
        <v>38</v>
      </c>
      <c r="AB525" s="4" t="s">
        <v>6486</v>
      </c>
    </row>
    <row r="526" spans="1:28" s="113" customFormat="1" ht="60" customHeight="1" x14ac:dyDescent="0.25">
      <c r="A526" s="4">
        <v>523</v>
      </c>
      <c r="B526" s="4" t="s">
        <v>6223</v>
      </c>
      <c r="C526" s="4" t="s">
        <v>363</v>
      </c>
      <c r="D526" s="4" t="s">
        <v>371</v>
      </c>
      <c r="E526" s="4" t="s">
        <v>1899</v>
      </c>
      <c r="F526" s="4" t="s">
        <v>1899</v>
      </c>
      <c r="G526" s="4" t="s">
        <v>6548</v>
      </c>
      <c r="H526" s="4" t="s">
        <v>6547</v>
      </c>
      <c r="I526" s="4" t="s">
        <v>6546</v>
      </c>
      <c r="J526" s="4" t="str">
        <f t="shared" si="14"/>
        <v>Goohal</v>
      </c>
      <c r="K526" s="66">
        <v>32.665460000000003</v>
      </c>
      <c r="L526" s="66">
        <v>72.081770000000006</v>
      </c>
      <c r="M526" s="4">
        <v>100</v>
      </c>
      <c r="N526" s="4" t="s">
        <v>34</v>
      </c>
      <c r="O526" s="14" t="s">
        <v>6530</v>
      </c>
      <c r="P526" s="4">
        <v>32010</v>
      </c>
      <c r="Q526" s="4" t="s">
        <v>6545</v>
      </c>
      <c r="R526" s="4">
        <v>360000</v>
      </c>
      <c r="S526" s="4" t="s">
        <v>37</v>
      </c>
      <c r="T526" s="4">
        <v>288000</v>
      </c>
      <c r="U526" s="4" t="s">
        <v>37</v>
      </c>
      <c r="V526" s="4" t="s">
        <v>38</v>
      </c>
      <c r="W526" s="4" t="s">
        <v>38</v>
      </c>
      <c r="X526" s="4" t="s">
        <v>38</v>
      </c>
      <c r="Y526" s="4" t="s">
        <v>38</v>
      </c>
      <c r="Z526" s="4" t="s">
        <v>38</v>
      </c>
      <c r="AA526" s="4" t="s">
        <v>38</v>
      </c>
      <c r="AB526" s="4" t="s">
        <v>6486</v>
      </c>
    </row>
    <row r="527" spans="1:28" s="113" customFormat="1" ht="60" customHeight="1" x14ac:dyDescent="0.25">
      <c r="A527" s="4">
        <v>524</v>
      </c>
      <c r="B527" s="4" t="s">
        <v>6223</v>
      </c>
      <c r="C527" s="4" t="s">
        <v>363</v>
      </c>
      <c r="D527" s="4" t="s">
        <v>371</v>
      </c>
      <c r="E527" s="4" t="s">
        <v>1899</v>
      </c>
      <c r="F527" s="4" t="s">
        <v>1899</v>
      </c>
      <c r="G527" s="4" t="s">
        <v>6544</v>
      </c>
      <c r="H527" s="4" t="s">
        <v>6543</v>
      </c>
      <c r="I527" s="4" t="s">
        <v>6542</v>
      </c>
      <c r="J527" s="4" t="str">
        <f t="shared" si="14"/>
        <v>Goohal</v>
      </c>
      <c r="K527" s="66">
        <v>32.65954</v>
      </c>
      <c r="L527" s="66">
        <v>72.10736</v>
      </c>
      <c r="M527" s="4">
        <v>100</v>
      </c>
      <c r="N527" s="4" t="s">
        <v>34</v>
      </c>
      <c r="O527" s="14" t="s">
        <v>6530</v>
      </c>
      <c r="P527" s="4">
        <v>30981</v>
      </c>
      <c r="Q527" s="4" t="s">
        <v>6541</v>
      </c>
      <c r="R527" s="4">
        <v>360000</v>
      </c>
      <c r="S527" s="4" t="s">
        <v>37</v>
      </c>
      <c r="T527" s="4">
        <v>288000</v>
      </c>
      <c r="U527" s="4" t="s">
        <v>37</v>
      </c>
      <c r="V527" s="4" t="s">
        <v>38</v>
      </c>
      <c r="W527" s="4" t="s">
        <v>38</v>
      </c>
      <c r="X527" s="4" t="s">
        <v>38</v>
      </c>
      <c r="Y527" s="4" t="s">
        <v>38</v>
      </c>
      <c r="Z527" s="4" t="s">
        <v>38</v>
      </c>
      <c r="AA527" s="4" t="s">
        <v>38</v>
      </c>
      <c r="AB527" s="4" t="s">
        <v>6486</v>
      </c>
    </row>
    <row r="528" spans="1:28" s="113" customFormat="1" ht="60" customHeight="1" x14ac:dyDescent="0.25">
      <c r="A528" s="4">
        <v>525</v>
      </c>
      <c r="B528" s="4" t="s">
        <v>6223</v>
      </c>
      <c r="C528" s="4" t="s">
        <v>363</v>
      </c>
      <c r="D528" s="4" t="s">
        <v>387</v>
      </c>
      <c r="E528" s="4" t="s">
        <v>6540</v>
      </c>
      <c r="F528" s="4" t="s">
        <v>6534</v>
      </c>
      <c r="G528" s="4" t="s">
        <v>6539</v>
      </c>
      <c r="H528" s="4" t="s">
        <v>6538</v>
      </c>
      <c r="I528" s="4" t="s">
        <v>6537</v>
      </c>
      <c r="J528" s="4" t="str">
        <f t="shared" si="14"/>
        <v xml:space="preserve">Chingi </v>
      </c>
      <c r="K528" s="66">
        <v>32.69941</v>
      </c>
      <c r="L528" s="66">
        <v>72.382670000000005</v>
      </c>
      <c r="M528" s="4">
        <v>100</v>
      </c>
      <c r="N528" s="4" t="s">
        <v>34</v>
      </c>
      <c r="O528" s="14" t="s">
        <v>6530</v>
      </c>
      <c r="P528" s="4">
        <v>33295</v>
      </c>
      <c r="Q528" s="4" t="s">
        <v>6536</v>
      </c>
      <c r="R528" s="4">
        <v>360000</v>
      </c>
      <c r="S528" s="4" t="s">
        <v>37</v>
      </c>
      <c r="T528" s="4">
        <v>288000</v>
      </c>
      <c r="U528" s="4" t="s">
        <v>37</v>
      </c>
      <c r="V528" s="4" t="s">
        <v>38</v>
      </c>
      <c r="W528" s="4" t="s">
        <v>38</v>
      </c>
      <c r="X528" s="4" t="s">
        <v>38</v>
      </c>
      <c r="Y528" s="4" t="s">
        <v>38</v>
      </c>
      <c r="Z528" s="4" t="s">
        <v>38</v>
      </c>
      <c r="AA528" s="4" t="s">
        <v>38</v>
      </c>
      <c r="AB528" s="4" t="s">
        <v>6486</v>
      </c>
    </row>
    <row r="529" spans="1:28" s="113" customFormat="1" ht="60" customHeight="1" x14ac:dyDescent="0.25">
      <c r="A529" s="4">
        <v>526</v>
      </c>
      <c r="B529" s="4" t="s">
        <v>6223</v>
      </c>
      <c r="C529" s="4" t="s">
        <v>363</v>
      </c>
      <c r="D529" s="4" t="s">
        <v>387</v>
      </c>
      <c r="E529" s="4" t="s">
        <v>6535</v>
      </c>
      <c r="F529" s="4" t="s">
        <v>6534</v>
      </c>
      <c r="G529" s="4" t="s">
        <v>6533</v>
      </c>
      <c r="H529" s="4" t="s">
        <v>6532</v>
      </c>
      <c r="I529" s="4" t="s">
        <v>6531</v>
      </c>
      <c r="J529" s="4" t="str">
        <f t="shared" si="14"/>
        <v>Jhurkian</v>
      </c>
      <c r="K529" s="66">
        <v>32.738810000000001</v>
      </c>
      <c r="L529" s="66">
        <v>72.373549999999994</v>
      </c>
      <c r="M529" s="4">
        <v>100</v>
      </c>
      <c r="N529" s="4" t="s">
        <v>34</v>
      </c>
      <c r="O529" s="14" t="s">
        <v>6530</v>
      </c>
      <c r="P529" s="4">
        <v>35028</v>
      </c>
      <c r="Q529" s="4" t="s">
        <v>6529</v>
      </c>
      <c r="R529" s="4">
        <v>360000</v>
      </c>
      <c r="S529" s="4" t="s">
        <v>37</v>
      </c>
      <c r="T529" s="4">
        <v>288000</v>
      </c>
      <c r="U529" s="4" t="s">
        <v>37</v>
      </c>
      <c r="V529" s="4" t="s">
        <v>38</v>
      </c>
      <c r="W529" s="4" t="s">
        <v>38</v>
      </c>
      <c r="X529" s="4" t="s">
        <v>38</v>
      </c>
      <c r="Y529" s="4" t="s">
        <v>38</v>
      </c>
      <c r="Z529" s="4" t="s">
        <v>38</v>
      </c>
      <c r="AA529" s="4" t="s">
        <v>38</v>
      </c>
      <c r="AB529" s="4" t="s">
        <v>6486</v>
      </c>
    </row>
    <row r="530" spans="1:28" s="113" customFormat="1" ht="60" customHeight="1" x14ac:dyDescent="0.25">
      <c r="A530" s="4">
        <v>527</v>
      </c>
      <c r="B530" s="4" t="s">
        <v>6223</v>
      </c>
      <c r="C530" s="4" t="s">
        <v>363</v>
      </c>
      <c r="D530" s="4" t="s">
        <v>6017</v>
      </c>
      <c r="E530" s="4" t="s">
        <v>6528</v>
      </c>
      <c r="F530" s="4" t="s">
        <v>6528</v>
      </c>
      <c r="G530" s="4" t="s">
        <v>6527</v>
      </c>
      <c r="H530" s="4" t="s">
        <v>6526</v>
      </c>
      <c r="I530" s="4" t="s">
        <v>6525</v>
      </c>
      <c r="J530" s="4" t="s">
        <v>2946</v>
      </c>
      <c r="K530" s="4">
        <v>32.747340000000001</v>
      </c>
      <c r="L530" s="4">
        <v>72.353350000000006</v>
      </c>
      <c r="M530" s="4">
        <v>100</v>
      </c>
      <c r="N530" s="4" t="s">
        <v>34</v>
      </c>
      <c r="O530" s="10" t="s">
        <v>6524</v>
      </c>
      <c r="P530" s="4">
        <v>30562</v>
      </c>
      <c r="Q530" s="4" t="s">
        <v>6523</v>
      </c>
      <c r="R530" s="4">
        <v>360000</v>
      </c>
      <c r="S530" s="4" t="s">
        <v>37</v>
      </c>
      <c r="T530" s="4">
        <v>288000</v>
      </c>
      <c r="U530" s="4" t="s">
        <v>37</v>
      </c>
      <c r="V530" s="4" t="s">
        <v>38</v>
      </c>
      <c r="W530" s="4" t="s">
        <v>38</v>
      </c>
      <c r="X530" s="4" t="s">
        <v>38</v>
      </c>
      <c r="Y530" s="4" t="s">
        <v>38</v>
      </c>
      <c r="Z530" s="4" t="s">
        <v>38</v>
      </c>
      <c r="AA530" s="4" t="s">
        <v>38</v>
      </c>
      <c r="AB530" s="4" t="s">
        <v>6408</v>
      </c>
    </row>
    <row r="531" spans="1:28" s="113" customFormat="1" ht="60" customHeight="1" x14ac:dyDescent="0.25">
      <c r="A531" s="4">
        <v>528</v>
      </c>
      <c r="B531" s="4" t="s">
        <v>6223</v>
      </c>
      <c r="C531" s="4" t="s">
        <v>363</v>
      </c>
      <c r="D531" s="4" t="s">
        <v>363</v>
      </c>
      <c r="E531" s="4" t="s">
        <v>6519</v>
      </c>
      <c r="F531" s="4" t="s">
        <v>6519</v>
      </c>
      <c r="G531" s="4" t="s">
        <v>6522</v>
      </c>
      <c r="H531" s="4" t="s">
        <v>6521</v>
      </c>
      <c r="I531" s="10" t="s">
        <v>6520</v>
      </c>
      <c r="J531" s="4" t="s">
        <v>6519</v>
      </c>
      <c r="K531" s="4">
        <v>32.932659999999998</v>
      </c>
      <c r="L531" s="4">
        <v>72.565160000000006</v>
      </c>
      <c r="M531" s="4">
        <v>80</v>
      </c>
      <c r="N531" s="4" t="s">
        <v>34</v>
      </c>
      <c r="O531" s="4" t="s">
        <v>6518</v>
      </c>
      <c r="P531" s="2">
        <v>36728</v>
      </c>
      <c r="Q531" s="2" t="s">
        <v>6517</v>
      </c>
      <c r="R531" s="4">
        <v>360000</v>
      </c>
      <c r="S531" s="4" t="s">
        <v>37</v>
      </c>
      <c r="T531" s="4">
        <v>288000</v>
      </c>
      <c r="U531" s="4" t="s">
        <v>37</v>
      </c>
      <c r="V531" s="4" t="s">
        <v>38</v>
      </c>
      <c r="W531" s="4" t="s">
        <v>38</v>
      </c>
      <c r="X531" s="4" t="s">
        <v>38</v>
      </c>
      <c r="Y531" s="4" t="s">
        <v>38</v>
      </c>
      <c r="Z531" s="4" t="s">
        <v>38</v>
      </c>
      <c r="AA531" s="4" t="s">
        <v>38</v>
      </c>
      <c r="AB531" s="4" t="s">
        <v>6408</v>
      </c>
    </row>
    <row r="532" spans="1:28" s="113" customFormat="1" ht="60" customHeight="1" x14ac:dyDescent="0.25">
      <c r="A532" s="4">
        <v>529</v>
      </c>
      <c r="B532" s="4" t="s">
        <v>6223</v>
      </c>
      <c r="C532" s="4" t="s">
        <v>363</v>
      </c>
      <c r="D532" s="4" t="s">
        <v>387</v>
      </c>
      <c r="E532" s="4" t="s">
        <v>6514</v>
      </c>
      <c r="F532" s="4" t="s">
        <v>6514</v>
      </c>
      <c r="G532" s="4" t="s">
        <v>119</v>
      </c>
      <c r="H532" s="4" t="s">
        <v>6516</v>
      </c>
      <c r="I532" s="4" t="s">
        <v>6515</v>
      </c>
      <c r="J532" s="4" t="s">
        <v>6514</v>
      </c>
      <c r="K532" s="4">
        <v>33.080526999999996</v>
      </c>
      <c r="L532" s="4">
        <v>72.270481000000004</v>
      </c>
      <c r="M532" s="4">
        <v>80</v>
      </c>
      <c r="N532" s="4" t="s">
        <v>34</v>
      </c>
      <c r="O532" s="169" t="s">
        <v>6513</v>
      </c>
      <c r="P532" s="4">
        <v>35829</v>
      </c>
      <c r="Q532" s="4" t="s">
        <v>6512</v>
      </c>
      <c r="R532" s="4">
        <v>360000</v>
      </c>
      <c r="S532" s="4" t="s">
        <v>37</v>
      </c>
      <c r="T532" s="4">
        <v>288000</v>
      </c>
      <c r="U532" s="4" t="s">
        <v>37</v>
      </c>
      <c r="V532" s="4" t="s">
        <v>38</v>
      </c>
      <c r="W532" s="4" t="s">
        <v>38</v>
      </c>
      <c r="X532" s="4" t="s">
        <v>38</v>
      </c>
      <c r="Y532" s="4" t="s">
        <v>38</v>
      </c>
      <c r="Z532" s="4" t="s">
        <v>38</v>
      </c>
      <c r="AA532" s="4" t="s">
        <v>38</v>
      </c>
      <c r="AB532" s="4" t="s">
        <v>6408</v>
      </c>
    </row>
    <row r="533" spans="1:28" s="113" customFormat="1" ht="60" customHeight="1" x14ac:dyDescent="0.25">
      <c r="A533" s="4">
        <v>530</v>
      </c>
      <c r="B533" s="4" t="s">
        <v>6223</v>
      </c>
      <c r="C533" s="4" t="s">
        <v>363</v>
      </c>
      <c r="D533" s="4" t="s">
        <v>387</v>
      </c>
      <c r="E533" s="4" t="s">
        <v>2662</v>
      </c>
      <c r="F533" s="4" t="s">
        <v>2662</v>
      </c>
      <c r="G533" s="4" t="s">
        <v>6511</v>
      </c>
      <c r="H533" s="4" t="s">
        <v>6510</v>
      </c>
      <c r="I533" s="4" t="s">
        <v>6509</v>
      </c>
      <c r="J533" s="4" t="s">
        <v>2662</v>
      </c>
      <c r="K533" s="4">
        <v>32.921595000000003</v>
      </c>
      <c r="L533" s="4">
        <v>71.959423999999999</v>
      </c>
      <c r="M533" s="4">
        <v>120</v>
      </c>
      <c r="N533" s="4" t="s">
        <v>34</v>
      </c>
      <c r="O533" s="10" t="s">
        <v>6500</v>
      </c>
      <c r="P533" s="4">
        <v>31423</v>
      </c>
      <c r="Q533" s="4" t="s">
        <v>6508</v>
      </c>
      <c r="R533" s="4">
        <v>360000</v>
      </c>
      <c r="S533" s="4" t="s">
        <v>37</v>
      </c>
      <c r="T533" s="4">
        <v>288000</v>
      </c>
      <c r="U533" s="4" t="s">
        <v>37</v>
      </c>
      <c r="V533" s="4" t="s">
        <v>38</v>
      </c>
      <c r="W533" s="4" t="s">
        <v>38</v>
      </c>
      <c r="X533" s="4" t="s">
        <v>38</v>
      </c>
      <c r="Y533" s="4" t="s">
        <v>38</v>
      </c>
      <c r="Z533" s="4" t="s">
        <v>38</v>
      </c>
      <c r="AA533" s="4" t="s">
        <v>38</v>
      </c>
      <c r="AB533" s="4" t="s">
        <v>6408</v>
      </c>
    </row>
    <row r="534" spans="1:28" s="113" customFormat="1" ht="60" customHeight="1" x14ac:dyDescent="0.25">
      <c r="A534" s="4">
        <v>531</v>
      </c>
      <c r="B534" s="4" t="s">
        <v>6223</v>
      </c>
      <c r="C534" s="4" t="s">
        <v>363</v>
      </c>
      <c r="D534" s="4" t="s">
        <v>364</v>
      </c>
      <c r="E534" s="4" t="s">
        <v>6507</v>
      </c>
      <c r="F534" s="4" t="s">
        <v>6507</v>
      </c>
      <c r="G534" s="4" t="s">
        <v>6506</v>
      </c>
      <c r="H534" s="4" t="s">
        <v>6505</v>
      </c>
      <c r="I534" s="4">
        <v>3479614752</v>
      </c>
      <c r="J534" s="4" t="s">
        <v>440</v>
      </c>
      <c r="K534" s="4">
        <v>32.859479999999998</v>
      </c>
      <c r="L534" s="4">
        <v>72.58699</v>
      </c>
      <c r="M534" s="4">
        <v>73</v>
      </c>
      <c r="N534" s="4" t="s">
        <v>34</v>
      </c>
      <c r="O534" s="4" t="s">
        <v>6504</v>
      </c>
      <c r="P534" s="4">
        <v>27317</v>
      </c>
      <c r="Q534" s="4" t="s">
        <v>6503</v>
      </c>
      <c r="R534" s="20">
        <v>360000</v>
      </c>
      <c r="S534" s="4" t="s">
        <v>37</v>
      </c>
      <c r="T534" s="4">
        <v>288000</v>
      </c>
      <c r="U534" s="147" t="s">
        <v>37</v>
      </c>
      <c r="V534" s="4" t="s">
        <v>58</v>
      </c>
      <c r="W534" s="4">
        <v>72000</v>
      </c>
      <c r="X534" s="4" t="s">
        <v>38</v>
      </c>
      <c r="Y534" s="4" t="s">
        <v>38</v>
      </c>
      <c r="Z534" s="46">
        <v>45607</v>
      </c>
      <c r="AA534" s="4" t="s">
        <v>38</v>
      </c>
      <c r="AB534" s="4" t="s">
        <v>6402</v>
      </c>
    </row>
    <row r="535" spans="1:28" s="113" customFormat="1" ht="60" customHeight="1" x14ac:dyDescent="0.25">
      <c r="A535" s="4">
        <v>532</v>
      </c>
      <c r="B535" s="4" t="s">
        <v>6223</v>
      </c>
      <c r="C535" s="4" t="s">
        <v>363</v>
      </c>
      <c r="D535" s="4" t="s">
        <v>364</v>
      </c>
      <c r="E535" s="4" t="s">
        <v>1860</v>
      </c>
      <c r="F535" s="4" t="s">
        <v>440</v>
      </c>
      <c r="G535" s="4" t="s">
        <v>6502</v>
      </c>
      <c r="H535" s="4" t="s">
        <v>6501</v>
      </c>
      <c r="I535" s="4">
        <v>3489692788</v>
      </c>
      <c r="J535" s="4" t="s">
        <v>1860</v>
      </c>
      <c r="K535" s="4">
        <v>32.813718000000001</v>
      </c>
      <c r="L535" s="4">
        <v>72.623395000000002</v>
      </c>
      <c r="M535" s="4">
        <v>95</v>
      </c>
      <c r="N535" s="4" t="s">
        <v>34</v>
      </c>
      <c r="O535" s="10" t="s">
        <v>6500</v>
      </c>
      <c r="P535" s="4">
        <v>23432</v>
      </c>
      <c r="Q535" s="4" t="s">
        <v>6499</v>
      </c>
      <c r="R535" s="20">
        <v>360000</v>
      </c>
      <c r="S535" s="4" t="s">
        <v>37</v>
      </c>
      <c r="T535" s="4">
        <v>288000</v>
      </c>
      <c r="U535" s="4" t="s">
        <v>37</v>
      </c>
      <c r="V535" s="4" t="s">
        <v>58</v>
      </c>
      <c r="W535" s="4">
        <v>72000</v>
      </c>
      <c r="X535" s="4" t="s">
        <v>38</v>
      </c>
      <c r="Y535" s="4" t="s">
        <v>38</v>
      </c>
      <c r="Z535" s="4" t="s">
        <v>6498</v>
      </c>
      <c r="AA535" s="4" t="s">
        <v>38</v>
      </c>
      <c r="AB535" s="4" t="s">
        <v>6402</v>
      </c>
    </row>
    <row r="536" spans="1:28" s="113" customFormat="1" ht="60" customHeight="1" x14ac:dyDescent="0.25">
      <c r="A536" s="4">
        <v>533</v>
      </c>
      <c r="B536" s="4" t="s">
        <v>6223</v>
      </c>
      <c r="C536" s="4" t="s">
        <v>363</v>
      </c>
      <c r="D536" s="4" t="s">
        <v>364</v>
      </c>
      <c r="E536" s="4" t="s">
        <v>6494</v>
      </c>
      <c r="F536" s="4" t="s">
        <v>6494</v>
      </c>
      <c r="G536" s="4" t="s">
        <v>6497</v>
      </c>
      <c r="H536" s="4" t="s">
        <v>6496</v>
      </c>
      <c r="I536" s="4" t="s">
        <v>6495</v>
      </c>
      <c r="J536" s="4" t="s">
        <v>6494</v>
      </c>
      <c r="K536" s="4" t="s">
        <v>6493</v>
      </c>
      <c r="L536" s="4">
        <v>72.401899999999998</v>
      </c>
      <c r="M536" s="4">
        <v>38</v>
      </c>
      <c r="N536" s="4" t="s">
        <v>34</v>
      </c>
      <c r="O536" s="4" t="s">
        <v>6492</v>
      </c>
      <c r="P536" s="4">
        <v>28254</v>
      </c>
      <c r="Q536" s="4" t="s">
        <v>6491</v>
      </c>
      <c r="R536" s="4">
        <v>360000</v>
      </c>
      <c r="S536" s="4" t="s">
        <v>37</v>
      </c>
      <c r="T536" s="4">
        <v>288000</v>
      </c>
      <c r="U536" s="4" t="s">
        <v>37</v>
      </c>
      <c r="V536" s="4" t="s">
        <v>38</v>
      </c>
      <c r="W536" s="4" t="s">
        <v>38</v>
      </c>
      <c r="X536" s="4" t="s">
        <v>38</v>
      </c>
      <c r="Y536" s="4" t="s">
        <v>38</v>
      </c>
      <c r="Z536" s="4" t="s">
        <v>38</v>
      </c>
      <c r="AA536" s="4" t="s">
        <v>38</v>
      </c>
      <c r="AB536" s="4" t="s">
        <v>6486</v>
      </c>
    </row>
    <row r="537" spans="1:28" s="113" customFormat="1" ht="60" customHeight="1" x14ac:dyDescent="0.25">
      <c r="A537" s="4">
        <v>534</v>
      </c>
      <c r="B537" s="4" t="s">
        <v>6223</v>
      </c>
      <c r="C537" s="4" t="s">
        <v>363</v>
      </c>
      <c r="D537" s="4" t="s">
        <v>363</v>
      </c>
      <c r="E537" s="4" t="s">
        <v>6488</v>
      </c>
      <c r="F537" s="4" t="s">
        <v>2676</v>
      </c>
      <c r="G537" s="4" t="s">
        <v>6490</v>
      </c>
      <c r="H537" s="4" t="s">
        <v>6489</v>
      </c>
      <c r="I537" s="4">
        <v>3335915771</v>
      </c>
      <c r="J537" s="4" t="s">
        <v>6488</v>
      </c>
      <c r="K537" s="4">
        <v>33.098100000000002</v>
      </c>
      <c r="L537" s="4">
        <v>72.750200000000007</v>
      </c>
      <c r="M537" s="4">
        <v>42</v>
      </c>
      <c r="N537" s="4" t="s">
        <v>34</v>
      </c>
      <c r="O537" s="46">
        <v>44938</v>
      </c>
      <c r="P537" s="4">
        <v>35678</v>
      </c>
      <c r="Q537" s="4" t="s">
        <v>6487</v>
      </c>
      <c r="R537" s="4">
        <v>360000</v>
      </c>
      <c r="S537" s="4" t="s">
        <v>37</v>
      </c>
      <c r="T537" s="4">
        <v>288000</v>
      </c>
      <c r="U537" s="4" t="s">
        <v>37</v>
      </c>
      <c r="V537" s="4" t="s">
        <v>38</v>
      </c>
      <c r="W537" s="4" t="s">
        <v>38</v>
      </c>
      <c r="X537" s="4" t="s">
        <v>38</v>
      </c>
      <c r="Y537" s="4" t="s">
        <v>38</v>
      </c>
      <c r="Z537" s="4" t="s">
        <v>38</v>
      </c>
      <c r="AA537" s="4" t="s">
        <v>38</v>
      </c>
      <c r="AB537" s="4" t="s">
        <v>6486</v>
      </c>
    </row>
    <row r="538" spans="1:28" s="113" customFormat="1" ht="60" customHeight="1" x14ac:dyDescent="0.25">
      <c r="A538" s="4">
        <v>535</v>
      </c>
      <c r="B538" s="4" t="s">
        <v>6223</v>
      </c>
      <c r="C538" s="4" t="s">
        <v>704</v>
      </c>
      <c r="D538" s="4" t="s">
        <v>712</v>
      </c>
      <c r="E538" s="4" t="s">
        <v>6416</v>
      </c>
      <c r="F538" s="4" t="s">
        <v>6416</v>
      </c>
      <c r="G538" s="4" t="s">
        <v>6419</v>
      </c>
      <c r="H538" s="4" t="s">
        <v>6418</v>
      </c>
      <c r="I538" s="4" t="s">
        <v>6417</v>
      </c>
      <c r="J538" s="4" t="s">
        <v>6416</v>
      </c>
      <c r="K538" s="4">
        <v>33.173479999999998</v>
      </c>
      <c r="L538" s="4">
        <v>73.428489999999996</v>
      </c>
      <c r="M538" s="4">
        <v>40</v>
      </c>
      <c r="N538" s="4" t="s">
        <v>34</v>
      </c>
      <c r="O538" s="46" t="s">
        <v>38</v>
      </c>
      <c r="P538" s="4">
        <v>19541</v>
      </c>
      <c r="Q538" s="4" t="s">
        <v>6415</v>
      </c>
      <c r="R538" s="4" t="s">
        <v>38</v>
      </c>
      <c r="S538" s="4" t="s">
        <v>38</v>
      </c>
      <c r="T538" s="4" t="s">
        <v>38</v>
      </c>
      <c r="U538" s="4" t="s">
        <v>38</v>
      </c>
      <c r="V538" s="4" t="s">
        <v>38</v>
      </c>
      <c r="W538" s="4" t="s">
        <v>38</v>
      </c>
      <c r="X538" s="4" t="s">
        <v>38</v>
      </c>
      <c r="Y538" s="4" t="s">
        <v>38</v>
      </c>
      <c r="Z538" s="4" t="s">
        <v>38</v>
      </c>
      <c r="AA538" s="4" t="s">
        <v>38</v>
      </c>
      <c r="AB538" s="147" t="s">
        <v>6398</v>
      </c>
    </row>
    <row r="539" spans="1:28" s="113" customFormat="1" ht="60" customHeight="1" x14ac:dyDescent="0.25">
      <c r="A539" s="4">
        <v>536</v>
      </c>
      <c r="B539" s="4" t="s">
        <v>6223</v>
      </c>
      <c r="C539" s="4" t="s">
        <v>704</v>
      </c>
      <c r="D539" s="4" t="s">
        <v>712</v>
      </c>
      <c r="E539" s="4" t="s">
        <v>6410</v>
      </c>
      <c r="F539" s="4" t="s">
        <v>6410</v>
      </c>
      <c r="G539" s="4" t="s">
        <v>6413</v>
      </c>
      <c r="H539" s="4" t="s">
        <v>6412</v>
      </c>
      <c r="I539" s="4" t="s">
        <v>6411</v>
      </c>
      <c r="J539" s="4" t="s">
        <v>6410</v>
      </c>
      <c r="K539" s="4">
        <v>33.204765000000002</v>
      </c>
      <c r="L539" s="4">
        <v>73.460440000000006</v>
      </c>
      <c r="M539" s="4">
        <v>40</v>
      </c>
      <c r="N539" s="4" t="s">
        <v>34</v>
      </c>
      <c r="O539" s="46" t="s">
        <v>38</v>
      </c>
      <c r="P539" s="4">
        <v>20148</v>
      </c>
      <c r="Q539" s="4" t="s">
        <v>6409</v>
      </c>
      <c r="R539" s="4" t="s">
        <v>38</v>
      </c>
      <c r="S539" s="4" t="s">
        <v>38</v>
      </c>
      <c r="T539" s="4" t="s">
        <v>38</v>
      </c>
      <c r="U539" s="4" t="s">
        <v>38</v>
      </c>
      <c r="V539" s="4" t="s">
        <v>38</v>
      </c>
      <c r="W539" s="4" t="s">
        <v>38</v>
      </c>
      <c r="X539" s="4" t="s">
        <v>38</v>
      </c>
      <c r="Y539" s="4" t="s">
        <v>38</v>
      </c>
      <c r="Z539" s="4" t="s">
        <v>38</v>
      </c>
      <c r="AA539" s="4" t="s">
        <v>38</v>
      </c>
      <c r="AB539" s="147" t="s">
        <v>6398</v>
      </c>
    </row>
    <row r="540" spans="1:28" s="113" customFormat="1" ht="60" customHeight="1" x14ac:dyDescent="0.25">
      <c r="A540" s="4">
        <v>537</v>
      </c>
      <c r="B540" s="4" t="s">
        <v>6223</v>
      </c>
      <c r="C540" s="4" t="s">
        <v>704</v>
      </c>
      <c r="D540" s="4" t="s">
        <v>712</v>
      </c>
      <c r="E540" s="4" t="s">
        <v>6482</v>
      </c>
      <c r="F540" s="4" t="s">
        <v>4387</v>
      </c>
      <c r="G540" s="4" t="s">
        <v>6485</v>
      </c>
      <c r="H540" s="4" t="s">
        <v>6484</v>
      </c>
      <c r="I540" s="4" t="s">
        <v>6483</v>
      </c>
      <c r="J540" s="4" t="s">
        <v>6482</v>
      </c>
      <c r="K540" s="4">
        <v>32.835911000000003</v>
      </c>
      <c r="L540" s="4">
        <v>73.317062000000007</v>
      </c>
      <c r="M540" s="4">
        <v>30</v>
      </c>
      <c r="N540" s="4" t="s">
        <v>34</v>
      </c>
      <c r="O540" s="169" t="s">
        <v>6481</v>
      </c>
      <c r="P540" s="4">
        <v>21105</v>
      </c>
      <c r="Q540" s="4" t="s">
        <v>6480</v>
      </c>
      <c r="R540" s="4">
        <v>360000</v>
      </c>
      <c r="S540" s="4" t="s">
        <v>37</v>
      </c>
      <c r="T540" s="4">
        <v>288000</v>
      </c>
      <c r="U540" s="4" t="s">
        <v>37</v>
      </c>
      <c r="V540" s="4" t="s">
        <v>38</v>
      </c>
      <c r="W540" s="4" t="s">
        <v>38</v>
      </c>
      <c r="X540" s="4" t="s">
        <v>38</v>
      </c>
      <c r="Y540" s="4" t="s">
        <v>38</v>
      </c>
      <c r="Z540" s="46">
        <v>45931</v>
      </c>
      <c r="AA540" s="4" t="s">
        <v>38</v>
      </c>
      <c r="AB540" s="4" t="s">
        <v>6408</v>
      </c>
    </row>
    <row r="541" spans="1:28" s="113" customFormat="1" ht="60" customHeight="1" x14ac:dyDescent="0.25">
      <c r="A541" s="4">
        <v>538</v>
      </c>
      <c r="B541" s="4" t="s">
        <v>6223</v>
      </c>
      <c r="C541" s="4" t="s">
        <v>704</v>
      </c>
      <c r="D541" s="4" t="s">
        <v>966</v>
      </c>
      <c r="E541" s="4" t="s">
        <v>6479</v>
      </c>
      <c r="F541" s="4" t="s">
        <v>6478</v>
      </c>
      <c r="G541" s="4" t="s">
        <v>6477</v>
      </c>
      <c r="H541" s="4" t="s">
        <v>6476</v>
      </c>
      <c r="I541" s="4" t="s">
        <v>6475</v>
      </c>
      <c r="J541" s="4" t="s">
        <v>6474</v>
      </c>
      <c r="K541" s="4">
        <v>32.695574999999998</v>
      </c>
      <c r="L541" s="4">
        <v>73.405958999999996</v>
      </c>
      <c r="M541" s="4">
        <v>60</v>
      </c>
      <c r="N541" s="4" t="s">
        <v>34</v>
      </c>
      <c r="O541" s="4" t="s">
        <v>6473</v>
      </c>
      <c r="P541" s="4">
        <v>24453</v>
      </c>
      <c r="Q541" s="4" t="s">
        <v>6472</v>
      </c>
      <c r="R541" s="4" t="s">
        <v>38</v>
      </c>
      <c r="S541" s="4" t="s">
        <v>38</v>
      </c>
      <c r="T541" s="4" t="s">
        <v>38</v>
      </c>
      <c r="U541" s="4" t="s">
        <v>38</v>
      </c>
      <c r="V541" s="4" t="s">
        <v>38</v>
      </c>
      <c r="W541" s="4" t="s">
        <v>38</v>
      </c>
      <c r="X541" s="4" t="s">
        <v>38</v>
      </c>
      <c r="Y541" s="4" t="s">
        <v>38</v>
      </c>
      <c r="Z541" s="4" t="s">
        <v>38</v>
      </c>
      <c r="AA541" s="4" t="s">
        <v>38</v>
      </c>
      <c r="AB541" s="147" t="s">
        <v>6440</v>
      </c>
    </row>
    <row r="542" spans="1:28" s="113" customFormat="1" ht="60" customHeight="1" x14ac:dyDescent="0.25">
      <c r="A542" s="4">
        <v>539</v>
      </c>
      <c r="B542" s="4" t="s">
        <v>6223</v>
      </c>
      <c r="C542" s="4" t="s">
        <v>704</v>
      </c>
      <c r="D542" s="4" t="s">
        <v>966</v>
      </c>
      <c r="E542" s="4" t="s">
        <v>6479</v>
      </c>
      <c r="F542" s="4" t="s">
        <v>6478</v>
      </c>
      <c r="G542" s="4" t="s">
        <v>6477</v>
      </c>
      <c r="H542" s="4" t="s">
        <v>6476</v>
      </c>
      <c r="I542" s="4" t="s">
        <v>6475</v>
      </c>
      <c r="J542" s="4" t="s">
        <v>6474</v>
      </c>
      <c r="K542" s="4">
        <v>32.695574999999998</v>
      </c>
      <c r="L542" s="4">
        <v>73.405958999999996</v>
      </c>
      <c r="M542" s="4">
        <v>60</v>
      </c>
      <c r="N542" s="4" t="s">
        <v>34</v>
      </c>
      <c r="O542" s="4" t="s">
        <v>6473</v>
      </c>
      <c r="P542" s="4">
        <v>24453</v>
      </c>
      <c r="Q542" s="4" t="s">
        <v>6472</v>
      </c>
      <c r="R542" s="4">
        <v>360000</v>
      </c>
      <c r="S542" s="4" t="s">
        <v>37</v>
      </c>
      <c r="T542" s="4" t="s">
        <v>38</v>
      </c>
      <c r="U542" s="4" t="s">
        <v>38</v>
      </c>
      <c r="V542" s="4" t="s">
        <v>38</v>
      </c>
      <c r="W542" s="4" t="s">
        <v>38</v>
      </c>
      <c r="X542" s="4" t="s">
        <v>38</v>
      </c>
      <c r="Y542" s="4" t="s">
        <v>38</v>
      </c>
      <c r="Z542" s="4" t="s">
        <v>38</v>
      </c>
      <c r="AA542" s="4" t="s">
        <v>38</v>
      </c>
      <c r="AB542" s="147" t="s">
        <v>6420</v>
      </c>
    </row>
    <row r="543" spans="1:28" s="113" customFormat="1" ht="60" customHeight="1" x14ac:dyDescent="0.25">
      <c r="A543" s="4">
        <v>540</v>
      </c>
      <c r="B543" s="4" t="s">
        <v>6223</v>
      </c>
      <c r="C543" s="4" t="s">
        <v>704</v>
      </c>
      <c r="D543" s="4" t="s">
        <v>966</v>
      </c>
      <c r="E543" s="4" t="s">
        <v>6471</v>
      </c>
      <c r="F543" s="4" t="s">
        <v>6471</v>
      </c>
      <c r="G543" s="4" t="s">
        <v>6470</v>
      </c>
      <c r="H543" s="4" t="s">
        <v>6469</v>
      </c>
      <c r="I543" s="4" t="s">
        <v>6468</v>
      </c>
      <c r="J543" s="4" t="s">
        <v>6467</v>
      </c>
      <c r="K543" s="4">
        <v>32.731118000000002</v>
      </c>
      <c r="L543" s="4">
        <v>73.360209999999995</v>
      </c>
      <c r="M543" s="4">
        <v>54</v>
      </c>
      <c r="N543" s="4" t="s">
        <v>34</v>
      </c>
      <c r="O543" s="4" t="s">
        <v>6466</v>
      </c>
      <c r="P543" s="4">
        <v>22672</v>
      </c>
      <c r="Q543" s="4" t="s">
        <v>6399</v>
      </c>
      <c r="R543" s="4">
        <v>360000</v>
      </c>
      <c r="S543" s="4" t="s">
        <v>37</v>
      </c>
      <c r="T543" s="4" t="s">
        <v>38</v>
      </c>
      <c r="U543" s="4" t="s">
        <v>38</v>
      </c>
      <c r="V543" s="4" t="s">
        <v>38</v>
      </c>
      <c r="W543" s="4" t="s">
        <v>38</v>
      </c>
      <c r="X543" s="4" t="s">
        <v>38</v>
      </c>
      <c r="Y543" s="4" t="s">
        <v>38</v>
      </c>
      <c r="Z543" s="4" t="s">
        <v>38</v>
      </c>
      <c r="AA543" s="4" t="s">
        <v>38</v>
      </c>
      <c r="AB543" s="147" t="s">
        <v>6440</v>
      </c>
    </row>
    <row r="544" spans="1:28" s="113" customFormat="1" ht="60" customHeight="1" x14ac:dyDescent="0.25">
      <c r="A544" s="4">
        <v>541</v>
      </c>
      <c r="B544" s="4" t="s">
        <v>6223</v>
      </c>
      <c r="C544" s="4" t="s">
        <v>704</v>
      </c>
      <c r="D544" s="4" t="s">
        <v>966</v>
      </c>
      <c r="E544" s="4" t="s">
        <v>6471</v>
      </c>
      <c r="F544" s="4" t="s">
        <v>6471</v>
      </c>
      <c r="G544" s="4" t="s">
        <v>6470</v>
      </c>
      <c r="H544" s="4" t="s">
        <v>6469</v>
      </c>
      <c r="I544" s="4" t="s">
        <v>6468</v>
      </c>
      <c r="J544" s="4" t="s">
        <v>6467</v>
      </c>
      <c r="K544" s="4">
        <v>32.731118000000002</v>
      </c>
      <c r="L544" s="4">
        <v>73.360209999999995</v>
      </c>
      <c r="M544" s="4">
        <v>54</v>
      </c>
      <c r="N544" s="4" t="s">
        <v>34</v>
      </c>
      <c r="O544" s="4" t="s">
        <v>6466</v>
      </c>
      <c r="P544" s="4">
        <v>22672</v>
      </c>
      <c r="Q544" s="4" t="s">
        <v>6399</v>
      </c>
      <c r="R544" s="4">
        <v>360000</v>
      </c>
      <c r="S544" s="4" t="s">
        <v>37</v>
      </c>
      <c r="T544" s="4" t="s">
        <v>38</v>
      </c>
      <c r="U544" s="4" t="s">
        <v>38</v>
      </c>
      <c r="V544" s="4" t="s">
        <v>38</v>
      </c>
      <c r="W544" s="4" t="s">
        <v>38</v>
      </c>
      <c r="X544" s="4" t="s">
        <v>38</v>
      </c>
      <c r="Y544" s="4" t="s">
        <v>38</v>
      </c>
      <c r="Z544" s="4" t="s">
        <v>38</v>
      </c>
      <c r="AA544" s="4" t="s">
        <v>38</v>
      </c>
      <c r="AB544" s="147" t="s">
        <v>6420</v>
      </c>
    </row>
    <row r="545" spans="1:28" s="113" customFormat="1" ht="60" customHeight="1" x14ac:dyDescent="0.25">
      <c r="A545" s="4">
        <v>542</v>
      </c>
      <c r="B545" s="4" t="s">
        <v>6223</v>
      </c>
      <c r="C545" s="4" t="s">
        <v>704</v>
      </c>
      <c r="D545" s="4" t="s">
        <v>712</v>
      </c>
      <c r="E545" s="4" t="s">
        <v>6462</v>
      </c>
      <c r="F545" s="4" t="s">
        <v>6462</v>
      </c>
      <c r="G545" s="4" t="s">
        <v>6465</v>
      </c>
      <c r="H545" s="4" t="s">
        <v>6464</v>
      </c>
      <c r="I545" s="4" t="s">
        <v>6463</v>
      </c>
      <c r="J545" s="4" t="s">
        <v>6462</v>
      </c>
      <c r="K545" s="4">
        <v>33.017989999999998</v>
      </c>
      <c r="L545" s="4">
        <v>73.464866999999998</v>
      </c>
      <c r="M545" s="4">
        <v>50</v>
      </c>
      <c r="N545" s="4" t="s">
        <v>34</v>
      </c>
      <c r="O545" s="46" t="s">
        <v>38</v>
      </c>
      <c r="P545" s="4">
        <v>20567</v>
      </c>
      <c r="Q545" s="4" t="s">
        <v>6461</v>
      </c>
      <c r="R545" s="4" t="s">
        <v>38</v>
      </c>
      <c r="S545" s="4" t="s">
        <v>38</v>
      </c>
      <c r="T545" s="4" t="s">
        <v>38</v>
      </c>
      <c r="U545" s="4" t="s">
        <v>38</v>
      </c>
      <c r="V545" s="4" t="s">
        <v>38</v>
      </c>
      <c r="W545" s="4" t="s">
        <v>38</v>
      </c>
      <c r="X545" s="4" t="s">
        <v>38</v>
      </c>
      <c r="Y545" s="4" t="s">
        <v>38</v>
      </c>
      <c r="Z545" s="4" t="s">
        <v>38</v>
      </c>
      <c r="AA545" s="4" t="s">
        <v>38</v>
      </c>
      <c r="AB545" s="147" t="s">
        <v>6440</v>
      </c>
    </row>
    <row r="546" spans="1:28" s="113" customFormat="1" ht="60" customHeight="1" x14ac:dyDescent="0.25">
      <c r="A546" s="4">
        <v>543</v>
      </c>
      <c r="B546" s="4" t="s">
        <v>6223</v>
      </c>
      <c r="C546" s="4" t="s">
        <v>704</v>
      </c>
      <c r="D546" s="4" t="s">
        <v>704</v>
      </c>
      <c r="E546" s="4" t="s">
        <v>6457</v>
      </c>
      <c r="F546" s="4" t="s">
        <v>4387</v>
      </c>
      <c r="G546" s="4" t="s">
        <v>6460</v>
      </c>
      <c r="H546" s="4" t="s">
        <v>6459</v>
      </c>
      <c r="I546" s="4" t="s">
        <v>6458</v>
      </c>
      <c r="J546" s="4" t="s">
        <v>6457</v>
      </c>
      <c r="K546" s="4">
        <v>32.154125000000001</v>
      </c>
      <c r="L546" s="4">
        <v>73.464224999999999</v>
      </c>
      <c r="M546" s="4">
        <v>75</v>
      </c>
      <c r="N546" s="4" t="s">
        <v>34</v>
      </c>
      <c r="O546" s="46" t="s">
        <v>38</v>
      </c>
      <c r="P546" s="4">
        <v>24130</v>
      </c>
      <c r="Q546" s="4" t="s">
        <v>6456</v>
      </c>
      <c r="R546" s="4" t="s">
        <v>38</v>
      </c>
      <c r="S546" s="4" t="s">
        <v>38</v>
      </c>
      <c r="T546" s="4" t="s">
        <v>38</v>
      </c>
      <c r="U546" s="4" t="s">
        <v>38</v>
      </c>
      <c r="V546" s="4" t="s">
        <v>38</v>
      </c>
      <c r="W546" s="4" t="s">
        <v>38</v>
      </c>
      <c r="X546" s="4" t="s">
        <v>38</v>
      </c>
      <c r="Y546" s="4" t="s">
        <v>38</v>
      </c>
      <c r="Z546" s="4" t="s">
        <v>38</v>
      </c>
      <c r="AA546" s="4" t="s">
        <v>38</v>
      </c>
      <c r="AB546" s="147" t="s">
        <v>6440</v>
      </c>
    </row>
    <row r="547" spans="1:28" s="113" customFormat="1" ht="60" customHeight="1" x14ac:dyDescent="0.25">
      <c r="A547" s="4">
        <v>544</v>
      </c>
      <c r="B547" s="4" t="s">
        <v>6223</v>
      </c>
      <c r="C547" s="4" t="s">
        <v>704</v>
      </c>
      <c r="D547" s="4" t="s">
        <v>6447</v>
      </c>
      <c r="E547" s="4" t="s">
        <v>6453</v>
      </c>
      <c r="F547" s="4" t="s">
        <v>6446</v>
      </c>
      <c r="G547" s="4" t="s">
        <v>5403</v>
      </c>
      <c r="H547" s="4" t="s">
        <v>6455</v>
      </c>
      <c r="I547" s="4" t="s">
        <v>6454</v>
      </c>
      <c r="J547" s="4" t="s">
        <v>6453</v>
      </c>
      <c r="K547" s="4">
        <v>32.816322999999997</v>
      </c>
      <c r="L547" s="4">
        <v>73.342164999999994</v>
      </c>
      <c r="M547" s="4">
        <v>70</v>
      </c>
      <c r="N547" s="4" t="s">
        <v>34</v>
      </c>
      <c r="O547" s="46" t="s">
        <v>38</v>
      </c>
      <c r="P547" s="4">
        <v>21452</v>
      </c>
      <c r="Q547" s="4" t="s">
        <v>6452</v>
      </c>
      <c r="R547" s="4" t="s">
        <v>38</v>
      </c>
      <c r="S547" s="4" t="s">
        <v>38</v>
      </c>
      <c r="T547" s="4" t="s">
        <v>38</v>
      </c>
      <c r="U547" s="4" t="s">
        <v>38</v>
      </c>
      <c r="V547" s="4" t="s">
        <v>38</v>
      </c>
      <c r="W547" s="4" t="s">
        <v>38</v>
      </c>
      <c r="X547" s="4" t="s">
        <v>38</v>
      </c>
      <c r="Y547" s="4" t="s">
        <v>38</v>
      </c>
      <c r="Z547" s="4" t="s">
        <v>38</v>
      </c>
      <c r="AA547" s="4" t="s">
        <v>38</v>
      </c>
      <c r="AB547" s="147" t="s">
        <v>6440</v>
      </c>
    </row>
    <row r="548" spans="1:28" s="113" customFormat="1" ht="60" customHeight="1" x14ac:dyDescent="0.25">
      <c r="A548" s="4">
        <v>545</v>
      </c>
      <c r="B548" s="4" t="s">
        <v>6223</v>
      </c>
      <c r="C548" s="4" t="s">
        <v>704</v>
      </c>
      <c r="D548" s="4" t="s">
        <v>6447</v>
      </c>
      <c r="E548" s="4" t="s">
        <v>6446</v>
      </c>
      <c r="F548" s="4" t="s">
        <v>6446</v>
      </c>
      <c r="G548" s="4" t="s">
        <v>6451</v>
      </c>
      <c r="H548" s="4" t="s">
        <v>6450</v>
      </c>
      <c r="I548" s="4" t="s">
        <v>6449</v>
      </c>
      <c r="J548" s="4" t="s">
        <v>6446</v>
      </c>
      <c r="K548" s="4">
        <v>32.948483000000003</v>
      </c>
      <c r="L548" s="4">
        <v>73.386650000000003</v>
      </c>
      <c r="M548" s="4">
        <v>70</v>
      </c>
      <c r="N548" s="4" t="s">
        <v>34</v>
      </c>
      <c r="O548" s="46" t="s">
        <v>38</v>
      </c>
      <c r="P548" s="4">
        <v>20567</v>
      </c>
      <c r="Q548" s="4" t="s">
        <v>6448</v>
      </c>
      <c r="R548" s="4" t="s">
        <v>38</v>
      </c>
      <c r="S548" s="4" t="s">
        <v>38</v>
      </c>
      <c r="T548" s="4" t="s">
        <v>38</v>
      </c>
      <c r="U548" s="4" t="s">
        <v>38</v>
      </c>
      <c r="V548" s="4" t="s">
        <v>38</v>
      </c>
      <c r="W548" s="4" t="s">
        <v>38</v>
      </c>
      <c r="X548" s="4" t="s">
        <v>38</v>
      </c>
      <c r="Y548" s="4" t="s">
        <v>38</v>
      </c>
      <c r="Z548" s="4" t="s">
        <v>38</v>
      </c>
      <c r="AA548" s="4" t="s">
        <v>38</v>
      </c>
      <c r="AB548" s="147" t="s">
        <v>6440</v>
      </c>
    </row>
    <row r="549" spans="1:28" s="113" customFormat="1" ht="60" customHeight="1" x14ac:dyDescent="0.25">
      <c r="A549" s="4">
        <v>546</v>
      </c>
      <c r="B549" s="4" t="s">
        <v>6223</v>
      </c>
      <c r="C549" s="4" t="s">
        <v>704</v>
      </c>
      <c r="D549" s="4" t="s">
        <v>6447</v>
      </c>
      <c r="E549" s="4" t="s">
        <v>6442</v>
      </c>
      <c r="F549" s="4" t="s">
        <v>6446</v>
      </c>
      <c r="G549" s="4" t="s">
        <v>6445</v>
      </c>
      <c r="H549" s="4" t="s">
        <v>6444</v>
      </c>
      <c r="I549" s="4" t="s">
        <v>6443</v>
      </c>
      <c r="J549" s="4" t="s">
        <v>6442</v>
      </c>
      <c r="K549" s="4">
        <v>32.915129999999998</v>
      </c>
      <c r="L549" s="4">
        <v>73.323256999999998</v>
      </c>
      <c r="M549" s="4">
        <v>50</v>
      </c>
      <c r="N549" s="4" t="s">
        <v>34</v>
      </c>
      <c r="O549" s="46" t="s">
        <v>38</v>
      </c>
      <c r="P549" s="4">
        <v>26073</v>
      </c>
      <c r="Q549" s="4" t="s">
        <v>6441</v>
      </c>
      <c r="R549" s="4" t="s">
        <v>38</v>
      </c>
      <c r="S549" s="4" t="s">
        <v>38</v>
      </c>
      <c r="T549" s="4" t="s">
        <v>38</v>
      </c>
      <c r="U549" s="4" t="s">
        <v>38</v>
      </c>
      <c r="V549" s="4" t="s">
        <v>38</v>
      </c>
      <c r="W549" s="4" t="s">
        <v>38</v>
      </c>
      <c r="X549" s="4" t="s">
        <v>38</v>
      </c>
      <c r="Y549" s="4" t="s">
        <v>38</v>
      </c>
      <c r="Z549" s="4" t="s">
        <v>38</v>
      </c>
      <c r="AA549" s="4" t="s">
        <v>38</v>
      </c>
      <c r="AB549" s="147" t="s">
        <v>6440</v>
      </c>
    </row>
    <row r="550" spans="1:28" s="113" customFormat="1" ht="60" customHeight="1" x14ac:dyDescent="0.25">
      <c r="A550" s="4">
        <v>547</v>
      </c>
      <c r="B550" s="4" t="s">
        <v>6223</v>
      </c>
      <c r="C550" s="4" t="s">
        <v>704</v>
      </c>
      <c r="D550" s="4" t="s">
        <v>739</v>
      </c>
      <c r="E550" s="4" t="s">
        <v>2003</v>
      </c>
      <c r="F550" s="4" t="s">
        <v>956</v>
      </c>
      <c r="G550" s="4" t="s">
        <v>6439</v>
      </c>
      <c r="H550" s="4" t="s">
        <v>6438</v>
      </c>
      <c r="I550" s="4" t="s">
        <v>6437</v>
      </c>
      <c r="J550" s="4" t="s">
        <v>2003</v>
      </c>
      <c r="K550" s="4">
        <v>32.713352999999998</v>
      </c>
      <c r="L550" s="4">
        <v>73.464889999999997</v>
      </c>
      <c r="M550" s="4">
        <v>100</v>
      </c>
      <c r="N550" s="4" t="s">
        <v>34</v>
      </c>
      <c r="O550" s="46">
        <v>45839</v>
      </c>
      <c r="P550" s="4">
        <v>21530</v>
      </c>
      <c r="Q550" s="4" t="s">
        <v>6436</v>
      </c>
      <c r="R550" s="4">
        <v>360000</v>
      </c>
      <c r="S550" s="4" t="s">
        <v>37</v>
      </c>
      <c r="T550" s="4" t="s">
        <v>38</v>
      </c>
      <c r="U550" s="4" t="s">
        <v>38</v>
      </c>
      <c r="V550" s="4" t="s">
        <v>38</v>
      </c>
      <c r="W550" s="4" t="s">
        <v>38</v>
      </c>
      <c r="X550" s="4" t="s">
        <v>38</v>
      </c>
      <c r="Y550" s="4" t="s">
        <v>38</v>
      </c>
      <c r="Z550" s="4" t="s">
        <v>38</v>
      </c>
      <c r="AA550" s="4" t="s">
        <v>38</v>
      </c>
      <c r="AB550" s="147" t="s">
        <v>6420</v>
      </c>
    </row>
    <row r="551" spans="1:28" s="113" customFormat="1" ht="60" customHeight="1" x14ac:dyDescent="0.25">
      <c r="A551" s="4">
        <v>548</v>
      </c>
      <c r="B551" s="4" t="s">
        <v>6223</v>
      </c>
      <c r="C551" s="4" t="s">
        <v>704</v>
      </c>
      <c r="D551" s="4" t="s">
        <v>739</v>
      </c>
      <c r="E551" s="4" t="s">
        <v>2003</v>
      </c>
      <c r="F551" s="4" t="s">
        <v>956</v>
      </c>
      <c r="G551" s="4" t="s">
        <v>6435</v>
      </c>
      <c r="H551" s="4" t="s">
        <v>6434</v>
      </c>
      <c r="I551" s="4" t="s">
        <v>6433</v>
      </c>
      <c r="J551" s="4" t="s">
        <v>2003</v>
      </c>
      <c r="K551" s="4">
        <v>32.710878000000001</v>
      </c>
      <c r="L551" s="4">
        <v>73.400909999999996</v>
      </c>
      <c r="M551" s="4">
        <v>114</v>
      </c>
      <c r="N551" s="4" t="s">
        <v>34</v>
      </c>
      <c r="O551" s="46">
        <v>45870</v>
      </c>
      <c r="P551" s="4">
        <v>21672</v>
      </c>
      <c r="Q551" s="4" t="s">
        <v>6432</v>
      </c>
      <c r="R551" s="4">
        <v>360000</v>
      </c>
      <c r="S551" s="4" t="s">
        <v>37</v>
      </c>
      <c r="T551" s="4" t="s">
        <v>38</v>
      </c>
      <c r="U551" s="4" t="s">
        <v>38</v>
      </c>
      <c r="V551" s="4" t="s">
        <v>38</v>
      </c>
      <c r="W551" s="4" t="s">
        <v>38</v>
      </c>
      <c r="X551" s="4" t="s">
        <v>38</v>
      </c>
      <c r="Y551" s="4" t="s">
        <v>38</v>
      </c>
      <c r="Z551" s="4" t="s">
        <v>38</v>
      </c>
      <c r="AA551" s="4" t="s">
        <v>38</v>
      </c>
      <c r="AB551" s="147" t="s">
        <v>6420</v>
      </c>
    </row>
    <row r="552" spans="1:28" s="113" customFormat="1" ht="60" customHeight="1" x14ac:dyDescent="0.25">
      <c r="A552" s="4">
        <v>549</v>
      </c>
      <c r="B552" s="4" t="s">
        <v>6223</v>
      </c>
      <c r="C552" s="4" t="s">
        <v>704</v>
      </c>
      <c r="D552" s="4" t="s">
        <v>739</v>
      </c>
      <c r="E552" s="4" t="s">
        <v>6428</v>
      </c>
      <c r="F552" s="4" t="s">
        <v>956</v>
      </c>
      <c r="G552" s="4" t="s">
        <v>6431</v>
      </c>
      <c r="H552" s="4" t="s">
        <v>6430</v>
      </c>
      <c r="I552" s="4" t="s">
        <v>6429</v>
      </c>
      <c r="J552" s="4" t="s">
        <v>6428</v>
      </c>
      <c r="K552" s="4">
        <v>32.704099999999997</v>
      </c>
      <c r="L552" s="4">
        <v>73.393010000000004</v>
      </c>
      <c r="M552" s="4">
        <v>100</v>
      </c>
      <c r="N552" s="4" t="s">
        <v>34</v>
      </c>
      <c r="O552" s="46">
        <v>45839</v>
      </c>
      <c r="P552" s="4">
        <v>21672</v>
      </c>
      <c r="Q552" s="4" t="s">
        <v>6427</v>
      </c>
      <c r="R552" s="4">
        <v>360000</v>
      </c>
      <c r="S552" s="4" t="s">
        <v>37</v>
      </c>
      <c r="T552" s="4" t="s">
        <v>38</v>
      </c>
      <c r="U552" s="4" t="s">
        <v>38</v>
      </c>
      <c r="V552" s="4" t="s">
        <v>38</v>
      </c>
      <c r="W552" s="4" t="s">
        <v>38</v>
      </c>
      <c r="X552" s="4" t="s">
        <v>38</v>
      </c>
      <c r="Y552" s="4" t="s">
        <v>38</v>
      </c>
      <c r="Z552" s="4" t="s">
        <v>38</v>
      </c>
      <c r="AA552" s="4" t="s">
        <v>38</v>
      </c>
      <c r="AB552" s="147" t="s">
        <v>6420</v>
      </c>
    </row>
    <row r="553" spans="1:28" s="113" customFormat="1" ht="60" customHeight="1" x14ac:dyDescent="0.25">
      <c r="A553" s="4">
        <v>550</v>
      </c>
      <c r="B553" s="4" t="s">
        <v>6223</v>
      </c>
      <c r="C553" s="4" t="s">
        <v>704</v>
      </c>
      <c r="D553" s="4" t="s">
        <v>704</v>
      </c>
      <c r="E553" s="4" t="s">
        <v>6423</v>
      </c>
      <c r="F553" s="4" t="s">
        <v>4387</v>
      </c>
      <c r="G553" s="4" t="s">
        <v>6426</v>
      </c>
      <c r="H553" s="4" t="s">
        <v>6425</v>
      </c>
      <c r="I553" s="4" t="s">
        <v>6424</v>
      </c>
      <c r="J553" s="4" t="s">
        <v>6423</v>
      </c>
      <c r="K553" s="4">
        <v>32.735868000000004</v>
      </c>
      <c r="L553" s="2">
        <v>73315147</v>
      </c>
      <c r="M553" s="4">
        <v>100</v>
      </c>
      <c r="N553" s="4" t="s">
        <v>34</v>
      </c>
      <c r="O553" s="4" t="s">
        <v>6422</v>
      </c>
      <c r="P553" s="4">
        <v>26235</v>
      </c>
      <c r="Q553" s="4" t="s">
        <v>6421</v>
      </c>
      <c r="R553" s="4">
        <v>360000</v>
      </c>
      <c r="S553" s="4" t="s">
        <v>37</v>
      </c>
      <c r="T553" s="4" t="s">
        <v>38</v>
      </c>
      <c r="U553" s="4" t="s">
        <v>38</v>
      </c>
      <c r="V553" s="4" t="s">
        <v>38</v>
      </c>
      <c r="W553" s="4" t="s">
        <v>38</v>
      </c>
      <c r="X553" s="4" t="s">
        <v>38</v>
      </c>
      <c r="Y553" s="4" t="s">
        <v>38</v>
      </c>
      <c r="Z553" s="4" t="s">
        <v>38</v>
      </c>
      <c r="AA553" s="4" t="s">
        <v>38</v>
      </c>
      <c r="AB553" s="147" t="s">
        <v>6420</v>
      </c>
    </row>
    <row r="554" spans="1:28" s="113" customFormat="1" ht="60" customHeight="1" x14ac:dyDescent="0.25">
      <c r="A554" s="4">
        <v>551</v>
      </c>
      <c r="B554" s="4" t="s">
        <v>6223</v>
      </c>
      <c r="C554" s="4" t="s">
        <v>704</v>
      </c>
      <c r="D554" s="4" t="s">
        <v>712</v>
      </c>
      <c r="E554" s="4" t="s">
        <v>6416</v>
      </c>
      <c r="F554" s="4" t="s">
        <v>6416</v>
      </c>
      <c r="G554" s="4" t="s">
        <v>6419</v>
      </c>
      <c r="H554" s="4" t="s">
        <v>6418</v>
      </c>
      <c r="I554" s="4" t="s">
        <v>6417</v>
      </c>
      <c r="J554" s="4" t="s">
        <v>6416</v>
      </c>
      <c r="K554" s="4">
        <v>33.173479999999998</v>
      </c>
      <c r="L554" s="4">
        <v>73.428489999999996</v>
      </c>
      <c r="M554" s="4">
        <v>40</v>
      </c>
      <c r="N554" s="4" t="s">
        <v>34</v>
      </c>
      <c r="O554" s="46" t="s">
        <v>38</v>
      </c>
      <c r="P554" s="4">
        <v>19541</v>
      </c>
      <c r="Q554" s="4" t="s">
        <v>6415</v>
      </c>
      <c r="R554" s="4">
        <v>360000</v>
      </c>
      <c r="S554" s="4" t="s">
        <v>37</v>
      </c>
      <c r="T554" s="4" t="s">
        <v>38</v>
      </c>
      <c r="U554" s="4" t="s">
        <v>38</v>
      </c>
      <c r="V554" s="4" t="s">
        <v>38</v>
      </c>
      <c r="W554" s="4" t="s">
        <v>38</v>
      </c>
      <c r="X554" s="4" t="s">
        <v>38</v>
      </c>
      <c r="Y554" s="4" t="s">
        <v>38</v>
      </c>
      <c r="Z554" s="4" t="s">
        <v>38</v>
      </c>
      <c r="AA554" s="4" t="s">
        <v>38</v>
      </c>
      <c r="AB554" s="4" t="s">
        <v>6414</v>
      </c>
    </row>
    <row r="555" spans="1:28" s="113" customFormat="1" ht="60" customHeight="1" x14ac:dyDescent="0.25">
      <c r="A555" s="4">
        <v>552</v>
      </c>
      <c r="B555" s="4" t="s">
        <v>6223</v>
      </c>
      <c r="C555" s="4" t="s">
        <v>704</v>
      </c>
      <c r="D555" s="4" t="s">
        <v>712</v>
      </c>
      <c r="E555" s="4" t="s">
        <v>6416</v>
      </c>
      <c r="F555" s="4" t="s">
        <v>6416</v>
      </c>
      <c r="G555" s="4" t="s">
        <v>6419</v>
      </c>
      <c r="H555" s="4" t="s">
        <v>6418</v>
      </c>
      <c r="I555" s="4" t="s">
        <v>6417</v>
      </c>
      <c r="J555" s="4" t="s">
        <v>6416</v>
      </c>
      <c r="K555" s="4">
        <v>33.173479999999998</v>
      </c>
      <c r="L555" s="4">
        <v>73.428489999999996</v>
      </c>
      <c r="M555" s="4">
        <v>40</v>
      </c>
      <c r="N555" s="4" t="s">
        <v>34</v>
      </c>
      <c r="O555" s="46" t="s">
        <v>38</v>
      </c>
      <c r="P555" s="4">
        <v>19541</v>
      </c>
      <c r="Q555" s="4" t="s">
        <v>6415</v>
      </c>
      <c r="R555" s="4">
        <v>360000</v>
      </c>
      <c r="S555" s="4" t="s">
        <v>37</v>
      </c>
      <c r="T555" s="4">
        <v>288000</v>
      </c>
      <c r="U555" s="4" t="s">
        <v>37</v>
      </c>
      <c r="V555" s="4" t="s">
        <v>38</v>
      </c>
      <c r="W555" s="4" t="s">
        <v>38</v>
      </c>
      <c r="X555" s="4" t="s">
        <v>38</v>
      </c>
      <c r="Y555" s="4" t="s">
        <v>38</v>
      </c>
      <c r="Z555" s="4" t="s">
        <v>38</v>
      </c>
      <c r="AA555" s="4" t="s">
        <v>38</v>
      </c>
      <c r="AB555" s="4" t="s">
        <v>6408</v>
      </c>
    </row>
    <row r="556" spans="1:28" s="113" customFormat="1" ht="60" customHeight="1" x14ac:dyDescent="0.25">
      <c r="A556" s="4">
        <v>553</v>
      </c>
      <c r="B556" s="4" t="s">
        <v>6223</v>
      </c>
      <c r="C556" s="4" t="s">
        <v>704</v>
      </c>
      <c r="D556" s="4" t="s">
        <v>712</v>
      </c>
      <c r="E556" s="4" t="s">
        <v>6410</v>
      </c>
      <c r="F556" s="4" t="s">
        <v>6410</v>
      </c>
      <c r="G556" s="4" t="s">
        <v>6413</v>
      </c>
      <c r="H556" s="4" t="s">
        <v>6412</v>
      </c>
      <c r="I556" s="4" t="s">
        <v>6411</v>
      </c>
      <c r="J556" s="4" t="s">
        <v>6410</v>
      </c>
      <c r="K556" s="4">
        <v>33.204765000000002</v>
      </c>
      <c r="L556" s="4">
        <v>73.460440000000006</v>
      </c>
      <c r="M556" s="4">
        <v>40</v>
      </c>
      <c r="N556" s="4" t="s">
        <v>34</v>
      </c>
      <c r="O556" s="46" t="s">
        <v>38</v>
      </c>
      <c r="P556" s="4">
        <v>20148</v>
      </c>
      <c r="Q556" s="4" t="s">
        <v>6409</v>
      </c>
      <c r="R556" s="4">
        <v>360000</v>
      </c>
      <c r="S556" s="4" t="s">
        <v>37</v>
      </c>
      <c r="T556" s="4" t="s">
        <v>38</v>
      </c>
      <c r="U556" s="4" t="s">
        <v>38</v>
      </c>
      <c r="V556" s="4" t="s">
        <v>38</v>
      </c>
      <c r="W556" s="4" t="s">
        <v>38</v>
      </c>
      <c r="X556" s="4" t="s">
        <v>38</v>
      </c>
      <c r="Y556" s="4" t="s">
        <v>38</v>
      </c>
      <c r="Z556" s="4" t="s">
        <v>38</v>
      </c>
      <c r="AA556" s="4" t="s">
        <v>38</v>
      </c>
      <c r="AB556" s="4" t="s">
        <v>6414</v>
      </c>
    </row>
    <row r="557" spans="1:28" s="113" customFormat="1" ht="60" customHeight="1" x14ac:dyDescent="0.25">
      <c r="A557" s="4">
        <v>554</v>
      </c>
      <c r="B557" s="4" t="s">
        <v>6223</v>
      </c>
      <c r="C557" s="4" t="s">
        <v>704</v>
      </c>
      <c r="D557" s="4" t="s">
        <v>712</v>
      </c>
      <c r="E557" s="4" t="s">
        <v>6410</v>
      </c>
      <c r="F557" s="4" t="s">
        <v>6410</v>
      </c>
      <c r="G557" s="4" t="s">
        <v>6413</v>
      </c>
      <c r="H557" s="4" t="s">
        <v>6412</v>
      </c>
      <c r="I557" s="4" t="s">
        <v>6411</v>
      </c>
      <c r="J557" s="4" t="s">
        <v>6410</v>
      </c>
      <c r="K557" s="4">
        <v>33.204765000000002</v>
      </c>
      <c r="L557" s="4">
        <v>73.460440000000006</v>
      </c>
      <c r="M557" s="4">
        <v>40</v>
      </c>
      <c r="N557" s="4" t="s">
        <v>34</v>
      </c>
      <c r="O557" s="46" t="s">
        <v>38</v>
      </c>
      <c r="P557" s="4">
        <v>20148</v>
      </c>
      <c r="Q557" s="4" t="s">
        <v>6409</v>
      </c>
      <c r="R557" s="4">
        <v>360000</v>
      </c>
      <c r="S557" s="4" t="s">
        <v>37</v>
      </c>
      <c r="T557" s="4">
        <v>288000</v>
      </c>
      <c r="U557" s="4" t="s">
        <v>37</v>
      </c>
      <c r="V557" s="4" t="s">
        <v>38</v>
      </c>
      <c r="W557" s="4" t="s">
        <v>38</v>
      </c>
      <c r="X557" s="4" t="s">
        <v>38</v>
      </c>
      <c r="Y557" s="4" t="s">
        <v>38</v>
      </c>
      <c r="Z557" s="4" t="s">
        <v>38</v>
      </c>
      <c r="AA557" s="4" t="s">
        <v>38</v>
      </c>
      <c r="AB557" s="4" t="s">
        <v>6408</v>
      </c>
    </row>
    <row r="558" spans="1:28" s="113" customFormat="1" ht="60" customHeight="1" x14ac:dyDescent="0.25">
      <c r="A558" s="4">
        <v>555</v>
      </c>
      <c r="B558" s="4" t="s">
        <v>6223</v>
      </c>
      <c r="C558" s="4" t="s">
        <v>499</v>
      </c>
      <c r="D558" s="4" t="s">
        <v>534</v>
      </c>
      <c r="E558" s="4" t="s">
        <v>5340</v>
      </c>
      <c r="F558" s="4" t="s">
        <v>5341</v>
      </c>
      <c r="G558" s="4" t="s">
        <v>6407</v>
      </c>
      <c r="H558" s="4" t="s">
        <v>6406</v>
      </c>
      <c r="I558" s="4" t="s">
        <v>6405</v>
      </c>
      <c r="J558" s="4" t="s">
        <v>5340</v>
      </c>
      <c r="K558" s="4">
        <v>30.963493</v>
      </c>
      <c r="L558" s="4">
        <v>70.366439</v>
      </c>
      <c r="M558" s="4">
        <v>92</v>
      </c>
      <c r="N558" s="4" t="s">
        <v>34</v>
      </c>
      <c r="O558" s="169" t="s">
        <v>6404</v>
      </c>
      <c r="P558" s="4">
        <v>21388</v>
      </c>
      <c r="Q558" s="4" t="s">
        <v>6403</v>
      </c>
      <c r="R558" s="4">
        <v>360000</v>
      </c>
      <c r="S558" s="4" t="s">
        <v>37</v>
      </c>
      <c r="T558" s="4">
        <v>288000</v>
      </c>
      <c r="U558" s="4" t="s">
        <v>37</v>
      </c>
      <c r="V558" s="4" t="s">
        <v>38</v>
      </c>
      <c r="W558" s="4" t="s">
        <v>38</v>
      </c>
      <c r="X558" s="4" t="s">
        <v>38</v>
      </c>
      <c r="Y558" s="4" t="s">
        <v>38</v>
      </c>
      <c r="Z558" s="4" t="s">
        <v>38</v>
      </c>
      <c r="AA558" s="4" t="s">
        <v>38</v>
      </c>
      <c r="AB558" s="4" t="s">
        <v>6277</v>
      </c>
    </row>
    <row r="559" spans="1:28" s="113" customFormat="1" ht="60" customHeight="1" x14ac:dyDescent="0.25">
      <c r="A559" s="4">
        <v>556</v>
      </c>
      <c r="B559" s="4" t="s">
        <v>6223</v>
      </c>
      <c r="C559" s="4" t="s">
        <v>499</v>
      </c>
      <c r="D559" s="4" t="s">
        <v>534</v>
      </c>
      <c r="E559" s="4" t="s">
        <v>5340</v>
      </c>
      <c r="F559" s="4" t="s">
        <v>5341</v>
      </c>
      <c r="G559" s="4" t="s">
        <v>6407</v>
      </c>
      <c r="H559" s="4" t="s">
        <v>6406</v>
      </c>
      <c r="I559" s="4" t="s">
        <v>6405</v>
      </c>
      <c r="J559" s="4" t="s">
        <v>5340</v>
      </c>
      <c r="K559" s="4">
        <v>30.963493</v>
      </c>
      <c r="L559" s="4">
        <v>70.366439</v>
      </c>
      <c r="M559" s="4">
        <v>92</v>
      </c>
      <c r="N559" s="4" t="s">
        <v>34</v>
      </c>
      <c r="O559" s="169" t="s">
        <v>6404</v>
      </c>
      <c r="P559" s="4">
        <v>21388</v>
      </c>
      <c r="Q559" s="4" t="s">
        <v>6403</v>
      </c>
      <c r="R559" s="4">
        <v>360000</v>
      </c>
      <c r="S559" s="4" t="s">
        <v>37</v>
      </c>
      <c r="T559" s="4">
        <v>288000</v>
      </c>
      <c r="U559" s="4" t="s">
        <v>37</v>
      </c>
      <c r="V559" s="4" t="s">
        <v>38</v>
      </c>
      <c r="W559" s="4" t="s">
        <v>38</v>
      </c>
      <c r="X559" s="4" t="s">
        <v>38</v>
      </c>
      <c r="Y559" s="4" t="s">
        <v>38</v>
      </c>
      <c r="Z559" s="4" t="s">
        <v>38</v>
      </c>
      <c r="AA559" s="4" t="s">
        <v>38</v>
      </c>
      <c r="AB559" s="4" t="s">
        <v>6402</v>
      </c>
    </row>
    <row r="560" spans="1:28" s="113" customFormat="1" ht="60" customHeight="1" x14ac:dyDescent="0.25">
      <c r="A560" s="4">
        <v>557</v>
      </c>
      <c r="B560" s="4" t="s">
        <v>6223</v>
      </c>
      <c r="C560" s="4" t="s">
        <v>1549</v>
      </c>
      <c r="D560" s="4" t="s">
        <v>1549</v>
      </c>
      <c r="E560" s="4" t="s">
        <v>6393</v>
      </c>
      <c r="F560" s="4" t="s">
        <v>6397</v>
      </c>
      <c r="G560" s="4" t="s">
        <v>6401</v>
      </c>
      <c r="H560" s="4" t="s">
        <v>6400</v>
      </c>
      <c r="I560" s="10" t="s">
        <v>6394</v>
      </c>
      <c r="J560" s="4" t="s">
        <v>6393</v>
      </c>
      <c r="K560" s="4">
        <v>33.252809999999997</v>
      </c>
      <c r="L560" s="4">
        <v>72.645060000000001</v>
      </c>
      <c r="M560" s="4">
        <v>400</v>
      </c>
      <c r="N560" s="4" t="s">
        <v>34</v>
      </c>
      <c r="O560" s="46">
        <v>45394</v>
      </c>
      <c r="P560" s="4">
        <v>42152</v>
      </c>
      <c r="Q560" s="4" t="s">
        <v>6399</v>
      </c>
      <c r="R560" s="4" t="s">
        <v>38</v>
      </c>
      <c r="S560" s="4" t="s">
        <v>38</v>
      </c>
      <c r="T560" s="4" t="s">
        <v>38</v>
      </c>
      <c r="U560" s="4" t="s">
        <v>38</v>
      </c>
      <c r="V560" s="4" t="s">
        <v>38</v>
      </c>
      <c r="W560" s="4" t="s">
        <v>38</v>
      </c>
      <c r="X560" s="4" t="s">
        <v>38</v>
      </c>
      <c r="Y560" s="4" t="s">
        <v>38</v>
      </c>
      <c r="Z560" s="4" t="s">
        <v>38</v>
      </c>
      <c r="AA560" s="4" t="s">
        <v>38</v>
      </c>
      <c r="AB560" s="147" t="s">
        <v>6398</v>
      </c>
    </row>
    <row r="561" spans="1:28" s="113" customFormat="1" ht="60" customHeight="1" x14ac:dyDescent="0.25">
      <c r="A561" s="4">
        <v>558</v>
      </c>
      <c r="B561" s="4" t="s">
        <v>6223</v>
      </c>
      <c r="C561" s="4" t="s">
        <v>1549</v>
      </c>
      <c r="D561" s="4" t="s">
        <v>1549</v>
      </c>
      <c r="E561" s="4" t="s">
        <v>6393</v>
      </c>
      <c r="F561" s="4" t="s">
        <v>6397</v>
      </c>
      <c r="G561" s="4" t="s">
        <v>6401</v>
      </c>
      <c r="H561" s="4" t="s">
        <v>6400</v>
      </c>
      <c r="I561" s="10" t="s">
        <v>6394</v>
      </c>
      <c r="J561" s="4" t="s">
        <v>6393</v>
      </c>
      <c r="K561" s="4">
        <v>33.252809999999997</v>
      </c>
      <c r="L561" s="4">
        <v>72.645060000000001</v>
      </c>
      <c r="M561" s="4">
        <v>400</v>
      </c>
      <c r="N561" s="4" t="s">
        <v>34</v>
      </c>
      <c r="O561" s="46">
        <v>45394</v>
      </c>
      <c r="P561" s="4">
        <v>42152</v>
      </c>
      <c r="Q561" s="4" t="s">
        <v>6399</v>
      </c>
      <c r="R561" s="4">
        <v>360000</v>
      </c>
      <c r="S561" s="4" t="s">
        <v>37</v>
      </c>
      <c r="T561" s="4" t="s">
        <v>38</v>
      </c>
      <c r="U561" s="4" t="s">
        <v>38</v>
      </c>
      <c r="V561" s="4" t="s">
        <v>38</v>
      </c>
      <c r="W561" s="4" t="s">
        <v>38</v>
      </c>
      <c r="X561" s="4" t="s">
        <v>38</v>
      </c>
      <c r="Y561" s="4" t="s">
        <v>38</v>
      </c>
      <c r="Z561" s="4" t="s">
        <v>38</v>
      </c>
      <c r="AA561" s="4" t="s">
        <v>38</v>
      </c>
      <c r="AB561" s="4" t="s">
        <v>6270</v>
      </c>
    </row>
    <row r="562" spans="1:28" s="113" customFormat="1" ht="60" customHeight="1" x14ac:dyDescent="0.25">
      <c r="A562" s="4">
        <v>559</v>
      </c>
      <c r="B562" s="4" t="s">
        <v>6223</v>
      </c>
      <c r="C562" s="4" t="s">
        <v>1549</v>
      </c>
      <c r="D562" s="4" t="s">
        <v>1549</v>
      </c>
      <c r="E562" s="4" t="s">
        <v>6393</v>
      </c>
      <c r="F562" s="4" t="s">
        <v>6397</v>
      </c>
      <c r="G562" s="4" t="s">
        <v>6396</v>
      </c>
      <c r="H562" s="4" t="s">
        <v>6395</v>
      </c>
      <c r="I562" s="10" t="s">
        <v>6394</v>
      </c>
      <c r="J562" s="4" t="s">
        <v>6393</v>
      </c>
      <c r="K562" s="4">
        <v>33.254739999999998</v>
      </c>
      <c r="L562" s="4">
        <v>72.639510000000001</v>
      </c>
      <c r="M562" s="4">
        <v>80</v>
      </c>
      <c r="N562" s="4" t="s">
        <v>34</v>
      </c>
      <c r="O562" s="46">
        <v>45394</v>
      </c>
      <c r="P562" s="4">
        <v>40321</v>
      </c>
      <c r="Q562" s="4" t="s">
        <v>6392</v>
      </c>
      <c r="R562" s="4" t="s">
        <v>38</v>
      </c>
      <c r="S562" s="4" t="s">
        <v>38</v>
      </c>
      <c r="T562" s="4" t="s">
        <v>38</v>
      </c>
      <c r="U562" s="4" t="s">
        <v>38</v>
      </c>
      <c r="V562" s="4" t="s">
        <v>38</v>
      </c>
      <c r="W562" s="4" t="s">
        <v>38</v>
      </c>
      <c r="X562" s="4" t="s">
        <v>38</v>
      </c>
      <c r="Y562" s="4" t="s">
        <v>38</v>
      </c>
      <c r="Z562" s="4" t="s">
        <v>38</v>
      </c>
      <c r="AA562" s="4" t="s">
        <v>38</v>
      </c>
      <c r="AB562" s="147" t="s">
        <v>6398</v>
      </c>
    </row>
    <row r="563" spans="1:28" s="113" customFormat="1" ht="60" customHeight="1" x14ac:dyDescent="0.25">
      <c r="A563" s="4">
        <v>560</v>
      </c>
      <c r="B563" s="4" t="s">
        <v>6223</v>
      </c>
      <c r="C563" s="4" t="s">
        <v>1549</v>
      </c>
      <c r="D563" s="4" t="s">
        <v>1549</v>
      </c>
      <c r="E563" s="4" t="s">
        <v>6393</v>
      </c>
      <c r="F563" s="4" t="s">
        <v>6397</v>
      </c>
      <c r="G563" s="4" t="s">
        <v>6396</v>
      </c>
      <c r="H563" s="4" t="s">
        <v>6395</v>
      </c>
      <c r="I563" s="10" t="s">
        <v>6394</v>
      </c>
      <c r="J563" s="4" t="s">
        <v>6393</v>
      </c>
      <c r="K563" s="4">
        <v>33.254739999999998</v>
      </c>
      <c r="L563" s="4">
        <v>72.639510000000001</v>
      </c>
      <c r="M563" s="4">
        <v>80</v>
      </c>
      <c r="N563" s="4" t="s">
        <v>34</v>
      </c>
      <c r="O563" s="46">
        <v>45394</v>
      </c>
      <c r="P563" s="4">
        <v>40321</v>
      </c>
      <c r="Q563" s="4" t="s">
        <v>6392</v>
      </c>
      <c r="R563" s="4">
        <v>360000</v>
      </c>
      <c r="S563" s="4" t="s">
        <v>37</v>
      </c>
      <c r="T563" s="4" t="s">
        <v>38</v>
      </c>
      <c r="U563" s="4" t="s">
        <v>38</v>
      </c>
      <c r="V563" s="4" t="s">
        <v>38</v>
      </c>
      <c r="W563" s="4" t="s">
        <v>38</v>
      </c>
      <c r="X563" s="4" t="s">
        <v>38</v>
      </c>
      <c r="Y563" s="4" t="s">
        <v>38</v>
      </c>
      <c r="Z563" s="4" t="s">
        <v>38</v>
      </c>
      <c r="AA563" s="4" t="s">
        <v>38</v>
      </c>
      <c r="AB563" s="4" t="s">
        <v>6270</v>
      </c>
    </row>
    <row r="564" spans="1:28" s="113" customFormat="1" ht="60" customHeight="1" x14ac:dyDescent="0.25">
      <c r="A564" s="4">
        <v>561</v>
      </c>
      <c r="B564" s="4" t="s">
        <v>6223</v>
      </c>
      <c r="C564" s="4" t="s">
        <v>1549</v>
      </c>
      <c r="D564" s="4" t="s">
        <v>1542</v>
      </c>
      <c r="E564" s="4" t="s">
        <v>6387</v>
      </c>
      <c r="F564" s="4" t="s">
        <v>6391</v>
      </c>
      <c r="G564" s="4" t="s">
        <v>6390</v>
      </c>
      <c r="H564" s="4" t="s">
        <v>6389</v>
      </c>
      <c r="I564" s="4" t="s">
        <v>6388</v>
      </c>
      <c r="J564" s="4" t="s">
        <v>6387</v>
      </c>
      <c r="K564" s="4">
        <v>33.343770999999997</v>
      </c>
      <c r="L564" s="4">
        <v>71.819900000000004</v>
      </c>
      <c r="M564" s="4">
        <v>65</v>
      </c>
      <c r="N564" s="4" t="s">
        <v>34</v>
      </c>
      <c r="O564" s="46">
        <v>45391</v>
      </c>
      <c r="P564" s="4">
        <v>50558</v>
      </c>
      <c r="Q564" s="4" t="s">
        <v>6386</v>
      </c>
      <c r="R564" s="4">
        <v>360001</v>
      </c>
      <c r="S564" s="4" t="s">
        <v>37</v>
      </c>
      <c r="T564" s="4" t="s">
        <v>38</v>
      </c>
      <c r="U564" s="4" t="s">
        <v>38</v>
      </c>
      <c r="V564" s="4" t="s">
        <v>38</v>
      </c>
      <c r="W564" s="4" t="s">
        <v>38</v>
      </c>
      <c r="X564" s="4" t="s">
        <v>38</v>
      </c>
      <c r="Y564" s="4" t="s">
        <v>38</v>
      </c>
      <c r="Z564" s="4" t="s">
        <v>38</v>
      </c>
      <c r="AA564" s="4" t="s">
        <v>38</v>
      </c>
      <c r="AB564" s="4" t="s">
        <v>6270</v>
      </c>
    </row>
    <row r="565" spans="1:28" s="113" customFormat="1" ht="60" customHeight="1" x14ac:dyDescent="0.25">
      <c r="A565" s="4">
        <v>562</v>
      </c>
      <c r="B565" s="4" t="s">
        <v>6223</v>
      </c>
      <c r="C565" s="4" t="s">
        <v>1549</v>
      </c>
      <c r="D565" s="4" t="s">
        <v>1542</v>
      </c>
      <c r="E565" s="4" t="s">
        <v>6387</v>
      </c>
      <c r="F565" s="4" t="s">
        <v>6391</v>
      </c>
      <c r="G565" s="4" t="s">
        <v>6390</v>
      </c>
      <c r="H565" s="4" t="s">
        <v>6389</v>
      </c>
      <c r="I565" s="4" t="s">
        <v>6388</v>
      </c>
      <c r="J565" s="4" t="s">
        <v>6387</v>
      </c>
      <c r="K565" s="4">
        <v>33.343770999999997</v>
      </c>
      <c r="L565" s="4">
        <v>71.819900000000004</v>
      </c>
      <c r="M565" s="4">
        <v>65</v>
      </c>
      <c r="N565" s="4" t="s">
        <v>34</v>
      </c>
      <c r="O565" s="46">
        <v>45391</v>
      </c>
      <c r="P565" s="4">
        <v>50558</v>
      </c>
      <c r="Q565" s="4" t="s">
        <v>6386</v>
      </c>
      <c r="R565" s="4">
        <v>360001</v>
      </c>
      <c r="S565" s="4" t="s">
        <v>37</v>
      </c>
      <c r="T565" s="4">
        <v>288000</v>
      </c>
      <c r="U565" s="4" t="s">
        <v>37</v>
      </c>
      <c r="V565" s="4" t="s">
        <v>38</v>
      </c>
      <c r="W565" s="4" t="s">
        <v>38</v>
      </c>
      <c r="X565" s="4" t="s">
        <v>38</v>
      </c>
      <c r="Y565" s="4" t="s">
        <v>38</v>
      </c>
      <c r="Z565" s="4" t="s">
        <v>38</v>
      </c>
      <c r="AA565" s="4" t="s">
        <v>38</v>
      </c>
      <c r="AB565" s="4" t="s">
        <v>6277</v>
      </c>
    </row>
    <row r="566" spans="1:28" s="113" customFormat="1" ht="60" customHeight="1" x14ac:dyDescent="0.25">
      <c r="A566" s="4">
        <v>563</v>
      </c>
      <c r="B566" s="4" t="s">
        <v>6223</v>
      </c>
      <c r="C566" s="4" t="s">
        <v>27</v>
      </c>
      <c r="D566" s="4" t="s">
        <v>6385</v>
      </c>
      <c r="E566" s="4" t="s">
        <v>6381</v>
      </c>
      <c r="F566" s="4" t="s">
        <v>6381</v>
      </c>
      <c r="G566" s="4" t="s">
        <v>6384</v>
      </c>
      <c r="H566" s="4" t="s">
        <v>6383</v>
      </c>
      <c r="I566" s="4" t="s">
        <v>6382</v>
      </c>
      <c r="J566" s="4" t="s">
        <v>6381</v>
      </c>
      <c r="K566" s="4">
        <v>33.442599999999999</v>
      </c>
      <c r="L566" s="4">
        <v>71.919270999999995</v>
      </c>
      <c r="M566" s="4">
        <v>60</v>
      </c>
      <c r="N566" s="4" t="s">
        <v>34</v>
      </c>
      <c r="O566" s="14" t="s">
        <v>38</v>
      </c>
      <c r="P566" s="4">
        <v>17502</v>
      </c>
      <c r="Q566" s="4" t="s">
        <v>6380</v>
      </c>
      <c r="R566" s="4">
        <v>360000</v>
      </c>
      <c r="S566" s="4" t="s">
        <v>37</v>
      </c>
      <c r="T566" s="4">
        <v>288000</v>
      </c>
      <c r="U566" s="4" t="s">
        <v>37</v>
      </c>
      <c r="V566" s="4" t="s">
        <v>38</v>
      </c>
      <c r="W566" s="4" t="s">
        <v>38</v>
      </c>
      <c r="X566" s="4" t="s">
        <v>38</v>
      </c>
      <c r="Y566" s="4" t="s">
        <v>38</v>
      </c>
      <c r="Z566" s="46">
        <v>45840</v>
      </c>
      <c r="AA566" s="4" t="s">
        <v>38</v>
      </c>
      <c r="AB566" s="147" t="s">
        <v>6277</v>
      </c>
    </row>
    <row r="567" spans="1:28" s="113" customFormat="1" ht="60" customHeight="1" x14ac:dyDescent="0.25">
      <c r="A567" s="4">
        <v>564</v>
      </c>
      <c r="B567" s="4" t="s">
        <v>6223</v>
      </c>
      <c r="C567" s="4" t="s">
        <v>27</v>
      </c>
      <c r="D567" s="4" t="s">
        <v>109</v>
      </c>
      <c r="E567" s="4" t="s">
        <v>1799</v>
      </c>
      <c r="F567" s="4" t="s">
        <v>255</v>
      </c>
      <c r="G567" s="4" t="s">
        <v>6379</v>
      </c>
      <c r="H567" s="4" t="s">
        <v>6378</v>
      </c>
      <c r="I567" s="4" t="s">
        <v>6377</v>
      </c>
      <c r="J567" s="4" t="s">
        <v>1799</v>
      </c>
      <c r="K567" s="4">
        <v>33.314799999999998</v>
      </c>
      <c r="L567" s="4">
        <v>72.310400000000001</v>
      </c>
      <c r="M567" s="4">
        <v>80</v>
      </c>
      <c r="N567" s="4" t="s">
        <v>34</v>
      </c>
      <c r="O567" s="14">
        <v>45962</v>
      </c>
      <c r="P567" s="4">
        <v>14641</v>
      </c>
      <c r="Q567" s="4" t="s">
        <v>6376</v>
      </c>
      <c r="R567" s="4">
        <v>360000</v>
      </c>
      <c r="S567" s="4" t="s">
        <v>37</v>
      </c>
      <c r="T567" s="4" t="s">
        <v>38</v>
      </c>
      <c r="U567" s="4" t="s">
        <v>38</v>
      </c>
      <c r="V567" s="4" t="s">
        <v>38</v>
      </c>
      <c r="W567" s="4" t="s">
        <v>38</v>
      </c>
      <c r="X567" s="4" t="s">
        <v>38</v>
      </c>
      <c r="Y567" s="4" t="s">
        <v>38</v>
      </c>
      <c r="Z567" s="4" t="s">
        <v>38</v>
      </c>
      <c r="AA567" s="4" t="s">
        <v>38</v>
      </c>
      <c r="AB567" s="147" t="s">
        <v>6370</v>
      </c>
    </row>
    <row r="568" spans="1:28" s="113" customFormat="1" ht="60" customHeight="1" x14ac:dyDescent="0.25">
      <c r="A568" s="4">
        <v>565</v>
      </c>
      <c r="B568" s="4" t="s">
        <v>6223</v>
      </c>
      <c r="C568" s="4" t="s">
        <v>27</v>
      </c>
      <c r="D568" s="4" t="s">
        <v>109</v>
      </c>
      <c r="E568" s="4" t="s">
        <v>6375</v>
      </c>
      <c r="F568" s="4" t="s">
        <v>6375</v>
      </c>
      <c r="G568" s="4" t="s">
        <v>6374</v>
      </c>
      <c r="H568" s="4" t="s">
        <v>6373</v>
      </c>
      <c r="I568" s="4" t="s">
        <v>6372</v>
      </c>
      <c r="J568" s="4" t="s">
        <v>1860</v>
      </c>
      <c r="K568" s="4">
        <v>33.653055999999999</v>
      </c>
      <c r="L568" s="4">
        <v>73.076943999999997</v>
      </c>
      <c r="M568" s="4">
        <v>100</v>
      </c>
      <c r="N568" s="4" t="s">
        <v>34</v>
      </c>
      <c r="O568" s="46">
        <v>45901</v>
      </c>
      <c r="P568" s="4">
        <v>10500</v>
      </c>
      <c r="Q568" s="4" t="s">
        <v>6371</v>
      </c>
      <c r="R568" s="4">
        <v>360000</v>
      </c>
      <c r="S568" s="4" t="s">
        <v>37</v>
      </c>
      <c r="T568" s="4" t="s">
        <v>38</v>
      </c>
      <c r="U568" s="4" t="s">
        <v>38</v>
      </c>
      <c r="V568" s="4" t="s">
        <v>38</v>
      </c>
      <c r="W568" s="4" t="s">
        <v>38</v>
      </c>
      <c r="X568" s="4" t="s">
        <v>38</v>
      </c>
      <c r="Y568" s="4" t="s">
        <v>38</v>
      </c>
      <c r="Z568" s="4" t="s">
        <v>38</v>
      </c>
      <c r="AA568" s="4" t="s">
        <v>38</v>
      </c>
      <c r="AB568" s="147" t="s">
        <v>6370</v>
      </c>
    </row>
    <row r="569" spans="1:28" s="113" customFormat="1" ht="60" customHeight="1" x14ac:dyDescent="0.25">
      <c r="A569" s="4">
        <v>566</v>
      </c>
      <c r="B569" s="4" t="s">
        <v>6223</v>
      </c>
      <c r="C569" s="4" t="s">
        <v>27</v>
      </c>
      <c r="D569" s="4" t="s">
        <v>109</v>
      </c>
      <c r="E569" s="4" t="s">
        <v>2220</v>
      </c>
      <c r="F569" s="4" t="s">
        <v>3893</v>
      </c>
      <c r="G569" s="4" t="s">
        <v>6369</v>
      </c>
      <c r="H569" s="4" t="s">
        <v>2223</v>
      </c>
      <c r="I569" s="10" t="s">
        <v>2224</v>
      </c>
      <c r="J569" s="4" t="s">
        <v>2220</v>
      </c>
      <c r="K569" s="4">
        <v>33.505830000000003</v>
      </c>
      <c r="L569" s="4">
        <v>72.717770000000002</v>
      </c>
      <c r="M569" s="4">
        <v>80</v>
      </c>
      <c r="N569" s="4" t="s">
        <v>34</v>
      </c>
      <c r="O569" s="10" t="s">
        <v>6368</v>
      </c>
      <c r="P569" s="4">
        <v>19140</v>
      </c>
      <c r="Q569" s="4" t="s">
        <v>6367</v>
      </c>
      <c r="R569" s="4">
        <v>360000</v>
      </c>
      <c r="S569" s="4" t="s">
        <v>37</v>
      </c>
      <c r="T569" s="4">
        <v>288000</v>
      </c>
      <c r="U569" s="4" t="s">
        <v>37</v>
      </c>
      <c r="V569" s="4" t="s">
        <v>38</v>
      </c>
      <c r="W569" s="4" t="s">
        <v>38</v>
      </c>
      <c r="X569" s="4" t="s">
        <v>38</v>
      </c>
      <c r="Y569" s="4" t="s">
        <v>38</v>
      </c>
      <c r="Z569" s="46">
        <v>45690</v>
      </c>
      <c r="AA569" s="4" t="s">
        <v>38</v>
      </c>
      <c r="AB569" s="147" t="s">
        <v>6277</v>
      </c>
    </row>
    <row r="570" spans="1:28" s="113" customFormat="1" ht="60" customHeight="1" x14ac:dyDescent="0.25">
      <c r="A570" s="4">
        <v>567</v>
      </c>
      <c r="B570" s="4" t="s">
        <v>6223</v>
      </c>
      <c r="C570" s="4" t="s">
        <v>2506</v>
      </c>
      <c r="D570" s="4" t="s">
        <v>28</v>
      </c>
      <c r="E570" s="4" t="s">
        <v>6363</v>
      </c>
      <c r="F570" s="4" t="s">
        <v>6363</v>
      </c>
      <c r="G570" s="4" t="s">
        <v>6366</v>
      </c>
      <c r="H570" s="4" t="s">
        <v>6365</v>
      </c>
      <c r="I570" s="4" t="s">
        <v>6364</v>
      </c>
      <c r="J570" s="4" t="s">
        <v>6363</v>
      </c>
      <c r="K570" s="4">
        <v>33.330989000000002</v>
      </c>
      <c r="L570" s="4">
        <v>71.835870999999997</v>
      </c>
      <c r="M570" s="4">
        <v>101</v>
      </c>
      <c r="N570" s="4" t="s">
        <v>34</v>
      </c>
      <c r="O570" s="165" t="s">
        <v>6362</v>
      </c>
      <c r="P570" s="4">
        <v>24000</v>
      </c>
      <c r="Q570" s="4" t="s">
        <v>6361</v>
      </c>
      <c r="R570" s="4">
        <v>360000</v>
      </c>
      <c r="S570" s="4" t="s">
        <v>37</v>
      </c>
      <c r="T570" s="4">
        <v>280000</v>
      </c>
      <c r="U570" s="4" t="s">
        <v>37</v>
      </c>
      <c r="V570" s="4" t="s">
        <v>38</v>
      </c>
      <c r="W570" s="4" t="s">
        <v>38</v>
      </c>
      <c r="X570" s="4" t="s">
        <v>38</v>
      </c>
      <c r="Y570" s="4" t="s">
        <v>38</v>
      </c>
      <c r="Z570" s="165" t="s">
        <v>6347</v>
      </c>
      <c r="AA570" s="4" t="s">
        <v>38</v>
      </c>
      <c r="AB570" s="147" t="s">
        <v>6360</v>
      </c>
    </row>
    <row r="571" spans="1:28" s="113" customFormat="1" ht="60" customHeight="1" x14ac:dyDescent="0.25">
      <c r="A571" s="4">
        <v>568</v>
      </c>
      <c r="B571" s="4" t="s">
        <v>6223</v>
      </c>
      <c r="C571" s="4" t="s">
        <v>2506</v>
      </c>
      <c r="D571" s="4" t="s">
        <v>28</v>
      </c>
      <c r="E571" s="4" t="s">
        <v>6356</v>
      </c>
      <c r="F571" s="4" t="s">
        <v>158</v>
      </c>
      <c r="G571" s="4" t="s">
        <v>6359</v>
      </c>
      <c r="H571" s="4" t="s">
        <v>6358</v>
      </c>
      <c r="I571" s="4" t="s">
        <v>6357</v>
      </c>
      <c r="J571" s="4" t="s">
        <v>6356</v>
      </c>
      <c r="K571" s="4">
        <v>33.467173000000003</v>
      </c>
      <c r="L571" s="4">
        <v>72.065831000000003</v>
      </c>
      <c r="M571" s="4">
        <v>102</v>
      </c>
      <c r="N571" s="4" t="s">
        <v>34</v>
      </c>
      <c r="O571" s="10" t="s">
        <v>6344</v>
      </c>
      <c r="P571" s="4">
        <v>12500</v>
      </c>
      <c r="Q571" s="4" t="s">
        <v>6355</v>
      </c>
      <c r="R571" s="4">
        <v>360000</v>
      </c>
      <c r="S571" s="4" t="s">
        <v>37</v>
      </c>
      <c r="T571" s="4">
        <v>288000</v>
      </c>
      <c r="U571" s="4" t="s">
        <v>37</v>
      </c>
      <c r="V571" s="4" t="s">
        <v>38</v>
      </c>
      <c r="W571" s="4" t="s">
        <v>38</v>
      </c>
      <c r="X571" s="4" t="s">
        <v>38</v>
      </c>
      <c r="Y571" s="4" t="s">
        <v>38</v>
      </c>
      <c r="Z571" s="165" t="s">
        <v>6347</v>
      </c>
      <c r="AA571" s="4" t="s">
        <v>38</v>
      </c>
      <c r="AB571" s="147" t="s">
        <v>6231</v>
      </c>
    </row>
    <row r="572" spans="1:28" s="113" customFormat="1" ht="60" customHeight="1" x14ac:dyDescent="0.25">
      <c r="A572" s="4">
        <v>569</v>
      </c>
      <c r="B572" s="4" t="s">
        <v>6223</v>
      </c>
      <c r="C572" s="4" t="s">
        <v>2506</v>
      </c>
      <c r="D572" s="4" t="s">
        <v>28</v>
      </c>
      <c r="E572" s="4" t="s">
        <v>6350</v>
      </c>
      <c r="F572" s="4" t="s">
        <v>6354</v>
      </c>
      <c r="G572" s="4" t="s">
        <v>6353</v>
      </c>
      <c r="H572" s="4" t="s">
        <v>6352</v>
      </c>
      <c r="I572" s="4" t="s">
        <v>6351</v>
      </c>
      <c r="J572" s="4" t="s">
        <v>6350</v>
      </c>
      <c r="K572" s="4">
        <v>33.381680000000003</v>
      </c>
      <c r="L572" s="4">
        <v>71.011809999999997</v>
      </c>
      <c r="M572" s="4">
        <v>98</v>
      </c>
      <c r="N572" s="4" t="s">
        <v>34</v>
      </c>
      <c r="O572" s="10" t="s">
        <v>6349</v>
      </c>
      <c r="P572" s="4">
        <v>60329</v>
      </c>
      <c r="Q572" s="4" t="s">
        <v>6348</v>
      </c>
      <c r="R572" s="4">
        <v>360000</v>
      </c>
      <c r="S572" s="4" t="s">
        <v>37</v>
      </c>
      <c r="T572" s="4">
        <v>288000</v>
      </c>
      <c r="U572" s="4" t="s">
        <v>37</v>
      </c>
      <c r="V572" s="4" t="s">
        <v>38</v>
      </c>
      <c r="W572" s="4" t="s">
        <v>38</v>
      </c>
      <c r="X572" s="4" t="s">
        <v>38</v>
      </c>
      <c r="Y572" s="4" t="s">
        <v>38</v>
      </c>
      <c r="Z572" s="165" t="s">
        <v>6347</v>
      </c>
      <c r="AA572" s="4" t="s">
        <v>38</v>
      </c>
      <c r="AB572" s="147" t="s">
        <v>6231</v>
      </c>
    </row>
    <row r="573" spans="1:28" s="113" customFormat="1" ht="60" customHeight="1" x14ac:dyDescent="0.25">
      <c r="A573" s="4">
        <v>570</v>
      </c>
      <c r="B573" s="4" t="s">
        <v>6223</v>
      </c>
      <c r="C573" s="4" t="s">
        <v>2506</v>
      </c>
      <c r="D573" s="4" t="s">
        <v>28</v>
      </c>
      <c r="E573" s="4" t="s">
        <v>1719</v>
      </c>
      <c r="F573" s="4" t="s">
        <v>178</v>
      </c>
      <c r="G573" s="4" t="s">
        <v>6346</v>
      </c>
      <c r="H573" s="4" t="s">
        <v>6345</v>
      </c>
      <c r="I573" s="4" t="s">
        <v>6341</v>
      </c>
      <c r="J573" s="4" t="s">
        <v>1719</v>
      </c>
      <c r="K573" s="4">
        <v>33.423788999999999</v>
      </c>
      <c r="L573" s="4">
        <v>71.930755000000005</v>
      </c>
      <c r="M573" s="4">
        <v>100</v>
      </c>
      <c r="N573" s="4" t="s">
        <v>34</v>
      </c>
      <c r="O573" s="10" t="s">
        <v>6344</v>
      </c>
      <c r="P573" s="4">
        <v>15000</v>
      </c>
      <c r="Q573" s="4" t="s">
        <v>6339</v>
      </c>
      <c r="R573" s="4">
        <v>360000</v>
      </c>
      <c r="S573" s="4" t="s">
        <v>37</v>
      </c>
      <c r="T573" s="4">
        <v>288000</v>
      </c>
      <c r="U573" s="4" t="s">
        <v>37</v>
      </c>
      <c r="V573" s="4" t="s">
        <v>38</v>
      </c>
      <c r="W573" s="4" t="s">
        <v>38</v>
      </c>
      <c r="X573" s="4" t="s">
        <v>38</v>
      </c>
      <c r="Y573" s="4" t="s">
        <v>38</v>
      </c>
      <c r="Z573" s="4" t="s">
        <v>6338</v>
      </c>
      <c r="AA573" s="4" t="s">
        <v>38</v>
      </c>
      <c r="AB573" s="147" t="s">
        <v>6231</v>
      </c>
    </row>
    <row r="574" spans="1:28" s="113" customFormat="1" ht="60" customHeight="1" x14ac:dyDescent="0.25">
      <c r="A574" s="4">
        <v>571</v>
      </c>
      <c r="B574" s="4" t="s">
        <v>6223</v>
      </c>
      <c r="C574" s="4" t="s">
        <v>2506</v>
      </c>
      <c r="D574" s="4" t="s">
        <v>28</v>
      </c>
      <c r="E574" s="4" t="s">
        <v>1719</v>
      </c>
      <c r="F574" s="4" t="s">
        <v>178</v>
      </c>
      <c r="G574" s="4" t="s">
        <v>6343</v>
      </c>
      <c r="H574" s="4" t="s">
        <v>6342</v>
      </c>
      <c r="I574" s="4" t="s">
        <v>6341</v>
      </c>
      <c r="J574" s="4" t="s">
        <v>1719</v>
      </c>
      <c r="K574" s="4">
        <v>33.421838999999999</v>
      </c>
      <c r="L574" s="4">
        <v>71.924813999999998</v>
      </c>
      <c r="M574" s="4">
        <v>108</v>
      </c>
      <c r="N574" s="4" t="s">
        <v>34</v>
      </c>
      <c r="O574" s="10" t="s">
        <v>6340</v>
      </c>
      <c r="P574" s="4">
        <v>15000</v>
      </c>
      <c r="Q574" s="4" t="s">
        <v>6339</v>
      </c>
      <c r="R574" s="4">
        <v>360000</v>
      </c>
      <c r="S574" s="4" t="s">
        <v>37</v>
      </c>
      <c r="T574" s="4">
        <v>288000</v>
      </c>
      <c r="U574" s="4" t="s">
        <v>37</v>
      </c>
      <c r="V574" s="4" t="s">
        <v>38</v>
      </c>
      <c r="W574" s="4" t="s">
        <v>38</v>
      </c>
      <c r="X574" s="4" t="s">
        <v>38</v>
      </c>
      <c r="Y574" s="4" t="s">
        <v>38</v>
      </c>
      <c r="Z574" s="4" t="s">
        <v>6338</v>
      </c>
      <c r="AA574" s="4" t="s">
        <v>38</v>
      </c>
      <c r="AB574" s="147" t="s">
        <v>6231</v>
      </c>
    </row>
    <row r="575" spans="1:28" s="113" customFormat="1" ht="60" customHeight="1" x14ac:dyDescent="0.25">
      <c r="A575" s="4">
        <v>572</v>
      </c>
      <c r="B575" s="4" t="s">
        <v>6223</v>
      </c>
      <c r="C575" s="4" t="s">
        <v>27</v>
      </c>
      <c r="D575" s="4" t="s">
        <v>27</v>
      </c>
      <c r="E575" s="4" t="s">
        <v>2168</v>
      </c>
      <c r="F575" s="4" t="s">
        <v>6337</v>
      </c>
      <c r="G575" s="4" t="s">
        <v>6336</v>
      </c>
      <c r="H575" s="4" t="s">
        <v>6335</v>
      </c>
      <c r="I575" s="4" t="s">
        <v>6334</v>
      </c>
      <c r="J575" s="4" t="s">
        <v>2168</v>
      </c>
      <c r="K575" s="4">
        <v>33.742545999999997</v>
      </c>
      <c r="L575" s="4">
        <v>72.341386999999983</v>
      </c>
      <c r="M575" s="4">
        <v>50</v>
      </c>
      <c r="N575" s="2" t="s">
        <v>58</v>
      </c>
      <c r="O575" s="2">
        <v>720000</v>
      </c>
      <c r="P575" s="4">
        <v>23017</v>
      </c>
      <c r="Q575" s="4" t="s">
        <v>6333</v>
      </c>
      <c r="R575" s="4">
        <v>360000</v>
      </c>
      <c r="S575" s="4" t="s">
        <v>37</v>
      </c>
      <c r="T575" s="171">
        <v>288000</v>
      </c>
      <c r="U575" s="153" t="s">
        <v>37</v>
      </c>
      <c r="V575" s="4" t="s">
        <v>38</v>
      </c>
      <c r="W575" s="4" t="s">
        <v>38</v>
      </c>
      <c r="X575" s="4" t="s">
        <v>38</v>
      </c>
      <c r="Y575" s="4" t="s">
        <v>38</v>
      </c>
      <c r="Z575" s="46" t="s">
        <v>6306</v>
      </c>
      <c r="AA575" s="4" t="s">
        <v>38</v>
      </c>
      <c r="AB575" s="147" t="s">
        <v>6231</v>
      </c>
    </row>
    <row r="576" spans="1:28" s="113" customFormat="1" ht="60" customHeight="1" x14ac:dyDescent="0.25">
      <c r="A576" s="4">
        <v>573</v>
      </c>
      <c r="B576" s="4" t="s">
        <v>6223</v>
      </c>
      <c r="C576" s="4" t="s">
        <v>2506</v>
      </c>
      <c r="D576" s="4" t="s">
        <v>6326</v>
      </c>
      <c r="E576" s="4" t="s">
        <v>6329</v>
      </c>
      <c r="F576" s="4" t="s">
        <v>255</v>
      </c>
      <c r="G576" s="4" t="s">
        <v>6332</v>
      </c>
      <c r="H576" s="4" t="s">
        <v>6331</v>
      </c>
      <c r="I576" s="4" t="s">
        <v>6330</v>
      </c>
      <c r="J576" s="4" t="s">
        <v>6329</v>
      </c>
      <c r="K576" s="4">
        <v>33.577342999999999</v>
      </c>
      <c r="L576" s="4">
        <v>72.51106799999998</v>
      </c>
      <c r="M576" s="4">
        <v>60</v>
      </c>
      <c r="N576" s="4" t="s">
        <v>34</v>
      </c>
      <c r="O576" s="4" t="s">
        <v>6328</v>
      </c>
      <c r="P576" s="4">
        <v>56237</v>
      </c>
      <c r="Q576" s="4" t="s">
        <v>6327</v>
      </c>
      <c r="R576" s="4">
        <v>360000</v>
      </c>
      <c r="S576" s="4" t="s">
        <v>37</v>
      </c>
      <c r="T576" s="171">
        <v>288000</v>
      </c>
      <c r="U576" s="153" t="s">
        <v>37</v>
      </c>
      <c r="V576" s="4" t="s">
        <v>38</v>
      </c>
      <c r="W576" s="4" t="s">
        <v>38</v>
      </c>
      <c r="X576" s="4" t="s">
        <v>38</v>
      </c>
      <c r="Y576" s="4" t="s">
        <v>38</v>
      </c>
      <c r="Z576" s="46" t="s">
        <v>6306</v>
      </c>
      <c r="AA576" s="4" t="s">
        <v>38</v>
      </c>
      <c r="AB576" s="147" t="s">
        <v>6231</v>
      </c>
    </row>
    <row r="577" spans="1:28" s="113" customFormat="1" ht="60" customHeight="1" x14ac:dyDescent="0.25">
      <c r="A577" s="4">
        <v>574</v>
      </c>
      <c r="B577" s="4" t="s">
        <v>6223</v>
      </c>
      <c r="C577" s="4" t="s">
        <v>2506</v>
      </c>
      <c r="D577" s="4" t="s">
        <v>6326</v>
      </c>
      <c r="E577" s="4" t="s">
        <v>6322</v>
      </c>
      <c r="F577" s="4" t="s">
        <v>255</v>
      </c>
      <c r="G577" s="4" t="s">
        <v>6325</v>
      </c>
      <c r="H577" s="4" t="s">
        <v>6324</v>
      </c>
      <c r="I577" s="4" t="s">
        <v>6323</v>
      </c>
      <c r="J577" s="4" t="s">
        <v>6322</v>
      </c>
      <c r="K577" s="4">
        <v>33.419046000000002</v>
      </c>
      <c r="L577" s="4">
        <v>72.457845000000006</v>
      </c>
      <c r="M577" s="4">
        <v>200</v>
      </c>
      <c r="N577" s="4" t="s">
        <v>34</v>
      </c>
      <c r="O577" s="4" t="s">
        <v>6321</v>
      </c>
      <c r="P577" s="4">
        <v>31173</v>
      </c>
      <c r="Q577" s="4" t="s">
        <v>6320</v>
      </c>
      <c r="R577" s="4">
        <v>360000</v>
      </c>
      <c r="S577" s="4" t="s">
        <v>37</v>
      </c>
      <c r="T577" s="4">
        <v>288000</v>
      </c>
      <c r="U577" s="4" t="s">
        <v>37</v>
      </c>
      <c r="V577" s="4" t="s">
        <v>38</v>
      </c>
      <c r="W577" s="4" t="s">
        <v>38</v>
      </c>
      <c r="X577" s="4" t="s">
        <v>38</v>
      </c>
      <c r="Y577" s="4" t="s">
        <v>38</v>
      </c>
      <c r="Z577" s="46" t="s">
        <v>6306</v>
      </c>
      <c r="AA577" s="4" t="s">
        <v>38</v>
      </c>
      <c r="AB577" s="147" t="s">
        <v>6231</v>
      </c>
    </row>
    <row r="578" spans="1:28" s="113" customFormat="1" ht="60" customHeight="1" x14ac:dyDescent="0.25">
      <c r="A578" s="4">
        <v>575</v>
      </c>
      <c r="B578" s="4" t="s">
        <v>6223</v>
      </c>
      <c r="C578" s="4" t="s">
        <v>27</v>
      </c>
      <c r="D578" s="4" t="s">
        <v>6319</v>
      </c>
      <c r="E578" s="4" t="s">
        <v>6318</v>
      </c>
      <c r="F578" s="4" t="s">
        <v>6317</v>
      </c>
      <c r="G578" s="4" t="s">
        <v>6316</v>
      </c>
      <c r="H578" s="4" t="s">
        <v>6315</v>
      </c>
      <c r="I578" s="4" t="s">
        <v>6314</v>
      </c>
      <c r="J578" s="4" t="s">
        <v>2168</v>
      </c>
      <c r="K578" s="4">
        <v>33.310740000000003</v>
      </c>
      <c r="L578" s="4">
        <v>72.480490000000003</v>
      </c>
      <c r="M578" s="4">
        <v>50</v>
      </c>
      <c r="N578" s="4" t="s">
        <v>34</v>
      </c>
      <c r="O578" s="2">
        <v>720000</v>
      </c>
      <c r="P578" s="4">
        <v>45362</v>
      </c>
      <c r="Q578" s="4" t="s">
        <v>6313</v>
      </c>
      <c r="R578" s="4">
        <v>360000</v>
      </c>
      <c r="S578" s="4" t="s">
        <v>37</v>
      </c>
      <c r="T578" s="171">
        <v>288000</v>
      </c>
      <c r="U578" s="153" t="s">
        <v>37</v>
      </c>
      <c r="V578" s="4" t="s">
        <v>38</v>
      </c>
      <c r="W578" s="4" t="s">
        <v>38</v>
      </c>
      <c r="X578" s="4" t="s">
        <v>38</v>
      </c>
      <c r="Y578" s="4" t="s">
        <v>38</v>
      </c>
      <c r="Z578" s="46" t="s">
        <v>6306</v>
      </c>
      <c r="AA578" s="4" t="s">
        <v>38</v>
      </c>
      <c r="AB578" s="147" t="s">
        <v>6231</v>
      </c>
    </row>
    <row r="579" spans="1:28" s="113" customFormat="1" ht="60" customHeight="1" x14ac:dyDescent="0.25">
      <c r="A579" s="4">
        <v>576</v>
      </c>
      <c r="B579" s="4" t="s">
        <v>6223</v>
      </c>
      <c r="C579" s="4" t="s">
        <v>363</v>
      </c>
      <c r="D579" s="4" t="s">
        <v>6312</v>
      </c>
      <c r="E579" s="4" t="s">
        <v>6308</v>
      </c>
      <c r="F579" s="4" t="s">
        <v>6311</v>
      </c>
      <c r="G579" s="4" t="s">
        <v>6310</v>
      </c>
      <c r="H579" s="4" t="s">
        <v>6309</v>
      </c>
      <c r="I579" s="4">
        <v>3215396767</v>
      </c>
      <c r="J579" s="4" t="s">
        <v>6308</v>
      </c>
      <c r="K579" s="4">
        <v>32.736730000000001</v>
      </c>
      <c r="L579" s="4">
        <v>73.078838000000005</v>
      </c>
      <c r="M579" s="4">
        <v>72</v>
      </c>
      <c r="N579" s="4" t="s">
        <v>34</v>
      </c>
      <c r="O579" s="46">
        <v>45606</v>
      </c>
      <c r="P579" s="4">
        <v>18131</v>
      </c>
      <c r="Q579" s="4" t="s">
        <v>6307</v>
      </c>
      <c r="R579" s="152">
        <v>360000</v>
      </c>
      <c r="S579" s="153" t="s">
        <v>37</v>
      </c>
      <c r="T579" s="171">
        <v>288000</v>
      </c>
      <c r="U579" s="153" t="s">
        <v>37</v>
      </c>
      <c r="V579" s="4" t="s">
        <v>38</v>
      </c>
      <c r="W579" s="4" t="s">
        <v>38</v>
      </c>
      <c r="X579" s="4" t="s">
        <v>38</v>
      </c>
      <c r="Y579" s="4" t="s">
        <v>38</v>
      </c>
      <c r="Z579" s="46" t="s">
        <v>6306</v>
      </c>
      <c r="AA579" s="4" t="s">
        <v>38</v>
      </c>
      <c r="AB579" s="147" t="s">
        <v>6277</v>
      </c>
    </row>
    <row r="580" spans="1:28" s="113" customFormat="1" ht="60" customHeight="1" x14ac:dyDescent="0.25">
      <c r="A580" s="4">
        <v>577</v>
      </c>
      <c r="B580" s="4" t="s">
        <v>6223</v>
      </c>
      <c r="C580" s="4" t="s">
        <v>1549</v>
      </c>
      <c r="D580" s="4" t="s">
        <v>1650</v>
      </c>
      <c r="E580" s="4" t="s">
        <v>6302</v>
      </c>
      <c r="F580" s="4" t="s">
        <v>6300</v>
      </c>
      <c r="G580" s="4" t="s">
        <v>6305</v>
      </c>
      <c r="H580" s="4" t="s">
        <v>6304</v>
      </c>
      <c r="I580" s="4" t="s">
        <v>6303</v>
      </c>
      <c r="J580" s="4" t="s">
        <v>6302</v>
      </c>
      <c r="K580" s="4">
        <v>33.43844</v>
      </c>
      <c r="L580" s="4">
        <v>73.391620000000003</v>
      </c>
      <c r="M580" s="4">
        <v>60</v>
      </c>
      <c r="N580" s="4" t="s">
        <v>34</v>
      </c>
      <c r="O580" s="14" t="s">
        <v>6295</v>
      </c>
      <c r="P580" s="4">
        <v>35412</v>
      </c>
      <c r="Q580" s="4" t="s">
        <v>6301</v>
      </c>
      <c r="R580" s="4">
        <v>360000</v>
      </c>
      <c r="S580" s="4" t="s">
        <v>37</v>
      </c>
      <c r="T580" s="4" t="s">
        <v>38</v>
      </c>
      <c r="U580" s="4" t="s">
        <v>38</v>
      </c>
      <c r="V580" s="4" t="s">
        <v>38</v>
      </c>
      <c r="W580" s="4" t="s">
        <v>38</v>
      </c>
      <c r="X580" s="4" t="s">
        <v>38</v>
      </c>
      <c r="Y580" s="4" t="s">
        <v>38</v>
      </c>
      <c r="Z580" s="46"/>
      <c r="AA580" s="4" t="s">
        <v>38</v>
      </c>
      <c r="AB580" s="147" t="s">
        <v>6262</v>
      </c>
    </row>
    <row r="581" spans="1:28" s="113" customFormat="1" ht="60" customHeight="1" x14ac:dyDescent="0.25">
      <c r="A581" s="4">
        <v>578</v>
      </c>
      <c r="B581" s="4" t="s">
        <v>6223</v>
      </c>
      <c r="C581" s="4" t="s">
        <v>1549</v>
      </c>
      <c r="D581" s="4" t="s">
        <v>1650</v>
      </c>
      <c r="E581" s="4" t="s">
        <v>6296</v>
      </c>
      <c r="F581" s="4" t="s">
        <v>6300</v>
      </c>
      <c r="G581" s="4" t="s">
        <v>6299</v>
      </c>
      <c r="H581" s="4" t="s">
        <v>6298</v>
      </c>
      <c r="I581" s="4" t="s">
        <v>6297</v>
      </c>
      <c r="J581" s="4" t="s">
        <v>6296</v>
      </c>
      <c r="K581" s="4">
        <v>33.403300999999999</v>
      </c>
      <c r="L581" s="4">
        <v>73.469710000000006</v>
      </c>
      <c r="M581" s="4">
        <v>70</v>
      </c>
      <c r="N581" s="4" t="s">
        <v>34</v>
      </c>
      <c r="O581" s="14" t="s">
        <v>6295</v>
      </c>
      <c r="P581" s="4">
        <v>42152</v>
      </c>
      <c r="Q581" s="4" t="s">
        <v>6294</v>
      </c>
      <c r="R581" s="4">
        <v>360000</v>
      </c>
      <c r="S581" s="4" t="s">
        <v>37</v>
      </c>
      <c r="T581" s="4" t="s">
        <v>38</v>
      </c>
      <c r="U581" s="4" t="s">
        <v>38</v>
      </c>
      <c r="V581" s="4" t="s">
        <v>38</v>
      </c>
      <c r="W581" s="4" t="s">
        <v>38</v>
      </c>
      <c r="X581" s="4" t="s">
        <v>38</v>
      </c>
      <c r="Y581" s="4" t="s">
        <v>38</v>
      </c>
      <c r="Z581" s="46"/>
      <c r="AA581" s="4" t="s">
        <v>38</v>
      </c>
      <c r="AB581" s="147" t="s">
        <v>6262</v>
      </c>
    </row>
    <row r="582" spans="1:28" s="113" customFormat="1" ht="60" customHeight="1" x14ac:dyDescent="0.25">
      <c r="A582" s="4">
        <v>579</v>
      </c>
      <c r="B582" s="4" t="s">
        <v>6223</v>
      </c>
      <c r="C582" s="4" t="s">
        <v>1549</v>
      </c>
      <c r="D582" s="4" t="s">
        <v>1650</v>
      </c>
      <c r="E582" s="4" t="s">
        <v>6289</v>
      </c>
      <c r="F582" s="4" t="s">
        <v>6293</v>
      </c>
      <c r="G582" s="4" t="s">
        <v>6292</v>
      </c>
      <c r="H582" s="4" t="s">
        <v>6291</v>
      </c>
      <c r="I582" s="4" t="s">
        <v>6290</v>
      </c>
      <c r="J582" s="4" t="s">
        <v>6289</v>
      </c>
      <c r="K582" s="4">
        <v>33.356839999999998</v>
      </c>
      <c r="L582" s="4">
        <v>73.344769999999997</v>
      </c>
      <c r="M582" s="4">
        <v>80</v>
      </c>
      <c r="N582" s="4" t="s">
        <v>34</v>
      </c>
      <c r="O582" s="14" t="s">
        <v>6288</v>
      </c>
      <c r="P582" s="4">
        <v>38415</v>
      </c>
      <c r="Q582" s="4" t="s">
        <v>6287</v>
      </c>
      <c r="R582" s="4">
        <v>360000</v>
      </c>
      <c r="S582" s="4" t="s">
        <v>37</v>
      </c>
      <c r="T582" s="4" t="s">
        <v>38</v>
      </c>
      <c r="U582" s="4" t="s">
        <v>38</v>
      </c>
      <c r="V582" s="4" t="s">
        <v>38</v>
      </c>
      <c r="W582" s="4" t="s">
        <v>38</v>
      </c>
      <c r="X582" s="4" t="s">
        <v>38</v>
      </c>
      <c r="Y582" s="4" t="s">
        <v>38</v>
      </c>
      <c r="Z582" s="46"/>
      <c r="AA582" s="4" t="s">
        <v>38</v>
      </c>
      <c r="AB582" s="147" t="s">
        <v>6262</v>
      </c>
    </row>
    <row r="583" spans="1:28" s="113" customFormat="1" ht="60" customHeight="1" x14ac:dyDescent="0.25">
      <c r="A583" s="4">
        <v>580</v>
      </c>
      <c r="B583" s="4" t="s">
        <v>6223</v>
      </c>
      <c r="C583" s="4" t="s">
        <v>1549</v>
      </c>
      <c r="D583" s="4" t="s">
        <v>1583</v>
      </c>
      <c r="E583" s="4" t="s">
        <v>6282</v>
      </c>
      <c r="F583" s="4" t="s">
        <v>6268</v>
      </c>
      <c r="G583" s="4" t="s">
        <v>6286</v>
      </c>
      <c r="H583" s="4" t="s">
        <v>6285</v>
      </c>
      <c r="I583" s="4" t="s">
        <v>6219</v>
      </c>
      <c r="J583" s="4" t="s">
        <v>6284</v>
      </c>
      <c r="K583" s="4">
        <v>33.214858</v>
      </c>
      <c r="L583" s="4">
        <v>73.428674999999998</v>
      </c>
      <c r="M583" s="4">
        <v>85</v>
      </c>
      <c r="N583" s="4" t="s">
        <v>34</v>
      </c>
      <c r="O583" s="46">
        <v>45454</v>
      </c>
      <c r="P583" s="4">
        <v>19214</v>
      </c>
      <c r="Q583" s="4" t="s">
        <v>6283</v>
      </c>
      <c r="R583" s="4">
        <v>360000</v>
      </c>
      <c r="S583" s="4" t="s">
        <v>37</v>
      </c>
      <c r="T583" s="4">
        <v>288000</v>
      </c>
      <c r="U583" s="4" t="s">
        <v>37</v>
      </c>
      <c r="V583" s="4" t="s">
        <v>38</v>
      </c>
      <c r="W583" s="4" t="s">
        <v>38</v>
      </c>
      <c r="X583" s="4" t="s">
        <v>38</v>
      </c>
      <c r="Y583" s="4" t="s">
        <v>38</v>
      </c>
      <c r="Z583" s="46">
        <v>45963</v>
      </c>
      <c r="AA583" s="4" t="s">
        <v>38</v>
      </c>
      <c r="AB583" s="147" t="s">
        <v>6277</v>
      </c>
    </row>
    <row r="584" spans="1:28" s="113" customFormat="1" ht="60" customHeight="1" x14ac:dyDescent="0.25">
      <c r="A584" s="4">
        <v>581</v>
      </c>
      <c r="B584" s="4" t="s">
        <v>6223</v>
      </c>
      <c r="C584" s="4" t="s">
        <v>1549</v>
      </c>
      <c r="D584" s="4" t="s">
        <v>1583</v>
      </c>
      <c r="E584" s="4" t="s">
        <v>6282</v>
      </c>
      <c r="F584" s="4" t="s">
        <v>6268</v>
      </c>
      <c r="G584" s="4" t="s">
        <v>6281</v>
      </c>
      <c r="H584" s="4" t="s">
        <v>6218</v>
      </c>
      <c r="I584" s="4" t="s">
        <v>6280</v>
      </c>
      <c r="J584" s="4" t="s">
        <v>6279</v>
      </c>
      <c r="K584" s="4">
        <v>33.214111000000003</v>
      </c>
      <c r="L584" s="4">
        <v>73.429310999999998</v>
      </c>
      <c r="M584" s="4">
        <v>70</v>
      </c>
      <c r="N584" s="4" t="s">
        <v>34</v>
      </c>
      <c r="O584" s="14" t="s">
        <v>38</v>
      </c>
      <c r="P584" s="4">
        <v>21321</v>
      </c>
      <c r="Q584" s="4" t="s">
        <v>6278</v>
      </c>
      <c r="R584" s="4">
        <v>360000</v>
      </c>
      <c r="S584" s="4" t="s">
        <v>37</v>
      </c>
      <c r="T584" s="4">
        <v>288000</v>
      </c>
      <c r="U584" s="4" t="s">
        <v>37</v>
      </c>
      <c r="V584" s="4" t="s">
        <v>38</v>
      </c>
      <c r="W584" s="4" t="s">
        <v>38</v>
      </c>
      <c r="X584" s="4" t="s">
        <v>38</v>
      </c>
      <c r="Y584" s="4" t="s">
        <v>38</v>
      </c>
      <c r="Z584" s="46">
        <v>45749</v>
      </c>
      <c r="AA584" s="4" t="s">
        <v>38</v>
      </c>
      <c r="AB584" s="147" t="s">
        <v>6277</v>
      </c>
    </row>
    <row r="585" spans="1:28" s="113" customFormat="1" ht="60" customHeight="1" x14ac:dyDescent="0.25">
      <c r="A585" s="4">
        <v>582</v>
      </c>
      <c r="B585" s="4" t="s">
        <v>6223</v>
      </c>
      <c r="C585" s="4" t="s">
        <v>1549</v>
      </c>
      <c r="D585" s="4" t="s">
        <v>1583</v>
      </c>
      <c r="E585" s="4" t="s">
        <v>6269</v>
      </c>
      <c r="F585" s="4" t="s">
        <v>6276</v>
      </c>
      <c r="G585" s="4" t="s">
        <v>6275</v>
      </c>
      <c r="H585" s="4" t="s">
        <v>6274</v>
      </c>
      <c r="I585" s="4" t="s">
        <v>6273</v>
      </c>
      <c r="J585" s="4" t="s">
        <v>6272</v>
      </c>
      <c r="K585" s="4">
        <v>33.259990000000002</v>
      </c>
      <c r="L585" s="4">
        <v>73.099374999999995</v>
      </c>
      <c r="M585" s="4">
        <v>52</v>
      </c>
      <c r="N585" s="4" t="s">
        <v>34</v>
      </c>
      <c r="O585" s="14" t="s">
        <v>38</v>
      </c>
      <c r="P585" s="4">
        <v>40470</v>
      </c>
      <c r="Q585" s="4" t="s">
        <v>6271</v>
      </c>
      <c r="R585" s="4">
        <v>360000</v>
      </c>
      <c r="S585" s="4" t="s">
        <v>37</v>
      </c>
      <c r="T585" s="4" t="s">
        <v>38</v>
      </c>
      <c r="U585" s="4" t="s">
        <v>38</v>
      </c>
      <c r="V585" s="4" t="s">
        <v>38</v>
      </c>
      <c r="W585" s="4" t="s">
        <v>38</v>
      </c>
      <c r="X585" s="4" t="s">
        <v>38</v>
      </c>
      <c r="Y585" s="4" t="s">
        <v>38</v>
      </c>
      <c r="Z585" s="46"/>
      <c r="AA585" s="4" t="s">
        <v>38</v>
      </c>
      <c r="AB585" s="147" t="s">
        <v>6270</v>
      </c>
    </row>
    <row r="586" spans="1:28" s="113" customFormat="1" ht="60" customHeight="1" x14ac:dyDescent="0.25">
      <c r="A586" s="4">
        <v>583</v>
      </c>
      <c r="B586" s="4" t="s">
        <v>6223</v>
      </c>
      <c r="C586" s="4" t="s">
        <v>1549</v>
      </c>
      <c r="D586" s="4" t="s">
        <v>1583</v>
      </c>
      <c r="E586" s="4" t="s">
        <v>6269</v>
      </c>
      <c r="F586" s="4" t="s">
        <v>6268</v>
      </c>
      <c r="G586" s="4" t="s">
        <v>6267</v>
      </c>
      <c r="H586" s="4" t="s">
        <v>6266</v>
      </c>
      <c r="I586" s="4" t="s">
        <v>6265</v>
      </c>
      <c r="J586" s="4" t="s">
        <v>6264</v>
      </c>
      <c r="K586" s="4">
        <v>33.254779999999997</v>
      </c>
      <c r="L586" s="4">
        <v>73.458709999999996</v>
      </c>
      <c r="M586" s="4">
        <v>60</v>
      </c>
      <c r="N586" s="4" t="s">
        <v>34</v>
      </c>
      <c r="O586" s="14">
        <v>45423</v>
      </c>
      <c r="P586" s="4">
        <v>32141</v>
      </c>
      <c r="Q586" s="4" t="s">
        <v>6263</v>
      </c>
      <c r="R586" s="4">
        <v>360000</v>
      </c>
      <c r="S586" s="4" t="s">
        <v>37</v>
      </c>
      <c r="T586" s="4" t="s">
        <v>38</v>
      </c>
      <c r="U586" s="4" t="s">
        <v>38</v>
      </c>
      <c r="V586" s="4" t="s">
        <v>38</v>
      </c>
      <c r="W586" s="4" t="s">
        <v>38</v>
      </c>
      <c r="X586" s="4" t="s">
        <v>38</v>
      </c>
      <c r="Y586" s="4" t="s">
        <v>38</v>
      </c>
      <c r="Z586" s="4"/>
      <c r="AA586" s="4" t="s">
        <v>38</v>
      </c>
      <c r="AB586" s="147" t="s">
        <v>6262</v>
      </c>
    </row>
    <row r="587" spans="1:28" s="113" customFormat="1" ht="60" customHeight="1" x14ac:dyDescent="0.25">
      <c r="A587" s="4">
        <v>584</v>
      </c>
      <c r="B587" s="4" t="s">
        <v>6223</v>
      </c>
      <c r="C587" s="4" t="s">
        <v>1549</v>
      </c>
      <c r="D587" s="4" t="s">
        <v>1549</v>
      </c>
      <c r="E587" s="4" t="s">
        <v>6252</v>
      </c>
      <c r="F587" s="4" t="s">
        <v>6256</v>
      </c>
      <c r="G587" s="4" t="s">
        <v>6261</v>
      </c>
      <c r="H587" s="4" t="s">
        <v>6260</v>
      </c>
      <c r="I587" s="4" t="s">
        <v>6259</v>
      </c>
      <c r="J587" s="4" t="s">
        <v>6252</v>
      </c>
      <c r="K587" s="4">
        <v>33.171590999999999</v>
      </c>
      <c r="L587" s="4">
        <v>72.902843000000004</v>
      </c>
      <c r="M587" s="4">
        <v>80</v>
      </c>
      <c r="N587" s="4" t="s">
        <v>34</v>
      </c>
      <c r="O587" s="14" t="s">
        <v>6251</v>
      </c>
      <c r="P587" s="4">
        <v>25791</v>
      </c>
      <c r="Q587" s="4" t="s">
        <v>6258</v>
      </c>
      <c r="R587" s="4">
        <v>360000</v>
      </c>
      <c r="S587" s="4" t="s">
        <v>37</v>
      </c>
      <c r="T587" s="4">
        <v>288000</v>
      </c>
      <c r="U587" s="4" t="s">
        <v>37</v>
      </c>
      <c r="V587" s="4" t="s">
        <v>38</v>
      </c>
      <c r="W587" s="4" t="s">
        <v>38</v>
      </c>
      <c r="X587" s="4" t="s">
        <v>38</v>
      </c>
      <c r="Y587" s="4" t="s">
        <v>38</v>
      </c>
      <c r="Z587" s="4" t="s">
        <v>6257</v>
      </c>
      <c r="AA587" s="4" t="s">
        <v>38</v>
      </c>
      <c r="AB587" s="147" t="s">
        <v>6231</v>
      </c>
    </row>
    <row r="588" spans="1:28" s="113" customFormat="1" ht="60" customHeight="1" x14ac:dyDescent="0.25">
      <c r="A588" s="4">
        <v>585</v>
      </c>
      <c r="B588" s="4" t="s">
        <v>6223</v>
      </c>
      <c r="C588" s="4" t="s">
        <v>1549</v>
      </c>
      <c r="D588" s="4" t="s">
        <v>1549</v>
      </c>
      <c r="E588" s="4" t="s">
        <v>6252</v>
      </c>
      <c r="F588" s="4" t="s">
        <v>6256</v>
      </c>
      <c r="G588" s="4" t="s">
        <v>6255</v>
      </c>
      <c r="H588" s="4" t="s">
        <v>6254</v>
      </c>
      <c r="I588" s="4" t="s">
        <v>6253</v>
      </c>
      <c r="J588" s="4" t="s">
        <v>6252</v>
      </c>
      <c r="K588" s="4">
        <v>33.172916999999998</v>
      </c>
      <c r="L588" s="4">
        <v>72.902687999999998</v>
      </c>
      <c r="M588" s="4">
        <v>108</v>
      </c>
      <c r="N588" s="4" t="s">
        <v>34</v>
      </c>
      <c r="O588" s="14" t="s">
        <v>6251</v>
      </c>
      <c r="P588" s="4">
        <v>23220</v>
      </c>
      <c r="Q588" s="4" t="s">
        <v>6250</v>
      </c>
      <c r="R588" s="4">
        <v>360000</v>
      </c>
      <c r="S588" s="4" t="s">
        <v>37</v>
      </c>
      <c r="T588" s="4">
        <v>288000</v>
      </c>
      <c r="U588" s="4" t="s">
        <v>37</v>
      </c>
      <c r="V588" s="4" t="s">
        <v>38</v>
      </c>
      <c r="W588" s="4" t="s">
        <v>38</v>
      </c>
      <c r="X588" s="4" t="s">
        <v>38</v>
      </c>
      <c r="Y588" s="4" t="s">
        <v>38</v>
      </c>
      <c r="Z588" s="4" t="s">
        <v>6249</v>
      </c>
      <c r="AA588" s="4" t="s">
        <v>38</v>
      </c>
      <c r="AB588" s="147" t="s">
        <v>6231</v>
      </c>
    </row>
    <row r="589" spans="1:28" s="113" customFormat="1" ht="60" customHeight="1" x14ac:dyDescent="0.25">
      <c r="A589" s="4">
        <v>586</v>
      </c>
      <c r="B589" s="4" t="s">
        <v>6223</v>
      </c>
      <c r="C589" s="4" t="s">
        <v>1549</v>
      </c>
      <c r="D589" s="4" t="s">
        <v>1583</v>
      </c>
      <c r="E589" s="4" t="s">
        <v>2862</v>
      </c>
      <c r="F589" s="4" t="s">
        <v>2862</v>
      </c>
      <c r="G589" s="4" t="s">
        <v>2184</v>
      </c>
      <c r="H589" s="4" t="s">
        <v>6248</v>
      </c>
      <c r="I589" s="4" t="s">
        <v>6247</v>
      </c>
      <c r="J589" s="4" t="s">
        <v>2862</v>
      </c>
      <c r="K589" s="4" t="s">
        <v>6246</v>
      </c>
      <c r="L589" s="4" t="s">
        <v>6245</v>
      </c>
      <c r="M589" s="4">
        <v>113</v>
      </c>
      <c r="N589" s="4" t="s">
        <v>34</v>
      </c>
      <c r="O589" s="10" t="s">
        <v>38</v>
      </c>
      <c r="P589" s="4">
        <v>27471</v>
      </c>
      <c r="Q589" s="4" t="s">
        <v>6244</v>
      </c>
      <c r="R589" s="4">
        <v>360000</v>
      </c>
      <c r="S589" s="4" t="s">
        <v>37</v>
      </c>
      <c r="T589" s="4">
        <v>288000</v>
      </c>
      <c r="U589" s="4" t="s">
        <v>37</v>
      </c>
      <c r="V589" s="4" t="s">
        <v>38</v>
      </c>
      <c r="W589" s="4" t="s">
        <v>38</v>
      </c>
      <c r="X589" s="4" t="s">
        <v>38</v>
      </c>
      <c r="Y589" s="4" t="s">
        <v>38</v>
      </c>
      <c r="Z589" s="46">
        <v>45932</v>
      </c>
      <c r="AA589" s="4" t="s">
        <v>38</v>
      </c>
      <c r="AB589" s="147" t="s">
        <v>6231</v>
      </c>
    </row>
    <row r="590" spans="1:28" s="113" customFormat="1" ht="60" customHeight="1" x14ac:dyDescent="0.25">
      <c r="A590" s="4">
        <v>587</v>
      </c>
      <c r="B590" s="4" t="s">
        <v>6223</v>
      </c>
      <c r="C590" s="4" t="s">
        <v>1549</v>
      </c>
      <c r="D590" s="4" t="s">
        <v>1583</v>
      </c>
      <c r="E590" s="4" t="s">
        <v>2126</v>
      </c>
      <c r="F590" s="4" t="s">
        <v>6243</v>
      </c>
      <c r="G590" s="4" t="s">
        <v>6242</v>
      </c>
      <c r="H590" s="4" t="s">
        <v>6241</v>
      </c>
      <c r="I590" s="4" t="s">
        <v>6240</v>
      </c>
      <c r="J590" s="4" t="s">
        <v>2126</v>
      </c>
      <c r="K590" s="4">
        <v>33.271033000000003</v>
      </c>
      <c r="L590" s="4">
        <v>73.516419999999997</v>
      </c>
      <c r="M590" s="4">
        <v>125</v>
      </c>
      <c r="N590" s="4" t="s">
        <v>34</v>
      </c>
      <c r="O590" s="4" t="s">
        <v>6239</v>
      </c>
      <c r="P590" s="4">
        <v>21942</v>
      </c>
      <c r="Q590" s="4" t="s">
        <v>6238</v>
      </c>
      <c r="R590" s="2">
        <v>360000</v>
      </c>
      <c r="S590" s="4" t="s">
        <v>37</v>
      </c>
      <c r="T590" s="4">
        <v>288000</v>
      </c>
      <c r="U590" s="4" t="s">
        <v>37</v>
      </c>
      <c r="V590" s="4" t="s">
        <v>38</v>
      </c>
      <c r="W590" s="4" t="s">
        <v>38</v>
      </c>
      <c r="X590" s="4" t="s">
        <v>38</v>
      </c>
      <c r="Y590" s="4" t="s">
        <v>38</v>
      </c>
      <c r="Z590" s="46">
        <v>45810</v>
      </c>
      <c r="AA590" s="4" t="s">
        <v>38</v>
      </c>
      <c r="AB590" s="147" t="s">
        <v>6231</v>
      </c>
    </row>
    <row r="591" spans="1:28" s="113" customFormat="1" ht="60" customHeight="1" x14ac:dyDescent="0.25">
      <c r="A591" s="4">
        <v>588</v>
      </c>
      <c r="B591" s="4" t="s">
        <v>6223</v>
      </c>
      <c r="C591" s="4" t="s">
        <v>1549</v>
      </c>
      <c r="D591" s="4" t="s">
        <v>1583</v>
      </c>
      <c r="E591" s="4" t="s">
        <v>6234</v>
      </c>
      <c r="F591" s="4" t="s">
        <v>2862</v>
      </c>
      <c r="G591" s="4" t="s">
        <v>6237</v>
      </c>
      <c r="H591" s="4" t="s">
        <v>6236</v>
      </c>
      <c r="I591" s="4" t="s">
        <v>6235</v>
      </c>
      <c r="J591" s="4" t="s">
        <v>6234</v>
      </c>
      <c r="K591" s="4">
        <v>33.313859999999998</v>
      </c>
      <c r="L591" s="4">
        <v>73.015162000000004</v>
      </c>
      <c r="M591" s="4">
        <v>102</v>
      </c>
      <c r="N591" s="4" t="s">
        <v>34</v>
      </c>
      <c r="O591" s="4" t="s">
        <v>6233</v>
      </c>
      <c r="P591" s="4">
        <v>19611</v>
      </c>
      <c r="Q591" s="4" t="s">
        <v>6232</v>
      </c>
      <c r="R591" s="2">
        <v>360000</v>
      </c>
      <c r="S591" s="4" t="s">
        <v>37</v>
      </c>
      <c r="T591" s="4">
        <v>288000</v>
      </c>
      <c r="U591" s="4" t="s">
        <v>37</v>
      </c>
      <c r="V591" s="4" t="s">
        <v>38</v>
      </c>
      <c r="W591" s="4" t="s">
        <v>38</v>
      </c>
      <c r="X591" s="4" t="s">
        <v>38</v>
      </c>
      <c r="Y591" s="4" t="s">
        <v>38</v>
      </c>
      <c r="Z591" s="46">
        <v>45718</v>
      </c>
      <c r="AA591" s="4" t="s">
        <v>38</v>
      </c>
      <c r="AB591" s="147" t="s">
        <v>6231</v>
      </c>
    </row>
    <row r="592" spans="1:28" s="113" customFormat="1" ht="60" customHeight="1" x14ac:dyDescent="0.25">
      <c r="A592" s="4">
        <v>589</v>
      </c>
      <c r="B592" s="4" t="s">
        <v>6223</v>
      </c>
      <c r="C592" s="4" t="s">
        <v>704</v>
      </c>
      <c r="D592" s="4" t="s">
        <v>712</v>
      </c>
      <c r="E592" s="4" t="s">
        <v>6226</v>
      </c>
      <c r="F592" s="4" t="s">
        <v>6230</v>
      </c>
      <c r="G592" s="4" t="s">
        <v>6229</v>
      </c>
      <c r="H592" s="4" t="s">
        <v>6228</v>
      </c>
      <c r="I592" s="4" t="s">
        <v>6227</v>
      </c>
      <c r="J592" s="4" t="s">
        <v>6226</v>
      </c>
      <c r="K592" s="4">
        <v>33.062558000000003</v>
      </c>
      <c r="L592" s="4">
        <v>73.549232000000003</v>
      </c>
      <c r="M592" s="4">
        <v>67</v>
      </c>
      <c r="N592" s="4" t="s">
        <v>34</v>
      </c>
      <c r="O592" s="114">
        <v>45332</v>
      </c>
      <c r="P592" s="4">
        <v>22522</v>
      </c>
      <c r="Q592" s="4" t="s">
        <v>6225</v>
      </c>
      <c r="R592" s="4">
        <v>360000</v>
      </c>
      <c r="S592" s="4" t="s">
        <v>37</v>
      </c>
      <c r="T592" s="4">
        <v>288000</v>
      </c>
      <c r="U592" s="4" t="s">
        <v>37</v>
      </c>
      <c r="V592" s="4" t="s">
        <v>38</v>
      </c>
      <c r="W592" s="4" t="s">
        <v>38</v>
      </c>
      <c r="X592" s="4" t="s">
        <v>38</v>
      </c>
      <c r="Y592" s="4" t="s">
        <v>38</v>
      </c>
      <c r="Z592" s="46">
        <v>45353</v>
      </c>
      <c r="AA592" s="4" t="s">
        <v>38</v>
      </c>
      <c r="AB592" s="147" t="s">
        <v>6224</v>
      </c>
    </row>
    <row r="593" spans="1:28" s="113" customFormat="1" ht="60" customHeight="1" x14ac:dyDescent="0.25">
      <c r="A593" s="4">
        <v>590</v>
      </c>
      <c r="B593" s="4" t="s">
        <v>6223</v>
      </c>
      <c r="C593" s="4" t="s">
        <v>704</v>
      </c>
      <c r="D593" s="4" t="s">
        <v>6222</v>
      </c>
      <c r="E593" s="84" t="s">
        <v>6221</v>
      </c>
      <c r="F593" s="84" t="s">
        <v>719</v>
      </c>
      <c r="G593" s="84" t="s">
        <v>6220</v>
      </c>
      <c r="H593" s="84" t="s">
        <v>6219</v>
      </c>
      <c r="I593" s="84" t="s">
        <v>6218</v>
      </c>
      <c r="J593" s="84" t="s">
        <v>6217</v>
      </c>
      <c r="K593" s="4">
        <v>32.213839999999998</v>
      </c>
      <c r="L593" s="4">
        <v>73.429649999999995</v>
      </c>
      <c r="M593" s="84">
        <v>80</v>
      </c>
      <c r="N593" s="4" t="s">
        <v>34</v>
      </c>
      <c r="O593" s="84" t="s">
        <v>6216</v>
      </c>
      <c r="P593" s="172">
        <v>41256</v>
      </c>
      <c r="Q593" s="84" t="s">
        <v>6215</v>
      </c>
      <c r="R593" s="84">
        <v>360000</v>
      </c>
      <c r="S593" s="84" t="s">
        <v>37</v>
      </c>
      <c r="T593" s="4" t="s">
        <v>38</v>
      </c>
      <c r="U593" s="4" t="s">
        <v>38</v>
      </c>
      <c r="V593" s="4" t="s">
        <v>38</v>
      </c>
      <c r="W593" s="4" t="s">
        <v>38</v>
      </c>
      <c r="X593" s="4" t="s">
        <v>38</v>
      </c>
      <c r="Y593" s="4" t="s">
        <v>38</v>
      </c>
      <c r="Z593" s="4" t="s">
        <v>38</v>
      </c>
      <c r="AA593" s="4" t="s">
        <v>38</v>
      </c>
      <c r="AB593" s="147" t="s">
        <v>6214</v>
      </c>
    </row>
  </sheetData>
  <mergeCells count="28">
    <mergeCell ref="A1:XFD1"/>
    <mergeCell ref="F2:F3"/>
    <mergeCell ref="A2:A3"/>
    <mergeCell ref="B2:B3"/>
    <mergeCell ref="C2:C3"/>
    <mergeCell ref="D2:D3"/>
    <mergeCell ref="E2:E3"/>
    <mergeCell ref="S2:S3"/>
    <mergeCell ref="G2:G3"/>
    <mergeCell ref="H2:H3"/>
    <mergeCell ref="I2:I3"/>
    <mergeCell ref="J2:J3"/>
    <mergeCell ref="K2:L2"/>
    <mergeCell ref="M2:M3"/>
    <mergeCell ref="N2:N3"/>
    <mergeCell ref="O2:O3"/>
    <mergeCell ref="P2:P3"/>
    <mergeCell ref="Q2:Q3"/>
    <mergeCell ref="R2:R3"/>
    <mergeCell ref="Z2:Z3"/>
    <mergeCell ref="AA2:AA3"/>
    <mergeCell ref="AB2:AB3"/>
    <mergeCell ref="T2:T3"/>
    <mergeCell ref="U2:U3"/>
    <mergeCell ref="V2:V3"/>
    <mergeCell ref="W2:W3"/>
    <mergeCell ref="X2:X3"/>
    <mergeCell ref="Y2:Y3"/>
  </mergeCells>
  <conditionalFormatting sqref="H22:H35">
    <cfRule type="duplicateValues" dxfId="741" priority="204"/>
    <cfRule type="duplicateValues" dxfId="740" priority="205"/>
    <cfRule type="duplicateValues" dxfId="739" priority="206"/>
  </conditionalFormatting>
  <conditionalFormatting sqref="G22:G35">
    <cfRule type="duplicateValues" dxfId="738" priority="203"/>
  </conditionalFormatting>
  <conditionalFormatting sqref="I22:I35">
    <cfRule type="duplicateValues" dxfId="737" priority="202"/>
  </conditionalFormatting>
  <conditionalFormatting sqref="H36:H37">
    <cfRule type="duplicateValues" dxfId="736" priority="199"/>
    <cfRule type="duplicateValues" dxfId="735" priority="200"/>
    <cfRule type="duplicateValues" dxfId="734" priority="201"/>
  </conditionalFormatting>
  <conditionalFormatting sqref="G36:G37">
    <cfRule type="duplicateValues" dxfId="733" priority="198"/>
  </conditionalFormatting>
  <conditionalFormatting sqref="I36:I37">
    <cfRule type="duplicateValues" dxfId="732" priority="197"/>
  </conditionalFormatting>
  <conditionalFormatting sqref="H169:H173">
    <cfRule type="duplicateValues" dxfId="731" priority="187"/>
    <cfRule type="duplicateValues" dxfId="730" priority="188"/>
    <cfRule type="duplicateValues" dxfId="729" priority="189"/>
  </conditionalFormatting>
  <conditionalFormatting sqref="G169:G173">
    <cfRule type="duplicateValues" dxfId="728" priority="190"/>
  </conditionalFormatting>
  <conditionalFormatting sqref="I169:I173">
    <cfRule type="duplicateValues" dxfId="727" priority="191"/>
  </conditionalFormatting>
  <conditionalFormatting sqref="H116:H120 H122">
    <cfRule type="duplicateValues" dxfId="726" priority="248"/>
    <cfRule type="duplicateValues" dxfId="725" priority="249"/>
    <cfRule type="duplicateValues" dxfId="724" priority="250"/>
  </conditionalFormatting>
  <conditionalFormatting sqref="G116:G120 G122">
    <cfRule type="duplicateValues" dxfId="723" priority="254"/>
  </conditionalFormatting>
  <conditionalFormatting sqref="I116:I120 I122">
    <cfRule type="duplicateValues" dxfId="722" priority="256"/>
  </conditionalFormatting>
  <conditionalFormatting sqref="H191">
    <cfRule type="duplicateValues" dxfId="721" priority="185"/>
    <cfRule type="duplicateValues" dxfId="720" priority="186"/>
  </conditionalFormatting>
  <conditionalFormatting sqref="G319:G330 G332 G334:G396">
    <cfRule type="duplicateValues" dxfId="719" priority="171"/>
  </conditionalFormatting>
  <conditionalFormatting sqref="G319:G396">
    <cfRule type="duplicateValues" dxfId="718" priority="156"/>
    <cfRule type="duplicateValues" dxfId="717" priority="158"/>
  </conditionalFormatting>
  <conditionalFormatting sqref="G323:G326">
    <cfRule type="duplicateValues" dxfId="716" priority="173"/>
    <cfRule type="duplicateValues" dxfId="715" priority="174"/>
    <cfRule type="duplicateValues" dxfId="714" priority="175"/>
    <cfRule type="duplicateValues" dxfId="713" priority="176"/>
  </conditionalFormatting>
  <conditionalFormatting sqref="G327:G330 G319:G322 G332 G334:G396">
    <cfRule type="duplicateValues" dxfId="712" priority="178"/>
  </conditionalFormatting>
  <conditionalFormatting sqref="G331">
    <cfRule type="duplicateValues" dxfId="711" priority="165"/>
    <cfRule type="duplicateValues" dxfId="710" priority="167"/>
    <cfRule type="duplicateValues" dxfId="709" priority="168"/>
    <cfRule type="duplicateValues" dxfId="708" priority="169"/>
    <cfRule type="duplicateValues" dxfId="707" priority="170"/>
  </conditionalFormatting>
  <conditionalFormatting sqref="G333">
    <cfRule type="duplicateValues" dxfId="706" priority="159"/>
    <cfRule type="duplicateValues" dxfId="705" priority="161"/>
    <cfRule type="duplicateValues" dxfId="704" priority="162"/>
    <cfRule type="duplicateValues" dxfId="703" priority="163"/>
    <cfRule type="duplicateValues" dxfId="702" priority="164"/>
  </conditionalFormatting>
  <conditionalFormatting sqref="G382:G385">
    <cfRule type="duplicateValues" dxfId="701" priority="183"/>
  </conditionalFormatting>
  <conditionalFormatting sqref="G385">
    <cfRule type="duplicateValues" dxfId="700" priority="157"/>
  </conditionalFormatting>
  <conditionalFormatting sqref="G390:G393">
    <cfRule type="duplicateValues" dxfId="699" priority="179"/>
    <cfRule type="duplicateValues" dxfId="698" priority="180"/>
  </conditionalFormatting>
  <conditionalFormatting sqref="G394:G396 G319:G322 G327:G330 G332 G334:G389">
    <cfRule type="duplicateValues" dxfId="697" priority="181"/>
    <cfRule type="duplicateValues" dxfId="696" priority="182"/>
  </conditionalFormatting>
  <conditionalFormatting sqref="G394:G396 G386:G389 G319:G322 G327:G330 G332 G334:G381">
    <cfRule type="duplicateValues" dxfId="695" priority="184"/>
  </conditionalFormatting>
  <conditionalFormatting sqref="H323:H326">
    <cfRule type="duplicateValues" dxfId="694" priority="172"/>
  </conditionalFormatting>
  <conditionalFormatting sqref="H327:H330 H319:H322 H332 H334:H396">
    <cfRule type="duplicateValues" dxfId="693" priority="177"/>
  </conditionalFormatting>
  <conditionalFormatting sqref="H331">
    <cfRule type="duplicateValues" dxfId="692" priority="166"/>
  </conditionalFormatting>
  <conditionalFormatting sqref="H333">
    <cfRule type="duplicateValues" dxfId="691" priority="160"/>
  </conditionalFormatting>
  <conditionalFormatting sqref="G566">
    <cfRule type="duplicateValues" dxfId="690" priority="126"/>
    <cfRule type="duplicateValues" dxfId="689" priority="127"/>
    <cfRule type="duplicateValues" dxfId="688" priority="128"/>
    <cfRule type="duplicateValues" dxfId="687" priority="129"/>
    <cfRule type="duplicateValues" dxfId="686" priority="130"/>
    <cfRule type="duplicateValues" dxfId="685" priority="131"/>
    <cfRule type="duplicateValues" dxfId="684" priority="132"/>
    <cfRule type="duplicateValues" dxfId="683" priority="133"/>
  </conditionalFormatting>
  <conditionalFormatting sqref="G568">
    <cfRule type="duplicateValues" dxfId="682" priority="137"/>
  </conditionalFormatting>
  <conditionalFormatting sqref="G569:G570">
    <cfRule type="duplicateValues" dxfId="681" priority="111"/>
    <cfRule type="duplicateValues" dxfId="680" priority="112"/>
    <cfRule type="duplicateValues" dxfId="679" priority="113"/>
    <cfRule type="duplicateValues" dxfId="678" priority="114"/>
    <cfRule type="duplicateValues" dxfId="677" priority="115"/>
    <cfRule type="duplicateValues" dxfId="676" priority="116"/>
    <cfRule type="duplicateValues" dxfId="675" priority="117"/>
    <cfRule type="duplicateValues" dxfId="674" priority="118"/>
    <cfRule type="duplicateValues" dxfId="673" priority="119"/>
    <cfRule type="duplicateValues" dxfId="672" priority="120"/>
    <cfRule type="duplicateValues" dxfId="671" priority="121"/>
    <cfRule type="duplicateValues" dxfId="670" priority="122"/>
    <cfRule type="duplicateValues" dxfId="669" priority="123"/>
    <cfRule type="duplicateValues" dxfId="668" priority="124"/>
    <cfRule type="duplicateValues" dxfId="667" priority="125"/>
  </conditionalFormatting>
  <conditionalFormatting sqref="G571">
    <cfRule type="duplicateValues" dxfId="666" priority="107"/>
    <cfRule type="duplicateValues" dxfId="665" priority="108"/>
    <cfRule type="duplicateValues" dxfId="664" priority="109"/>
    <cfRule type="duplicateValues" dxfId="663" priority="110"/>
  </conditionalFormatting>
  <conditionalFormatting sqref="G572">
    <cfRule type="duplicateValues" dxfId="662" priority="99"/>
    <cfRule type="duplicateValues" dxfId="661" priority="100"/>
    <cfRule type="duplicateValues" dxfId="660" priority="101"/>
    <cfRule type="duplicateValues" dxfId="659" priority="102"/>
    <cfRule type="duplicateValues" dxfId="658" priority="103"/>
    <cfRule type="duplicateValues" dxfId="657" priority="104"/>
  </conditionalFormatting>
  <conditionalFormatting sqref="G573">
    <cfRule type="duplicateValues" dxfId="656" priority="93"/>
    <cfRule type="duplicateValues" dxfId="655" priority="94"/>
    <cfRule type="duplicateValues" dxfId="654" priority="95"/>
    <cfRule type="duplicateValues" dxfId="653" priority="96"/>
  </conditionalFormatting>
  <conditionalFormatting sqref="G574">
    <cfRule type="duplicateValues" dxfId="652" priority="151"/>
    <cfRule type="duplicateValues" dxfId="651" priority="152"/>
    <cfRule type="duplicateValues" dxfId="650" priority="153"/>
  </conditionalFormatting>
  <conditionalFormatting sqref="G576">
    <cfRule type="duplicateValues" dxfId="649" priority="10"/>
    <cfRule type="duplicateValues" dxfId="648" priority="11"/>
    <cfRule type="duplicateValues" dxfId="647" priority="12"/>
    <cfRule type="duplicateValues" dxfId="646" priority="13"/>
    <cfRule type="duplicateValues" dxfId="645" priority="14"/>
    <cfRule type="duplicateValues" dxfId="644" priority="15"/>
    <cfRule type="duplicateValues" dxfId="643" priority="16"/>
    <cfRule type="duplicateValues" dxfId="642" priority="17"/>
  </conditionalFormatting>
  <conditionalFormatting sqref="G577">
    <cfRule type="duplicateValues" dxfId="641" priority="23"/>
    <cfRule type="duplicateValues" dxfId="640" priority="24"/>
    <cfRule type="duplicateValues" dxfId="639" priority="25"/>
    <cfRule type="duplicateValues" dxfId="638" priority="26"/>
    <cfRule type="duplicateValues" dxfId="637" priority="27"/>
    <cfRule type="duplicateValues" dxfId="636" priority="28"/>
    <cfRule type="duplicateValues" dxfId="635" priority="29"/>
    <cfRule type="duplicateValues" dxfId="634" priority="30"/>
    <cfRule type="duplicateValues" dxfId="633" priority="31"/>
    <cfRule type="duplicateValues" dxfId="632" priority="33"/>
    <cfRule type="duplicateValues" dxfId="631" priority="34"/>
    <cfRule type="duplicateValues" dxfId="630" priority="35"/>
  </conditionalFormatting>
  <conditionalFormatting sqref="G583">
    <cfRule type="duplicateValues" dxfId="629" priority="84"/>
    <cfRule type="duplicateValues" dxfId="628" priority="85"/>
    <cfRule type="duplicateValues" dxfId="627" priority="86"/>
    <cfRule type="duplicateValues" dxfId="626" priority="88"/>
    <cfRule type="duplicateValues" dxfId="625" priority="89"/>
    <cfRule type="duplicateValues" dxfId="624" priority="90"/>
  </conditionalFormatting>
  <conditionalFormatting sqref="G584">
    <cfRule type="duplicateValues" dxfId="623" priority="76"/>
    <cfRule type="duplicateValues" dxfId="622" priority="77"/>
    <cfRule type="duplicateValues" dxfId="621" priority="78"/>
    <cfRule type="duplicateValues" dxfId="620" priority="80"/>
    <cfRule type="duplicateValues" dxfId="619" priority="81"/>
    <cfRule type="duplicateValues" dxfId="618" priority="82"/>
  </conditionalFormatting>
  <conditionalFormatting sqref="G585">
    <cfRule type="duplicateValues" dxfId="617" priority="68"/>
    <cfRule type="duplicateValues" dxfId="616" priority="69"/>
    <cfRule type="duplicateValues" dxfId="615" priority="70"/>
    <cfRule type="duplicateValues" dxfId="614" priority="72"/>
    <cfRule type="duplicateValues" dxfId="613" priority="73"/>
    <cfRule type="duplicateValues" dxfId="612" priority="74"/>
  </conditionalFormatting>
  <conditionalFormatting sqref="G587">
    <cfRule type="duplicateValues" dxfId="611" priority="59"/>
    <cfRule type="duplicateValues" dxfId="610" priority="61"/>
    <cfRule type="duplicateValues" dxfId="609" priority="62"/>
    <cfRule type="duplicateValues" dxfId="608" priority="63"/>
    <cfRule type="duplicateValues" dxfId="607" priority="64"/>
  </conditionalFormatting>
  <conditionalFormatting sqref="G587:G588">
    <cfRule type="duplicateValues" dxfId="606" priority="52"/>
    <cfRule type="duplicateValues" dxfId="605" priority="65"/>
    <cfRule type="duplicateValues" dxfId="604" priority="66"/>
  </conditionalFormatting>
  <conditionalFormatting sqref="G588">
    <cfRule type="duplicateValues" dxfId="603" priority="53"/>
    <cfRule type="duplicateValues" dxfId="602" priority="55"/>
    <cfRule type="duplicateValues" dxfId="601" priority="56"/>
    <cfRule type="duplicateValues" dxfId="600" priority="57"/>
    <cfRule type="duplicateValues" dxfId="599" priority="58"/>
  </conditionalFormatting>
  <conditionalFormatting sqref="G589">
    <cfRule type="duplicateValues" dxfId="598" priority="45"/>
    <cfRule type="duplicateValues" dxfId="597" priority="46"/>
    <cfRule type="duplicateValues" dxfId="596" priority="47"/>
    <cfRule type="duplicateValues" dxfId="595" priority="48"/>
    <cfRule type="duplicateValues" dxfId="594" priority="49"/>
    <cfRule type="duplicateValues" dxfId="593" priority="50"/>
  </conditionalFormatting>
  <conditionalFormatting sqref="G590">
    <cfRule type="duplicateValues" dxfId="592" priority="1"/>
    <cfRule type="duplicateValues" dxfId="591" priority="2"/>
    <cfRule type="duplicateValues" dxfId="590" priority="3"/>
    <cfRule type="duplicateValues" dxfId="589" priority="4"/>
    <cfRule type="duplicateValues" dxfId="588" priority="6"/>
    <cfRule type="duplicateValues" dxfId="587" priority="7"/>
    <cfRule type="duplicateValues" dxfId="586" priority="8"/>
    <cfRule type="duplicateValues" dxfId="585" priority="9"/>
  </conditionalFormatting>
  <conditionalFormatting sqref="G591">
    <cfRule type="duplicateValues" dxfId="584" priority="37"/>
    <cfRule type="duplicateValues" dxfId="583" priority="39"/>
    <cfRule type="duplicateValues" dxfId="582" priority="40"/>
    <cfRule type="duplicateValues" dxfId="581" priority="41"/>
    <cfRule type="duplicateValues" dxfId="580" priority="42"/>
    <cfRule type="duplicateValues" dxfId="579" priority="43"/>
  </conditionalFormatting>
  <conditionalFormatting sqref="G592">
    <cfRule type="duplicateValues" dxfId="578" priority="18"/>
    <cfRule type="duplicateValues" dxfId="577" priority="19"/>
  </conditionalFormatting>
  <conditionalFormatting sqref="G593">
    <cfRule type="duplicateValues" dxfId="576" priority="144"/>
    <cfRule type="duplicateValues" dxfId="575" priority="145"/>
    <cfRule type="duplicateValues" dxfId="574" priority="146"/>
    <cfRule type="duplicateValues" dxfId="573" priority="147"/>
    <cfRule type="duplicateValues" dxfId="572" priority="148"/>
    <cfRule type="duplicateValues" dxfId="571" priority="149"/>
  </conditionalFormatting>
  <conditionalFormatting sqref="G593 G567:G568">
    <cfRule type="duplicateValues" dxfId="570" priority="134"/>
  </conditionalFormatting>
  <conditionalFormatting sqref="G567:G568 G593">
    <cfRule type="duplicateValues" dxfId="569" priority="135"/>
  </conditionalFormatting>
  <conditionalFormatting sqref="G567:G568 G593">
    <cfRule type="duplicateValues" dxfId="568" priority="136"/>
  </conditionalFormatting>
  <conditionalFormatting sqref="G567:G568">
    <cfRule type="duplicateValues" dxfId="567" priority="150"/>
  </conditionalFormatting>
  <conditionalFormatting sqref="G593 G567:G568">
    <cfRule type="duplicateValues" dxfId="566" priority="143"/>
  </conditionalFormatting>
  <conditionalFormatting sqref="G593 G567:G568">
    <cfRule type="duplicateValues" dxfId="565" priority="142"/>
  </conditionalFormatting>
  <conditionalFormatting sqref="G567:G568 G593">
    <cfRule type="duplicateValues" dxfId="564" priority="140"/>
  </conditionalFormatting>
  <conditionalFormatting sqref="G593 G567:G568">
    <cfRule type="duplicateValues" dxfId="563" priority="141"/>
  </conditionalFormatting>
  <conditionalFormatting sqref="H568">
    <cfRule type="duplicateValues" dxfId="562" priority="138"/>
    <cfRule type="duplicateValues" dxfId="561" priority="139"/>
  </conditionalFormatting>
  <conditionalFormatting sqref="H571">
    <cfRule type="duplicateValues" dxfId="560" priority="105"/>
    <cfRule type="duplicateValues" dxfId="559" priority="106"/>
  </conditionalFormatting>
  <conditionalFormatting sqref="H572">
    <cfRule type="duplicateValues" dxfId="558" priority="97"/>
    <cfRule type="duplicateValues" dxfId="557" priority="98"/>
  </conditionalFormatting>
  <conditionalFormatting sqref="H573">
    <cfRule type="duplicateValues" dxfId="556" priority="91"/>
    <cfRule type="duplicateValues" dxfId="555" priority="92"/>
  </conditionalFormatting>
  <conditionalFormatting sqref="H574">
    <cfRule type="duplicateValues" dxfId="554" priority="154"/>
    <cfRule type="duplicateValues" dxfId="553" priority="155"/>
  </conditionalFormatting>
  <conditionalFormatting sqref="H577">
    <cfRule type="duplicateValues" dxfId="552" priority="21"/>
    <cfRule type="duplicateValues" dxfId="551" priority="22"/>
    <cfRule type="duplicateValues" dxfId="550" priority="32"/>
  </conditionalFormatting>
  <conditionalFormatting sqref="H583">
    <cfRule type="duplicateValues" dxfId="549" priority="83"/>
    <cfRule type="duplicateValues" dxfId="548" priority="87"/>
  </conditionalFormatting>
  <conditionalFormatting sqref="H584">
    <cfRule type="duplicateValues" dxfId="547" priority="75"/>
    <cfRule type="duplicateValues" dxfId="546" priority="79"/>
  </conditionalFormatting>
  <conditionalFormatting sqref="H585">
    <cfRule type="duplicateValues" dxfId="545" priority="67"/>
    <cfRule type="duplicateValues" dxfId="544" priority="71"/>
  </conditionalFormatting>
  <conditionalFormatting sqref="H587">
    <cfRule type="duplicateValues" dxfId="543" priority="60"/>
  </conditionalFormatting>
  <conditionalFormatting sqref="H587:H588">
    <cfRule type="duplicateValues" dxfId="542" priority="51"/>
  </conditionalFormatting>
  <conditionalFormatting sqref="H588">
    <cfRule type="duplicateValues" dxfId="541" priority="54"/>
  </conditionalFormatting>
  <conditionalFormatting sqref="H589">
    <cfRule type="duplicateValues" dxfId="540" priority="44"/>
  </conditionalFormatting>
  <conditionalFormatting sqref="H590">
    <cfRule type="duplicateValues" dxfId="539" priority="5"/>
  </conditionalFormatting>
  <conditionalFormatting sqref="H591">
    <cfRule type="duplicateValues" dxfId="538" priority="36"/>
    <cfRule type="duplicateValues" dxfId="537" priority="38"/>
  </conditionalFormatting>
  <conditionalFormatting sqref="H592">
    <cfRule type="duplicateValues" dxfId="536" priority="20"/>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99"/>
  <sheetViews>
    <sheetView topLeftCell="K64" zoomScale="42" zoomScaleNormal="42" workbookViewId="0">
      <selection activeCell="U22" sqref="U22"/>
    </sheetView>
  </sheetViews>
  <sheetFormatPr defaultRowHeight="15" x14ac:dyDescent="0.25"/>
  <cols>
    <col min="1" max="1" width="9.42578125" bestFit="1" customWidth="1"/>
    <col min="2" max="2" width="12.5703125" customWidth="1"/>
    <col min="3" max="3" width="14.5703125" customWidth="1"/>
    <col min="4" max="4" width="14.7109375" customWidth="1"/>
    <col min="5" max="5" width="13.85546875" customWidth="1"/>
    <col min="6" max="6" width="15.85546875" customWidth="1"/>
    <col min="7" max="7" width="21.42578125" customWidth="1"/>
    <col min="8" max="8" width="24.7109375" customWidth="1"/>
    <col min="9" max="9" width="19.42578125" customWidth="1"/>
    <col min="10" max="10" width="20.42578125" customWidth="1"/>
    <col min="11" max="11" width="20" customWidth="1"/>
    <col min="12" max="12" width="22" customWidth="1"/>
    <col min="13" max="13" width="21.28515625" customWidth="1"/>
    <col min="14" max="14" width="19.7109375" customWidth="1"/>
    <col min="15" max="15" width="19" customWidth="1"/>
    <col min="16" max="16" width="17" customWidth="1"/>
    <col min="17" max="17" width="16.85546875" customWidth="1"/>
    <col min="18" max="18" width="17.7109375" customWidth="1"/>
    <col min="19" max="19" width="16.85546875" customWidth="1"/>
    <col min="20" max="20" width="17.140625" customWidth="1"/>
    <col min="21" max="21" width="19.42578125" customWidth="1"/>
    <col min="22" max="22" width="21.140625" customWidth="1"/>
    <col min="23" max="23" width="17.7109375" customWidth="1"/>
    <col min="24" max="24" width="21" customWidth="1"/>
    <col min="25" max="25" width="20.140625" customWidth="1"/>
    <col min="26" max="26" width="19.5703125" customWidth="1"/>
    <col min="27" max="27" width="25.42578125" customWidth="1"/>
    <col min="28" max="28" width="21.7109375" customWidth="1"/>
    <col min="29" max="29" width="15.140625" customWidth="1"/>
    <col min="30" max="30" width="17.7109375" customWidth="1"/>
  </cols>
  <sheetData>
    <row r="1" spans="1:32" s="247" customFormat="1" ht="75" customHeight="1" x14ac:dyDescent="0.25">
      <c r="A1" s="247" t="s">
        <v>12267</v>
      </c>
    </row>
    <row r="2" spans="1:32" s="9" customFormat="1" ht="90" customHeight="1" x14ac:dyDescent="0.25">
      <c r="A2" s="245" t="s">
        <v>0</v>
      </c>
      <c r="B2" s="245" t="s">
        <v>1</v>
      </c>
      <c r="C2" s="245" t="s">
        <v>2</v>
      </c>
      <c r="D2" s="245" t="s">
        <v>3</v>
      </c>
      <c r="E2" s="245" t="s">
        <v>4</v>
      </c>
      <c r="F2" s="245" t="s">
        <v>5</v>
      </c>
      <c r="G2" s="245" t="s">
        <v>6</v>
      </c>
      <c r="H2" s="245" t="s">
        <v>62</v>
      </c>
      <c r="I2" s="245" t="s">
        <v>8</v>
      </c>
      <c r="J2" s="245" t="s">
        <v>9</v>
      </c>
      <c r="K2" s="245" t="s">
        <v>10</v>
      </c>
      <c r="L2" s="245"/>
      <c r="M2" s="245" t="s">
        <v>126</v>
      </c>
      <c r="N2" s="245" t="s">
        <v>127</v>
      </c>
      <c r="O2" s="245" t="s">
        <v>128</v>
      </c>
      <c r="P2" s="245" t="s">
        <v>129</v>
      </c>
      <c r="Q2" s="245" t="s">
        <v>404</v>
      </c>
      <c r="R2" s="245" t="s">
        <v>130</v>
      </c>
      <c r="S2" s="245" t="s">
        <v>131</v>
      </c>
      <c r="T2" s="245" t="s">
        <v>132</v>
      </c>
      <c r="U2" s="245" t="s">
        <v>405</v>
      </c>
      <c r="V2" s="245" t="s">
        <v>133</v>
      </c>
      <c r="W2" s="245" t="s">
        <v>134</v>
      </c>
      <c r="X2" s="245" t="s">
        <v>135</v>
      </c>
      <c r="Y2" s="245" t="s">
        <v>136</v>
      </c>
      <c r="Z2" s="245" t="s">
        <v>137</v>
      </c>
      <c r="AA2" s="245" t="s">
        <v>138</v>
      </c>
      <c r="AB2" s="245" t="s">
        <v>12268</v>
      </c>
      <c r="AC2" s="245" t="s">
        <v>22</v>
      </c>
      <c r="AD2" s="245" t="s">
        <v>23</v>
      </c>
      <c r="AE2" s="15"/>
    </row>
    <row r="3" spans="1:32" s="9" customFormat="1" ht="90" customHeight="1" x14ac:dyDescent="0.25">
      <c r="A3" s="245"/>
      <c r="B3" s="245"/>
      <c r="C3" s="245"/>
      <c r="D3" s="245"/>
      <c r="E3" s="245"/>
      <c r="F3" s="245"/>
      <c r="G3" s="245"/>
      <c r="H3" s="245"/>
      <c r="I3" s="245"/>
      <c r="J3" s="245"/>
      <c r="K3" s="33" t="s">
        <v>73</v>
      </c>
      <c r="L3" s="33" t="s">
        <v>74</v>
      </c>
      <c r="M3" s="245"/>
      <c r="N3" s="245"/>
      <c r="O3" s="245"/>
      <c r="P3" s="245"/>
      <c r="Q3" s="245"/>
      <c r="R3" s="245"/>
      <c r="S3" s="245"/>
      <c r="T3" s="245"/>
      <c r="U3" s="245"/>
      <c r="V3" s="245"/>
      <c r="W3" s="245"/>
      <c r="X3" s="245"/>
      <c r="Y3" s="245"/>
      <c r="Z3" s="245"/>
      <c r="AA3" s="245"/>
      <c r="AB3" s="245"/>
      <c r="AC3" s="245"/>
      <c r="AD3" s="245"/>
      <c r="AE3" s="15"/>
      <c r="AF3" s="15"/>
    </row>
    <row r="4" spans="1:32" s="113" customFormat="1" ht="60" customHeight="1" x14ac:dyDescent="0.25">
      <c r="A4" s="4">
        <v>1</v>
      </c>
      <c r="B4" s="4" t="s">
        <v>26</v>
      </c>
      <c r="C4" s="4" t="s">
        <v>363</v>
      </c>
      <c r="D4" s="4" t="s">
        <v>371</v>
      </c>
      <c r="E4" s="4" t="s">
        <v>395</v>
      </c>
      <c r="F4" s="4" t="s">
        <v>372</v>
      </c>
      <c r="G4" s="4" t="s">
        <v>396</v>
      </c>
      <c r="H4" s="4" t="s">
        <v>374</v>
      </c>
      <c r="I4" s="10" t="s">
        <v>397</v>
      </c>
      <c r="J4" s="4" t="s">
        <v>398</v>
      </c>
      <c r="K4" s="4" t="s">
        <v>399</v>
      </c>
      <c r="L4" s="4" t="s">
        <v>400</v>
      </c>
      <c r="M4" s="4" t="s">
        <v>401</v>
      </c>
      <c r="N4" s="4">
        <v>100</v>
      </c>
      <c r="O4" s="4">
        <v>5.76</v>
      </c>
      <c r="P4" s="4">
        <v>1701920</v>
      </c>
      <c r="Q4" s="4">
        <v>720000</v>
      </c>
      <c r="R4" s="4">
        <v>1021141</v>
      </c>
      <c r="S4" s="10" t="s">
        <v>402</v>
      </c>
      <c r="T4" s="14" t="s">
        <v>403</v>
      </c>
      <c r="U4" s="4">
        <v>480000</v>
      </c>
      <c r="V4" s="4">
        <v>680761</v>
      </c>
      <c r="W4" s="20">
        <f t="shared" ref="W4:W6" si="0">V4-U4</f>
        <v>200761</v>
      </c>
      <c r="X4" s="4">
        <v>836021</v>
      </c>
      <c r="Y4" s="4">
        <v>695691</v>
      </c>
      <c r="Z4" s="4">
        <v>1531712</v>
      </c>
      <c r="AA4" s="4">
        <v>1531712</v>
      </c>
      <c r="AB4" s="4">
        <v>170192</v>
      </c>
      <c r="AC4" s="114" t="s">
        <v>38</v>
      </c>
      <c r="AD4" s="4" t="s">
        <v>40</v>
      </c>
      <c r="AE4" s="175"/>
      <c r="AF4" s="145"/>
    </row>
    <row r="5" spans="1:32" s="113" customFormat="1" ht="60" customHeight="1" x14ac:dyDescent="0.25">
      <c r="A5" s="4">
        <v>2</v>
      </c>
      <c r="B5" s="4" t="s">
        <v>26</v>
      </c>
      <c r="C5" s="4" t="s">
        <v>1549</v>
      </c>
      <c r="D5" s="4" t="s">
        <v>1583</v>
      </c>
      <c r="E5" s="4" t="s">
        <v>2126</v>
      </c>
      <c r="F5" s="4" t="s">
        <v>2126</v>
      </c>
      <c r="G5" s="4" t="s">
        <v>1586</v>
      </c>
      <c r="H5" s="4" t="s">
        <v>1587</v>
      </c>
      <c r="I5" s="4" t="s">
        <v>1588</v>
      </c>
      <c r="J5" s="4" t="s">
        <v>7459</v>
      </c>
      <c r="K5" s="4">
        <v>33.257801000000001</v>
      </c>
      <c r="L5" s="4">
        <v>73.534379999999999</v>
      </c>
      <c r="M5" s="4" t="s">
        <v>1208</v>
      </c>
      <c r="N5" s="4">
        <v>4.8</v>
      </c>
      <c r="O5" s="4">
        <v>5.5</v>
      </c>
      <c r="P5" s="4">
        <v>813360</v>
      </c>
      <c r="Q5" s="4"/>
      <c r="R5" s="4">
        <v>488016</v>
      </c>
      <c r="S5" s="46" t="s">
        <v>7460</v>
      </c>
      <c r="T5" s="4" t="s">
        <v>1670</v>
      </c>
      <c r="U5" s="114" t="s">
        <v>38</v>
      </c>
      <c r="V5" s="4">
        <v>406680</v>
      </c>
      <c r="W5" s="114" t="s">
        <v>38</v>
      </c>
      <c r="X5" s="4">
        <v>406680</v>
      </c>
      <c r="Y5" s="4">
        <v>325344</v>
      </c>
      <c r="Z5" s="4">
        <f>(X5+Y5)</f>
        <v>732024</v>
      </c>
      <c r="AA5" s="4">
        <f>X5+Y5</f>
        <v>732024</v>
      </c>
      <c r="AB5" s="114" t="s">
        <v>38</v>
      </c>
      <c r="AC5" s="114" t="s">
        <v>38</v>
      </c>
      <c r="AD5" s="4" t="s">
        <v>149</v>
      </c>
    </row>
    <row r="6" spans="1:32" s="113" customFormat="1" ht="60" customHeight="1" x14ac:dyDescent="0.25">
      <c r="A6" s="4">
        <v>3</v>
      </c>
      <c r="B6" s="4" t="s">
        <v>26</v>
      </c>
      <c r="C6" s="4" t="s">
        <v>499</v>
      </c>
      <c r="D6" s="4" t="s">
        <v>550</v>
      </c>
      <c r="E6" s="4" t="s">
        <v>535</v>
      </c>
      <c r="F6" s="4" t="s">
        <v>536</v>
      </c>
      <c r="G6" s="4" t="s">
        <v>537</v>
      </c>
      <c r="H6" s="4" t="s">
        <v>538</v>
      </c>
      <c r="I6" s="4" t="s">
        <v>539</v>
      </c>
      <c r="J6" s="4" t="s">
        <v>535</v>
      </c>
      <c r="K6" s="4">
        <v>30.303920000000002</v>
      </c>
      <c r="L6" s="4">
        <v>70.20899</v>
      </c>
      <c r="M6" s="4" t="s">
        <v>401</v>
      </c>
      <c r="N6" s="4">
        <v>40</v>
      </c>
      <c r="O6" s="4">
        <v>5.5</v>
      </c>
      <c r="P6" s="4">
        <v>783676</v>
      </c>
      <c r="Q6" s="4">
        <v>720000</v>
      </c>
      <c r="R6" s="4">
        <v>470206</v>
      </c>
      <c r="S6" s="4" t="s">
        <v>551</v>
      </c>
      <c r="T6" s="10" t="s">
        <v>551</v>
      </c>
      <c r="U6" s="4">
        <v>480000</v>
      </c>
      <c r="V6" s="4">
        <v>313470</v>
      </c>
      <c r="W6" s="4">
        <f t="shared" si="0"/>
        <v>-166530</v>
      </c>
      <c r="X6" s="4">
        <v>391838</v>
      </c>
      <c r="Y6" s="4">
        <v>313470</v>
      </c>
      <c r="Z6" s="4">
        <f t="shared" ref="Z6:Z7" si="1">X6+Y6</f>
        <v>705308</v>
      </c>
      <c r="AA6" s="4">
        <v>783676</v>
      </c>
      <c r="AB6" s="4"/>
      <c r="AC6" s="114" t="s">
        <v>38</v>
      </c>
      <c r="AD6" s="4" t="s">
        <v>552</v>
      </c>
      <c r="AE6" s="145"/>
      <c r="AF6" s="145"/>
    </row>
    <row r="7" spans="1:32" s="113" customFormat="1" ht="60" customHeight="1" x14ac:dyDescent="0.25">
      <c r="A7" s="4">
        <v>4</v>
      </c>
      <c r="B7" s="4" t="s">
        <v>26</v>
      </c>
      <c r="C7" s="4" t="s">
        <v>499</v>
      </c>
      <c r="D7" s="4" t="s">
        <v>544</v>
      </c>
      <c r="E7" s="4" t="s">
        <v>545</v>
      </c>
      <c r="F7" s="4" t="s">
        <v>545</v>
      </c>
      <c r="G7" s="4" t="s">
        <v>546</v>
      </c>
      <c r="H7" s="4" t="s">
        <v>547</v>
      </c>
      <c r="I7" s="26" t="s">
        <v>548</v>
      </c>
      <c r="J7" s="4" t="s">
        <v>553</v>
      </c>
      <c r="K7" s="4">
        <v>30.506931000000002</v>
      </c>
      <c r="L7" s="4">
        <v>70.312134999999998</v>
      </c>
      <c r="M7" s="4" t="s">
        <v>401</v>
      </c>
      <c r="N7" s="4">
        <v>80</v>
      </c>
      <c r="O7" s="4">
        <v>5.6</v>
      </c>
      <c r="P7" s="4">
        <v>783675</v>
      </c>
      <c r="Q7" s="4">
        <v>720000</v>
      </c>
      <c r="R7" s="4">
        <v>470206</v>
      </c>
      <c r="S7" s="4" t="s">
        <v>554</v>
      </c>
      <c r="T7" s="4" t="s">
        <v>555</v>
      </c>
      <c r="U7" s="4">
        <v>480000</v>
      </c>
      <c r="V7" s="4">
        <v>313470</v>
      </c>
      <c r="W7" s="4">
        <f>U7-V7</f>
        <v>166530</v>
      </c>
      <c r="X7" s="4">
        <v>391838</v>
      </c>
      <c r="Y7" s="4">
        <v>313470</v>
      </c>
      <c r="Z7" s="4">
        <f t="shared" si="1"/>
        <v>705308</v>
      </c>
      <c r="AA7" s="4">
        <v>783676</v>
      </c>
      <c r="AB7" s="4">
        <v>78367</v>
      </c>
      <c r="AC7" s="114" t="s">
        <v>38</v>
      </c>
      <c r="AD7" s="4" t="s">
        <v>50</v>
      </c>
      <c r="AE7" s="145"/>
    </row>
    <row r="8" spans="1:32" s="113" customFormat="1" ht="60" customHeight="1" x14ac:dyDescent="0.25">
      <c r="A8" s="4">
        <v>5</v>
      </c>
      <c r="B8" s="4" t="s">
        <v>26</v>
      </c>
      <c r="C8" s="4" t="s">
        <v>1383</v>
      </c>
      <c r="D8" s="4" t="s">
        <v>1384</v>
      </c>
      <c r="E8" s="4" t="s">
        <v>1385</v>
      </c>
      <c r="F8" s="4" t="s">
        <v>1386</v>
      </c>
      <c r="G8" s="4" t="s">
        <v>1387</v>
      </c>
      <c r="H8" s="4" t="s">
        <v>1388</v>
      </c>
      <c r="I8" s="4" t="s">
        <v>1389</v>
      </c>
      <c r="J8" s="4" t="s">
        <v>1385</v>
      </c>
      <c r="K8" s="4">
        <v>29.566915999999999</v>
      </c>
      <c r="L8" s="176">
        <v>70.149026000000006</v>
      </c>
      <c r="M8" s="4" t="s">
        <v>401</v>
      </c>
      <c r="N8" s="4">
        <v>40</v>
      </c>
      <c r="O8" s="4">
        <v>7.5</v>
      </c>
      <c r="P8" s="4">
        <v>1149552</v>
      </c>
      <c r="Q8" s="4">
        <v>720000</v>
      </c>
      <c r="R8" s="4">
        <v>689731</v>
      </c>
      <c r="S8" s="4" t="s">
        <v>1393</v>
      </c>
      <c r="T8" s="4" t="s">
        <v>1394</v>
      </c>
      <c r="U8" s="4">
        <v>480000</v>
      </c>
      <c r="V8" s="4">
        <v>431099</v>
      </c>
      <c r="W8" s="4">
        <f>U8-V8</f>
        <v>48901</v>
      </c>
      <c r="X8" s="4">
        <v>574776</v>
      </c>
      <c r="Y8" s="4">
        <v>459821</v>
      </c>
      <c r="Z8" s="4">
        <v>1149552</v>
      </c>
      <c r="AA8" s="4">
        <v>1149552</v>
      </c>
      <c r="AB8" s="4">
        <v>114955</v>
      </c>
      <c r="AC8" s="114" t="s">
        <v>38</v>
      </c>
      <c r="AD8" s="4" t="s">
        <v>50</v>
      </c>
      <c r="AE8" s="145"/>
    </row>
    <row r="9" spans="1:32" s="113" customFormat="1" ht="60" customHeight="1" x14ac:dyDescent="0.25">
      <c r="A9" s="4">
        <v>6</v>
      </c>
      <c r="B9" s="4" t="s">
        <v>1676</v>
      </c>
      <c r="C9" s="4" t="s">
        <v>27</v>
      </c>
      <c r="D9" s="4" t="s">
        <v>109</v>
      </c>
      <c r="E9" s="4" t="s">
        <v>51</v>
      </c>
      <c r="F9" s="4" t="s">
        <v>52</v>
      </c>
      <c r="G9" s="4" t="s">
        <v>1677</v>
      </c>
      <c r="H9" s="4" t="s">
        <v>1678</v>
      </c>
      <c r="I9" s="4" t="s">
        <v>1679</v>
      </c>
      <c r="J9" s="4" t="str">
        <f t="shared" ref="J9" si="2">E9</f>
        <v>Lund</v>
      </c>
      <c r="K9" s="4" t="s">
        <v>2155</v>
      </c>
      <c r="L9" s="4" t="s">
        <v>2156</v>
      </c>
      <c r="M9" s="4" t="s">
        <v>401</v>
      </c>
      <c r="N9" s="4">
        <v>3</v>
      </c>
      <c r="O9" s="4">
        <v>8.1</v>
      </c>
      <c r="P9" s="4">
        <v>1285592</v>
      </c>
      <c r="Q9" s="4">
        <v>720000</v>
      </c>
      <c r="R9" s="4">
        <v>771355</v>
      </c>
      <c r="S9" s="10" t="s">
        <v>2157</v>
      </c>
      <c r="T9" s="4" t="s">
        <v>2158</v>
      </c>
      <c r="U9" s="4">
        <v>480000</v>
      </c>
      <c r="V9" s="4">
        <v>514237</v>
      </c>
      <c r="W9" s="4">
        <f>V9-U9</f>
        <v>34237</v>
      </c>
      <c r="X9" s="4">
        <v>642796</v>
      </c>
      <c r="Y9" s="4">
        <f>V9</f>
        <v>514237</v>
      </c>
      <c r="Z9" s="4">
        <f t="shared" ref="Z9" si="3">X9+Y9</f>
        <v>1157033</v>
      </c>
      <c r="AA9" s="4">
        <v>1285592</v>
      </c>
      <c r="AB9" s="4">
        <f>AA9*0.1</f>
        <v>128559.20000000001</v>
      </c>
      <c r="AC9" s="114" t="s">
        <v>38</v>
      </c>
      <c r="AD9" s="4" t="s">
        <v>40</v>
      </c>
      <c r="AE9" s="145"/>
    </row>
    <row r="10" spans="1:32" s="113" customFormat="1" ht="60" customHeight="1" x14ac:dyDescent="0.25">
      <c r="A10" s="4">
        <v>7</v>
      </c>
      <c r="B10" s="4" t="s">
        <v>1676</v>
      </c>
      <c r="C10" s="4" t="s">
        <v>27</v>
      </c>
      <c r="D10" s="4" t="s">
        <v>41</v>
      </c>
      <c r="E10" s="4" t="s">
        <v>2159</v>
      </c>
      <c r="F10" s="4" t="s">
        <v>2160</v>
      </c>
      <c r="G10" s="4" t="s">
        <v>2161</v>
      </c>
      <c r="H10" s="4" t="s">
        <v>2162</v>
      </c>
      <c r="I10" s="4" t="s">
        <v>2163</v>
      </c>
      <c r="J10" s="4" t="str">
        <f>E10</f>
        <v>Pirana</v>
      </c>
      <c r="K10" s="4" t="s">
        <v>2164</v>
      </c>
      <c r="L10" s="4" t="s">
        <v>2165</v>
      </c>
      <c r="M10" s="4" t="s">
        <v>401</v>
      </c>
      <c r="N10" s="4">
        <v>8.75</v>
      </c>
      <c r="O10" s="4">
        <v>8.1</v>
      </c>
      <c r="P10" s="4">
        <v>1288838</v>
      </c>
      <c r="Q10" s="4">
        <v>720000</v>
      </c>
      <c r="R10" s="20">
        <v>773303</v>
      </c>
      <c r="S10" s="10" t="s">
        <v>2166</v>
      </c>
      <c r="T10" s="4" t="s">
        <v>2167</v>
      </c>
      <c r="U10" s="4">
        <v>480000</v>
      </c>
      <c r="V10" s="4">
        <v>515535</v>
      </c>
      <c r="W10" s="4">
        <f>V10-U10</f>
        <v>35535</v>
      </c>
      <c r="X10" s="4">
        <v>644419</v>
      </c>
      <c r="Y10" s="20">
        <f>V10</f>
        <v>515535</v>
      </c>
      <c r="Z10" s="4">
        <f>X10+Y10</f>
        <v>1159954</v>
      </c>
      <c r="AA10" s="4">
        <v>1288838</v>
      </c>
      <c r="AB10" s="4">
        <v>128884</v>
      </c>
      <c r="AC10" s="114" t="s">
        <v>38</v>
      </c>
      <c r="AD10" s="4" t="s">
        <v>40</v>
      </c>
      <c r="AE10" s="145"/>
    </row>
    <row r="11" spans="1:32" s="113" customFormat="1" ht="60" customHeight="1" x14ac:dyDescent="0.25">
      <c r="A11" s="4">
        <v>8</v>
      </c>
      <c r="B11" s="4" t="s">
        <v>1676</v>
      </c>
      <c r="C11" s="4" t="s">
        <v>27</v>
      </c>
      <c r="D11" s="4" t="s">
        <v>27</v>
      </c>
      <c r="E11" s="4" t="s">
        <v>2168</v>
      </c>
      <c r="F11" s="4" t="s">
        <v>2168</v>
      </c>
      <c r="G11" s="4" t="s">
        <v>2169</v>
      </c>
      <c r="H11" s="4" t="s">
        <v>2170</v>
      </c>
      <c r="I11" s="10" t="s">
        <v>2171</v>
      </c>
      <c r="J11" s="4" t="s">
        <v>2168</v>
      </c>
      <c r="K11" s="4" t="s">
        <v>2172</v>
      </c>
      <c r="L11" s="4" t="s">
        <v>2173</v>
      </c>
      <c r="M11" s="4" t="s">
        <v>401</v>
      </c>
      <c r="N11" s="4">
        <v>12.5</v>
      </c>
      <c r="O11" s="4">
        <v>8.18</v>
      </c>
      <c r="P11" s="4">
        <v>1284747</v>
      </c>
      <c r="Q11" s="4">
        <v>720000</v>
      </c>
      <c r="R11" s="4">
        <v>770848</v>
      </c>
      <c r="S11" s="4" t="s">
        <v>2174</v>
      </c>
      <c r="T11" s="4" t="s">
        <v>2175</v>
      </c>
      <c r="U11" s="4">
        <v>480000</v>
      </c>
      <c r="V11" s="4">
        <v>513899</v>
      </c>
      <c r="W11" s="4">
        <f>U11-V11</f>
        <v>-33899</v>
      </c>
      <c r="X11" s="4">
        <v>642374</v>
      </c>
      <c r="Y11" s="4">
        <v>513898</v>
      </c>
      <c r="Z11" s="4">
        <f>X11+Y11</f>
        <v>1156272</v>
      </c>
      <c r="AA11" s="4">
        <f>Z11</f>
        <v>1156272</v>
      </c>
      <c r="AB11" s="4">
        <v>128475</v>
      </c>
      <c r="AC11" s="114" t="s">
        <v>38</v>
      </c>
      <c r="AD11" s="4" t="s">
        <v>40</v>
      </c>
      <c r="AE11" s="145"/>
    </row>
    <row r="12" spans="1:32" s="113" customFormat="1" ht="60" customHeight="1" x14ac:dyDescent="0.25">
      <c r="A12" s="4">
        <v>9</v>
      </c>
      <c r="B12" s="4" t="s">
        <v>1676</v>
      </c>
      <c r="C12" s="4" t="s">
        <v>27</v>
      </c>
      <c r="D12" s="4" t="s">
        <v>2176</v>
      </c>
      <c r="E12" s="4" t="s">
        <v>2177</v>
      </c>
      <c r="F12" s="4" t="s">
        <v>2178</v>
      </c>
      <c r="G12" s="4" t="s">
        <v>2179</v>
      </c>
      <c r="H12" s="4" t="s">
        <v>2180</v>
      </c>
      <c r="I12" s="4" t="s">
        <v>2181</v>
      </c>
      <c r="J12" s="4" t="str">
        <f>E12</f>
        <v>Orangabad</v>
      </c>
      <c r="K12" s="4">
        <v>33.416939999999997</v>
      </c>
      <c r="L12" s="4">
        <v>72.166920000000005</v>
      </c>
      <c r="M12" s="4" t="s">
        <v>401</v>
      </c>
      <c r="N12" s="4">
        <v>4</v>
      </c>
      <c r="O12" s="4">
        <v>8.1799999999999979</v>
      </c>
      <c r="P12" s="4">
        <v>1282360</v>
      </c>
      <c r="Q12" s="4">
        <v>720000</v>
      </c>
      <c r="R12" s="4">
        <v>769416</v>
      </c>
      <c r="S12" s="4" t="s">
        <v>295</v>
      </c>
      <c r="T12" s="4" t="s">
        <v>2182</v>
      </c>
      <c r="U12" s="4">
        <v>480000</v>
      </c>
      <c r="V12" s="4">
        <v>512944</v>
      </c>
      <c r="W12" s="4">
        <f t="shared" ref="W12:W20" si="4">U12-V12</f>
        <v>-32944</v>
      </c>
      <c r="X12" s="4">
        <v>641180</v>
      </c>
      <c r="Y12" s="4">
        <v>512944</v>
      </c>
      <c r="Z12" s="4">
        <f t="shared" ref="Z12:Z14" si="5">X12+Y12</f>
        <v>1154124</v>
      </c>
      <c r="AA12" s="4">
        <v>1282360</v>
      </c>
      <c r="AB12" s="4">
        <v>128236</v>
      </c>
      <c r="AC12" s="114" t="s">
        <v>38</v>
      </c>
      <c r="AD12" s="4" t="s">
        <v>40</v>
      </c>
      <c r="AE12" s="145"/>
    </row>
    <row r="13" spans="1:32" s="113" customFormat="1" ht="60" customHeight="1" x14ac:dyDescent="0.25">
      <c r="A13" s="4">
        <v>10</v>
      </c>
      <c r="B13" s="4" t="s">
        <v>1676</v>
      </c>
      <c r="C13" s="4" t="s">
        <v>27</v>
      </c>
      <c r="D13" s="4" t="s">
        <v>28</v>
      </c>
      <c r="E13" s="4" t="s">
        <v>2183</v>
      </c>
      <c r="F13" s="4" t="s">
        <v>2183</v>
      </c>
      <c r="G13" s="4" t="s">
        <v>2184</v>
      </c>
      <c r="H13" s="4" t="s">
        <v>2185</v>
      </c>
      <c r="I13" s="4" t="s">
        <v>2186</v>
      </c>
      <c r="J13" s="4" t="s">
        <v>2183</v>
      </c>
      <c r="K13" s="4">
        <v>33.22325</v>
      </c>
      <c r="L13" s="4">
        <v>71.535420000000002</v>
      </c>
      <c r="M13" s="4" t="s">
        <v>401</v>
      </c>
      <c r="N13" s="4">
        <v>8.8000000000000007</v>
      </c>
      <c r="O13" s="4">
        <v>8.1</v>
      </c>
      <c r="P13" s="4">
        <v>1288838</v>
      </c>
      <c r="Q13" s="4">
        <v>720000</v>
      </c>
      <c r="R13" s="4">
        <f>Q13*0.6</f>
        <v>432000</v>
      </c>
      <c r="S13" s="14" t="s">
        <v>2187</v>
      </c>
      <c r="T13" s="4" t="s">
        <v>2188</v>
      </c>
      <c r="U13" s="4">
        <v>480000</v>
      </c>
      <c r="V13" s="4">
        <v>515535</v>
      </c>
      <c r="W13" s="4">
        <f t="shared" si="4"/>
        <v>-35535</v>
      </c>
      <c r="X13" s="4">
        <v>644419</v>
      </c>
      <c r="Y13" s="4">
        <v>515535</v>
      </c>
      <c r="Z13" s="4">
        <f t="shared" si="5"/>
        <v>1159954</v>
      </c>
      <c r="AA13" s="20">
        <v>1159954</v>
      </c>
      <c r="AB13" s="4">
        <v>128884</v>
      </c>
      <c r="AC13" s="114" t="s">
        <v>38</v>
      </c>
      <c r="AD13" s="4" t="s">
        <v>40</v>
      </c>
      <c r="AE13" s="145"/>
    </row>
    <row r="14" spans="1:32" s="113" customFormat="1" ht="60" customHeight="1" x14ac:dyDescent="0.25">
      <c r="A14" s="4">
        <v>11</v>
      </c>
      <c r="B14" s="4" t="s">
        <v>1676</v>
      </c>
      <c r="C14" s="4" t="s">
        <v>27</v>
      </c>
      <c r="D14" s="4" t="s">
        <v>2176</v>
      </c>
      <c r="E14" s="4" t="s">
        <v>2189</v>
      </c>
      <c r="F14" s="4" t="s">
        <v>2189</v>
      </c>
      <c r="G14" s="4" t="s">
        <v>2190</v>
      </c>
      <c r="H14" s="4" t="s">
        <v>2191</v>
      </c>
      <c r="I14" s="4" t="s">
        <v>2192</v>
      </c>
      <c r="J14" s="4" t="str">
        <f>E14</f>
        <v>Malik Mala</v>
      </c>
      <c r="K14" s="4" t="s">
        <v>2193</v>
      </c>
      <c r="L14" s="4" t="s">
        <v>2194</v>
      </c>
      <c r="M14" s="4" t="s">
        <v>401</v>
      </c>
      <c r="N14" s="4">
        <v>2.8</v>
      </c>
      <c r="O14" s="4">
        <v>8.1799999999999979</v>
      </c>
      <c r="P14" s="4">
        <v>827390</v>
      </c>
      <c r="Q14" s="4">
        <v>720000</v>
      </c>
      <c r="R14" s="4">
        <v>496434</v>
      </c>
      <c r="S14" s="4" t="s">
        <v>2195</v>
      </c>
      <c r="T14" s="4" t="s">
        <v>2196</v>
      </c>
      <c r="U14" s="4">
        <v>480000</v>
      </c>
      <c r="V14" s="4">
        <v>330956</v>
      </c>
      <c r="W14" s="4">
        <f t="shared" si="4"/>
        <v>149044</v>
      </c>
      <c r="X14" s="4">
        <v>643952</v>
      </c>
      <c r="Y14" s="4">
        <v>515162</v>
      </c>
      <c r="Z14" s="4">
        <f t="shared" si="5"/>
        <v>1159114</v>
      </c>
      <c r="AA14" s="4">
        <v>1287904</v>
      </c>
      <c r="AB14" s="4">
        <v>128790</v>
      </c>
      <c r="AC14" s="114" t="s">
        <v>38</v>
      </c>
      <c r="AD14" s="4" t="s">
        <v>40</v>
      </c>
      <c r="AE14" s="145"/>
    </row>
    <row r="15" spans="1:32" s="113" customFormat="1" ht="60" customHeight="1" x14ac:dyDescent="0.25">
      <c r="A15" s="4">
        <v>12</v>
      </c>
      <c r="B15" s="4" t="s">
        <v>1676</v>
      </c>
      <c r="C15" s="4" t="s">
        <v>27</v>
      </c>
      <c r="D15" s="4" t="s">
        <v>28</v>
      </c>
      <c r="E15" s="4" t="s">
        <v>2183</v>
      </c>
      <c r="F15" s="4" t="s">
        <v>2183</v>
      </c>
      <c r="G15" s="4" t="s">
        <v>2184</v>
      </c>
      <c r="H15" s="4" t="s">
        <v>2185</v>
      </c>
      <c r="I15" s="4" t="s">
        <v>2186</v>
      </c>
      <c r="J15" s="4" t="s">
        <v>2183</v>
      </c>
      <c r="K15" s="4" t="s">
        <v>2197</v>
      </c>
      <c r="L15" s="4" t="s">
        <v>2198</v>
      </c>
      <c r="M15" s="4" t="s">
        <v>401</v>
      </c>
      <c r="N15" s="4">
        <v>8.8000000000000007</v>
      </c>
      <c r="O15" s="4">
        <v>8.1</v>
      </c>
      <c r="P15" s="4">
        <v>1288838</v>
      </c>
      <c r="Q15" s="4">
        <v>720000</v>
      </c>
      <c r="R15" s="4">
        <f>Q15*0.6</f>
        <v>432000</v>
      </c>
      <c r="S15" s="4" t="s">
        <v>2199</v>
      </c>
      <c r="T15" s="4" t="s">
        <v>2188</v>
      </c>
      <c r="U15" s="4">
        <v>480000</v>
      </c>
      <c r="V15" s="4">
        <f>R15*0.4</f>
        <v>172800</v>
      </c>
      <c r="W15" s="4">
        <f t="shared" si="4"/>
        <v>307200</v>
      </c>
      <c r="X15" s="4">
        <v>644419</v>
      </c>
      <c r="Y15" s="4">
        <v>515535</v>
      </c>
      <c r="Z15" s="4">
        <f>X15+Y15</f>
        <v>1159954</v>
      </c>
      <c r="AA15" s="4">
        <v>1159954</v>
      </c>
      <c r="AB15" s="4">
        <v>128884</v>
      </c>
      <c r="AC15" s="114" t="s">
        <v>38</v>
      </c>
      <c r="AD15" s="4" t="s">
        <v>40</v>
      </c>
      <c r="AE15" s="145"/>
    </row>
    <row r="16" spans="1:32" s="113" customFormat="1" ht="60" customHeight="1" x14ac:dyDescent="0.25">
      <c r="A16" s="4">
        <v>13</v>
      </c>
      <c r="B16" s="4" t="s">
        <v>1676</v>
      </c>
      <c r="C16" s="4" t="s">
        <v>27</v>
      </c>
      <c r="D16" s="4" t="s">
        <v>27</v>
      </c>
      <c r="E16" s="4" t="s">
        <v>2200</v>
      </c>
      <c r="F16" s="4" t="s">
        <v>2201</v>
      </c>
      <c r="G16" s="4" t="s">
        <v>2202</v>
      </c>
      <c r="H16" s="4" t="s">
        <v>2203</v>
      </c>
      <c r="I16" s="4" t="s">
        <v>2204</v>
      </c>
      <c r="J16" s="4" t="s">
        <v>2200</v>
      </c>
      <c r="K16" s="4" t="s">
        <v>2205</v>
      </c>
      <c r="L16" s="4" t="s">
        <v>2206</v>
      </c>
      <c r="M16" s="4" t="s">
        <v>401</v>
      </c>
      <c r="N16" s="4">
        <v>9.5500000000000007</v>
      </c>
      <c r="O16" s="4">
        <v>7.5</v>
      </c>
      <c r="P16" s="4">
        <v>1336693</v>
      </c>
      <c r="Q16" s="4">
        <v>720000</v>
      </c>
      <c r="R16" s="4">
        <f>Q16*0.6</f>
        <v>432000</v>
      </c>
      <c r="S16" s="4" t="s">
        <v>2207</v>
      </c>
      <c r="T16" s="4" t="s">
        <v>2208</v>
      </c>
      <c r="U16" s="4">
        <v>480000</v>
      </c>
      <c r="V16" s="4">
        <f>R16*0.4</f>
        <v>172800</v>
      </c>
      <c r="W16" s="4">
        <f t="shared" si="4"/>
        <v>307200</v>
      </c>
      <c r="X16" s="4">
        <v>534677</v>
      </c>
      <c r="Y16" s="4">
        <v>624495</v>
      </c>
      <c r="Z16" s="4">
        <f>X16+Y16</f>
        <v>1159172</v>
      </c>
      <c r="AA16" s="4">
        <v>1159172</v>
      </c>
      <c r="AB16" s="4">
        <v>177521</v>
      </c>
      <c r="AC16" s="114" t="s">
        <v>38</v>
      </c>
      <c r="AD16" s="4" t="s">
        <v>40</v>
      </c>
      <c r="AE16" s="145"/>
    </row>
    <row r="17" spans="1:31" s="113" customFormat="1" ht="60" customHeight="1" x14ac:dyDescent="0.25">
      <c r="A17" s="4">
        <v>14</v>
      </c>
      <c r="B17" s="4" t="s">
        <v>1676</v>
      </c>
      <c r="C17" s="4" t="s">
        <v>27</v>
      </c>
      <c r="D17" s="4" t="s">
        <v>2176</v>
      </c>
      <c r="E17" s="4" t="s">
        <v>51</v>
      </c>
      <c r="F17" s="4" t="s">
        <v>52</v>
      </c>
      <c r="G17" s="4" t="s">
        <v>2209</v>
      </c>
      <c r="H17" s="4" t="s">
        <v>2210</v>
      </c>
      <c r="I17" s="4" t="s">
        <v>2211</v>
      </c>
      <c r="J17" s="4" t="s">
        <v>51</v>
      </c>
      <c r="K17" s="4">
        <v>33.406401000000002</v>
      </c>
      <c r="L17" s="4">
        <v>72.463320999999993</v>
      </c>
      <c r="M17" s="4" t="s">
        <v>401</v>
      </c>
      <c r="N17" s="4">
        <v>5.45</v>
      </c>
      <c r="O17" s="4">
        <v>8.18</v>
      </c>
      <c r="P17" s="4">
        <v>1282361</v>
      </c>
      <c r="Q17" s="4">
        <v>720000</v>
      </c>
      <c r="R17" s="4">
        <f t="shared" ref="R17:R20" si="6">Q17*0.6</f>
        <v>432000</v>
      </c>
      <c r="S17" s="4" t="s">
        <v>2212</v>
      </c>
      <c r="T17" s="4" t="s">
        <v>2196</v>
      </c>
      <c r="U17" s="4">
        <v>480000</v>
      </c>
      <c r="V17" s="4">
        <f t="shared" ref="V17:V20" si="7">R17*0.4</f>
        <v>172800</v>
      </c>
      <c r="W17" s="4">
        <f t="shared" si="4"/>
        <v>307200</v>
      </c>
      <c r="X17" s="4">
        <v>641170</v>
      </c>
      <c r="Y17" s="4">
        <v>512936</v>
      </c>
      <c r="Z17" s="4">
        <f t="shared" ref="Z17:Z20" si="8">X17+Y17</f>
        <v>1154106</v>
      </c>
      <c r="AA17" s="4">
        <v>1154106</v>
      </c>
      <c r="AB17" s="4">
        <v>128236</v>
      </c>
      <c r="AC17" s="114" t="s">
        <v>38</v>
      </c>
      <c r="AD17" s="4" t="s">
        <v>40</v>
      </c>
      <c r="AE17" s="145"/>
    </row>
    <row r="18" spans="1:31" s="113" customFormat="1" ht="60" customHeight="1" x14ac:dyDescent="0.25">
      <c r="A18" s="4">
        <v>15</v>
      </c>
      <c r="B18" s="4" t="s">
        <v>1676</v>
      </c>
      <c r="C18" s="4" t="s">
        <v>27</v>
      </c>
      <c r="D18" s="4" t="s">
        <v>2176</v>
      </c>
      <c r="E18" s="4" t="s">
        <v>2213</v>
      </c>
      <c r="F18" s="4" t="s">
        <v>2213</v>
      </c>
      <c r="G18" s="4" t="s">
        <v>2214</v>
      </c>
      <c r="H18" s="4" t="s">
        <v>2215</v>
      </c>
      <c r="I18" s="4" t="s">
        <v>2216</v>
      </c>
      <c r="J18" s="4" t="s">
        <v>2213</v>
      </c>
      <c r="K18" s="4" t="s">
        <v>2217</v>
      </c>
      <c r="L18" s="4">
        <v>72.724419999999995</v>
      </c>
      <c r="M18" s="4" t="s">
        <v>401</v>
      </c>
      <c r="N18" s="4">
        <v>12.23</v>
      </c>
      <c r="O18" s="4">
        <v>8.18</v>
      </c>
      <c r="P18" s="4">
        <v>1315870</v>
      </c>
      <c r="Q18" s="4">
        <v>720000</v>
      </c>
      <c r="R18" s="4">
        <f t="shared" si="6"/>
        <v>432000</v>
      </c>
      <c r="S18" s="4" t="s">
        <v>2218</v>
      </c>
      <c r="T18" s="4" t="s">
        <v>2219</v>
      </c>
      <c r="U18" s="4">
        <v>480000</v>
      </c>
      <c r="V18" s="4">
        <f t="shared" si="7"/>
        <v>172800</v>
      </c>
      <c r="W18" s="4">
        <f t="shared" si="4"/>
        <v>307200</v>
      </c>
      <c r="X18" s="4">
        <v>657935</v>
      </c>
      <c r="Y18" s="4">
        <v>526348</v>
      </c>
      <c r="Z18" s="4">
        <f t="shared" si="8"/>
        <v>1184283</v>
      </c>
      <c r="AA18" s="4">
        <v>1184283</v>
      </c>
      <c r="AB18" s="4">
        <v>131587</v>
      </c>
      <c r="AC18" s="114" t="s">
        <v>38</v>
      </c>
      <c r="AD18" s="4" t="s">
        <v>40</v>
      </c>
      <c r="AE18" s="145"/>
    </row>
    <row r="19" spans="1:31" s="113" customFormat="1" ht="60" customHeight="1" x14ac:dyDescent="0.25">
      <c r="A19" s="4">
        <v>16</v>
      </c>
      <c r="B19" s="4" t="s">
        <v>1676</v>
      </c>
      <c r="C19" s="4" t="s">
        <v>27</v>
      </c>
      <c r="D19" s="4" t="s">
        <v>109</v>
      </c>
      <c r="E19" s="4" t="s">
        <v>2220</v>
      </c>
      <c r="F19" s="4" t="s">
        <v>2221</v>
      </c>
      <c r="G19" s="4" t="s">
        <v>2222</v>
      </c>
      <c r="H19" s="4" t="s">
        <v>2223</v>
      </c>
      <c r="I19" s="4" t="s">
        <v>2224</v>
      </c>
      <c r="J19" s="4" t="s">
        <v>2220</v>
      </c>
      <c r="K19" s="4" t="s">
        <v>2225</v>
      </c>
      <c r="L19" s="4" t="s">
        <v>2226</v>
      </c>
      <c r="M19" s="4" t="s">
        <v>401</v>
      </c>
      <c r="N19" s="4">
        <v>3</v>
      </c>
      <c r="O19" s="4">
        <v>5.63</v>
      </c>
      <c r="P19" s="4">
        <v>1016768</v>
      </c>
      <c r="Q19" s="4">
        <v>720000</v>
      </c>
      <c r="R19" s="4">
        <f t="shared" si="6"/>
        <v>432000</v>
      </c>
      <c r="S19" s="4" t="s">
        <v>2227</v>
      </c>
      <c r="T19" s="4" t="s">
        <v>2188</v>
      </c>
      <c r="U19" s="4">
        <v>480000</v>
      </c>
      <c r="V19" s="4">
        <f t="shared" si="7"/>
        <v>172800</v>
      </c>
      <c r="W19" s="4">
        <f t="shared" si="4"/>
        <v>307200</v>
      </c>
      <c r="X19" s="4">
        <v>508383</v>
      </c>
      <c r="Y19" s="4">
        <v>406708</v>
      </c>
      <c r="Z19" s="4">
        <f t="shared" si="8"/>
        <v>915091</v>
      </c>
      <c r="AA19" s="4">
        <v>915091</v>
      </c>
      <c r="AB19" s="4">
        <v>101676</v>
      </c>
      <c r="AC19" s="114" t="s">
        <v>38</v>
      </c>
      <c r="AD19" s="4" t="s">
        <v>40</v>
      </c>
      <c r="AE19" s="145"/>
    </row>
    <row r="20" spans="1:31" s="113" customFormat="1" ht="60" customHeight="1" x14ac:dyDescent="0.25">
      <c r="A20" s="4">
        <v>17</v>
      </c>
      <c r="B20" s="4" t="s">
        <v>1676</v>
      </c>
      <c r="C20" s="4" t="s">
        <v>27</v>
      </c>
      <c r="D20" s="4" t="s">
        <v>41</v>
      </c>
      <c r="E20" s="4" t="s">
        <v>42</v>
      </c>
      <c r="F20" s="4" t="s">
        <v>42</v>
      </c>
      <c r="G20" s="4" t="s">
        <v>2228</v>
      </c>
      <c r="H20" s="4" t="s">
        <v>2229</v>
      </c>
      <c r="I20" s="4" t="s">
        <v>2230</v>
      </c>
      <c r="J20" s="4" t="s">
        <v>42</v>
      </c>
      <c r="K20" s="4" t="s">
        <v>2231</v>
      </c>
      <c r="L20" s="4" t="s">
        <v>2232</v>
      </c>
      <c r="M20" s="4" t="s">
        <v>401</v>
      </c>
      <c r="N20" s="4">
        <v>8</v>
      </c>
      <c r="O20" s="4">
        <v>9.86</v>
      </c>
      <c r="P20" s="4">
        <v>1180833</v>
      </c>
      <c r="Q20" s="4">
        <v>720000</v>
      </c>
      <c r="R20" s="4">
        <f t="shared" si="6"/>
        <v>432000</v>
      </c>
      <c r="S20" s="4" t="s">
        <v>2233</v>
      </c>
      <c r="T20" s="4" t="s">
        <v>2234</v>
      </c>
      <c r="U20" s="4">
        <v>480000</v>
      </c>
      <c r="V20" s="4">
        <f t="shared" si="7"/>
        <v>172800</v>
      </c>
      <c r="W20" s="4">
        <f t="shared" si="4"/>
        <v>307200</v>
      </c>
      <c r="X20" s="4">
        <v>590417</v>
      </c>
      <c r="Y20" s="4">
        <v>472333</v>
      </c>
      <c r="Z20" s="4">
        <f t="shared" si="8"/>
        <v>1062750</v>
      </c>
      <c r="AA20" s="4">
        <v>1062750</v>
      </c>
      <c r="AB20" s="4">
        <v>169816</v>
      </c>
      <c r="AC20" s="114" t="s">
        <v>38</v>
      </c>
      <c r="AD20" s="4" t="s">
        <v>40</v>
      </c>
      <c r="AE20" s="145"/>
    </row>
    <row r="21" spans="1:31" s="113" customFormat="1" ht="60" customHeight="1" x14ac:dyDescent="0.25">
      <c r="A21" s="4">
        <v>18</v>
      </c>
      <c r="B21" s="4" t="s">
        <v>1676</v>
      </c>
      <c r="C21" s="4" t="s">
        <v>363</v>
      </c>
      <c r="D21" s="4" t="s">
        <v>364</v>
      </c>
      <c r="E21" s="4" t="s">
        <v>2235</v>
      </c>
      <c r="F21" s="4" t="s">
        <v>364</v>
      </c>
      <c r="G21" s="4" t="s">
        <v>2236</v>
      </c>
      <c r="H21" s="4" t="s">
        <v>2237</v>
      </c>
      <c r="I21" s="10" t="s">
        <v>1863</v>
      </c>
      <c r="J21" s="4" t="s">
        <v>2235</v>
      </c>
      <c r="K21" s="4" t="s">
        <v>2238</v>
      </c>
      <c r="L21" s="4" t="s">
        <v>2239</v>
      </c>
      <c r="M21" s="4" t="s">
        <v>401</v>
      </c>
      <c r="N21" s="10">
        <v>98</v>
      </c>
      <c r="O21" s="4">
        <v>8.64</v>
      </c>
      <c r="P21" s="4">
        <v>1317295</v>
      </c>
      <c r="Q21" s="4">
        <v>720000</v>
      </c>
      <c r="R21" s="20">
        <v>790377</v>
      </c>
      <c r="S21" s="10" t="s">
        <v>2240</v>
      </c>
      <c r="T21" s="10" t="s">
        <v>2241</v>
      </c>
      <c r="U21" s="4">
        <v>480000</v>
      </c>
      <c r="V21" s="20">
        <v>526918</v>
      </c>
      <c r="W21" s="20">
        <f t="shared" ref="W21:W27" si="9">V21-U21</f>
        <v>46918</v>
      </c>
      <c r="X21" s="4">
        <v>658648</v>
      </c>
      <c r="Y21" s="4">
        <v>526918</v>
      </c>
      <c r="Z21" s="4">
        <f>X21+Y21</f>
        <v>1185566</v>
      </c>
      <c r="AA21" s="4">
        <v>1317295</v>
      </c>
      <c r="AB21" s="4">
        <v>131730</v>
      </c>
      <c r="AC21" s="114" t="s">
        <v>38</v>
      </c>
      <c r="AD21" s="4" t="s">
        <v>40</v>
      </c>
      <c r="AE21" s="145"/>
    </row>
    <row r="22" spans="1:31" s="113" customFormat="1" ht="60" customHeight="1" x14ac:dyDescent="0.25">
      <c r="A22" s="4">
        <v>19</v>
      </c>
      <c r="B22" s="4" t="s">
        <v>1676</v>
      </c>
      <c r="C22" s="4" t="s">
        <v>27</v>
      </c>
      <c r="D22" s="4" t="s">
        <v>7543</v>
      </c>
      <c r="E22" s="4" t="s">
        <v>7544</v>
      </c>
      <c r="F22" s="4" t="s">
        <v>7544</v>
      </c>
      <c r="G22" s="4" t="s">
        <v>2161</v>
      </c>
      <c r="H22" s="4" t="s">
        <v>7545</v>
      </c>
      <c r="I22" s="4" t="s">
        <v>7546</v>
      </c>
      <c r="J22" s="4" t="s">
        <v>7544</v>
      </c>
      <c r="K22" s="4">
        <v>33.404400000000003</v>
      </c>
      <c r="L22" s="4">
        <v>72.354200000000006</v>
      </c>
      <c r="M22" s="4" t="s">
        <v>401</v>
      </c>
      <c r="N22" s="4">
        <v>70</v>
      </c>
      <c r="O22" s="10">
        <v>7.8</v>
      </c>
      <c r="P22" s="4">
        <v>1288838</v>
      </c>
      <c r="Q22" s="4"/>
      <c r="R22" s="4">
        <v>773303</v>
      </c>
      <c r="S22" s="146" t="s">
        <v>7547</v>
      </c>
      <c r="T22" s="146" t="s">
        <v>7419</v>
      </c>
      <c r="U22" s="114" t="s">
        <v>38</v>
      </c>
      <c r="V22" s="114">
        <v>515535</v>
      </c>
      <c r="W22" s="114" t="s">
        <v>38</v>
      </c>
      <c r="X22" s="4">
        <v>644419</v>
      </c>
      <c r="Y22" s="4">
        <v>515535</v>
      </c>
      <c r="Z22" s="4">
        <v>1159954</v>
      </c>
      <c r="AA22" s="4">
        <v>1288838</v>
      </c>
      <c r="AB22" s="4" t="s">
        <v>38</v>
      </c>
      <c r="AC22" s="114" t="s">
        <v>38</v>
      </c>
      <c r="AD22" s="4" t="s">
        <v>50</v>
      </c>
    </row>
    <row r="23" spans="1:31" s="113" customFormat="1" ht="60" customHeight="1" x14ac:dyDescent="0.25">
      <c r="A23" s="4">
        <v>20</v>
      </c>
      <c r="B23" s="4" t="s">
        <v>1676</v>
      </c>
      <c r="C23" s="4" t="s">
        <v>363</v>
      </c>
      <c r="D23" s="4" t="s">
        <v>364</v>
      </c>
      <c r="E23" s="4" t="s">
        <v>1875</v>
      </c>
      <c r="F23" s="4" t="s">
        <v>364</v>
      </c>
      <c r="G23" s="4" t="s">
        <v>2242</v>
      </c>
      <c r="H23" s="4" t="s">
        <v>2243</v>
      </c>
      <c r="I23" s="10" t="s">
        <v>1878</v>
      </c>
      <c r="J23" s="4" t="s">
        <v>1875</v>
      </c>
      <c r="K23" s="4" t="s">
        <v>2244</v>
      </c>
      <c r="L23" s="4" t="s">
        <v>2245</v>
      </c>
      <c r="M23" s="4" t="s">
        <v>401</v>
      </c>
      <c r="N23" s="4">
        <v>40</v>
      </c>
      <c r="O23" s="4">
        <v>5.76</v>
      </c>
      <c r="P23" s="4">
        <v>816491</v>
      </c>
      <c r="Q23" s="4">
        <v>720000</v>
      </c>
      <c r="R23" s="20">
        <v>489895</v>
      </c>
      <c r="S23" s="10" t="s">
        <v>2246</v>
      </c>
      <c r="T23" s="10" t="s">
        <v>2247</v>
      </c>
      <c r="U23" s="4">
        <v>480000</v>
      </c>
      <c r="V23" s="20">
        <v>326596</v>
      </c>
      <c r="W23" s="20">
        <f t="shared" si="9"/>
        <v>-153404</v>
      </c>
      <c r="X23" s="4">
        <v>408245</v>
      </c>
      <c r="Y23" s="4">
        <v>326596</v>
      </c>
      <c r="Z23" s="4">
        <f>X23+Y23</f>
        <v>734841</v>
      </c>
      <c r="AA23" s="4">
        <v>816491</v>
      </c>
      <c r="AB23" s="4">
        <v>81649</v>
      </c>
      <c r="AC23" s="114" t="s">
        <v>38</v>
      </c>
      <c r="AD23" s="4" t="s">
        <v>40</v>
      </c>
    </row>
    <row r="24" spans="1:31" s="113" customFormat="1" ht="60" customHeight="1" x14ac:dyDescent="0.25">
      <c r="A24" s="4">
        <v>21</v>
      </c>
      <c r="B24" s="4" t="s">
        <v>1676</v>
      </c>
      <c r="C24" s="4" t="s">
        <v>363</v>
      </c>
      <c r="D24" s="4" t="s">
        <v>363</v>
      </c>
      <c r="E24" s="4" t="s">
        <v>2248</v>
      </c>
      <c r="F24" s="4" t="s">
        <v>2248</v>
      </c>
      <c r="G24" s="4" t="s">
        <v>2249</v>
      </c>
      <c r="H24" s="4" t="s">
        <v>2250</v>
      </c>
      <c r="I24" s="4">
        <v>3005476066</v>
      </c>
      <c r="J24" s="4" t="s">
        <v>2248</v>
      </c>
      <c r="K24" s="4">
        <v>33.003219999999999</v>
      </c>
      <c r="L24" s="4">
        <v>72.457620000000006</v>
      </c>
      <c r="M24" s="4" t="s">
        <v>401</v>
      </c>
      <c r="N24" s="4">
        <v>72</v>
      </c>
      <c r="O24" s="4">
        <v>7.5</v>
      </c>
      <c r="P24" s="4">
        <v>1330464</v>
      </c>
      <c r="Q24" s="4">
        <v>720000</v>
      </c>
      <c r="R24" s="20">
        <f>P24*0.6</f>
        <v>798278.4</v>
      </c>
      <c r="S24" s="166">
        <v>44840</v>
      </c>
      <c r="T24" s="4" t="s">
        <v>2251</v>
      </c>
      <c r="U24" s="4">
        <v>480000</v>
      </c>
      <c r="V24" s="4">
        <v>532186</v>
      </c>
      <c r="W24" s="20">
        <f t="shared" si="9"/>
        <v>52186</v>
      </c>
      <c r="X24" s="4">
        <v>665232</v>
      </c>
      <c r="Y24" s="4">
        <v>532186</v>
      </c>
      <c r="Z24" s="4">
        <v>1197418</v>
      </c>
      <c r="AA24" s="4">
        <v>1330464</v>
      </c>
      <c r="AB24" s="4">
        <v>133046</v>
      </c>
      <c r="AC24" s="114" t="s">
        <v>38</v>
      </c>
      <c r="AD24" s="4" t="s">
        <v>40</v>
      </c>
    </row>
    <row r="25" spans="1:31" s="113" customFormat="1" ht="60" customHeight="1" x14ac:dyDescent="0.25">
      <c r="A25" s="4">
        <v>22</v>
      </c>
      <c r="B25" s="4" t="s">
        <v>1676</v>
      </c>
      <c r="C25" s="4" t="s">
        <v>363</v>
      </c>
      <c r="D25" s="4" t="s">
        <v>363</v>
      </c>
      <c r="E25" s="4" t="s">
        <v>2252</v>
      </c>
      <c r="F25" s="4" t="s">
        <v>2252</v>
      </c>
      <c r="G25" s="4" t="s">
        <v>2253</v>
      </c>
      <c r="H25" s="4" t="s">
        <v>2254</v>
      </c>
      <c r="I25" s="4" t="s">
        <v>2255</v>
      </c>
      <c r="J25" s="4" t="s">
        <v>2252</v>
      </c>
      <c r="K25" s="4">
        <v>32.552700000000002</v>
      </c>
      <c r="L25" s="4">
        <v>72.377970000000005</v>
      </c>
      <c r="M25" s="4" t="s">
        <v>401</v>
      </c>
      <c r="N25" s="4">
        <v>120</v>
      </c>
      <c r="O25" s="4">
        <v>7.5</v>
      </c>
      <c r="P25" s="4">
        <v>1361590</v>
      </c>
      <c r="Q25" s="4">
        <v>720000</v>
      </c>
      <c r="R25" s="20">
        <f t="shared" ref="R25:R27" si="10">P25*0.6</f>
        <v>816954</v>
      </c>
      <c r="S25" s="4" t="s">
        <v>2256</v>
      </c>
      <c r="T25" s="4" t="s">
        <v>2257</v>
      </c>
      <c r="U25" s="4">
        <v>480000</v>
      </c>
      <c r="V25" s="4">
        <v>544636</v>
      </c>
      <c r="W25" s="20">
        <f t="shared" si="9"/>
        <v>64636</v>
      </c>
      <c r="X25" s="4">
        <v>680795</v>
      </c>
      <c r="Y25" s="4">
        <v>544636</v>
      </c>
      <c r="Z25" s="4">
        <v>1225431</v>
      </c>
      <c r="AA25" s="4">
        <v>1361590</v>
      </c>
      <c r="AB25" s="4">
        <v>136159</v>
      </c>
      <c r="AC25" s="114" t="s">
        <v>38</v>
      </c>
      <c r="AD25" s="4" t="s">
        <v>40</v>
      </c>
    </row>
    <row r="26" spans="1:31" s="113" customFormat="1" ht="60" customHeight="1" x14ac:dyDescent="0.25">
      <c r="A26" s="4">
        <v>23</v>
      </c>
      <c r="B26" s="4" t="s">
        <v>1676</v>
      </c>
      <c r="C26" s="4" t="s">
        <v>363</v>
      </c>
      <c r="D26" s="4" t="s">
        <v>371</v>
      </c>
      <c r="E26" s="4" t="s">
        <v>2258</v>
      </c>
      <c r="F26" s="4" t="s">
        <v>371</v>
      </c>
      <c r="G26" s="4" t="s">
        <v>1900</v>
      </c>
      <c r="H26" s="4" t="s">
        <v>1901</v>
      </c>
      <c r="I26" s="4" t="s">
        <v>1902</v>
      </c>
      <c r="J26" s="4" t="s">
        <v>2259</v>
      </c>
      <c r="K26" s="4">
        <v>32.694479999999999</v>
      </c>
      <c r="L26" s="4">
        <v>72.13015</v>
      </c>
      <c r="M26" s="4" t="s">
        <v>401</v>
      </c>
      <c r="N26" s="4">
        <v>56</v>
      </c>
      <c r="O26" s="4">
        <v>5.76</v>
      </c>
      <c r="P26" s="4">
        <v>863365</v>
      </c>
      <c r="Q26" s="4">
        <v>720000</v>
      </c>
      <c r="R26" s="20">
        <f t="shared" si="10"/>
        <v>518019</v>
      </c>
      <c r="S26" s="4" t="s">
        <v>2260</v>
      </c>
      <c r="T26" s="4" t="s">
        <v>2261</v>
      </c>
      <c r="U26" s="4">
        <v>480000</v>
      </c>
      <c r="V26" s="4">
        <v>123338</v>
      </c>
      <c r="W26" s="20">
        <f t="shared" si="9"/>
        <v>-356662</v>
      </c>
      <c r="X26" s="4">
        <v>431683</v>
      </c>
      <c r="Y26" s="4">
        <v>345346</v>
      </c>
      <c r="Z26" s="4">
        <v>863365</v>
      </c>
      <c r="AA26" s="4">
        <v>863365</v>
      </c>
      <c r="AB26" s="4">
        <v>86336</v>
      </c>
      <c r="AC26" s="114" t="s">
        <v>38</v>
      </c>
      <c r="AD26" s="4" t="s">
        <v>40</v>
      </c>
    </row>
    <row r="27" spans="1:31" s="113" customFormat="1" ht="60" customHeight="1" x14ac:dyDescent="0.25">
      <c r="A27" s="4">
        <v>24</v>
      </c>
      <c r="B27" s="4" t="s">
        <v>1676</v>
      </c>
      <c r="C27" s="4" t="s">
        <v>363</v>
      </c>
      <c r="D27" s="4" t="s">
        <v>387</v>
      </c>
      <c r="E27" s="4" t="s">
        <v>457</v>
      </c>
      <c r="F27" s="4" t="s">
        <v>457</v>
      </c>
      <c r="G27" s="4" t="s">
        <v>2262</v>
      </c>
      <c r="H27" s="4" t="s">
        <v>2263</v>
      </c>
      <c r="I27" s="4" t="s">
        <v>2264</v>
      </c>
      <c r="J27" s="4" t="s">
        <v>457</v>
      </c>
      <c r="K27" s="4">
        <v>32.584049999999998</v>
      </c>
      <c r="L27" s="4">
        <v>72.082470000000001</v>
      </c>
      <c r="M27" s="4" t="s">
        <v>401</v>
      </c>
      <c r="N27" s="4">
        <v>80</v>
      </c>
      <c r="O27" s="4">
        <v>10</v>
      </c>
      <c r="P27" s="4">
        <v>1288838</v>
      </c>
      <c r="Q27" s="4">
        <v>720000</v>
      </c>
      <c r="R27" s="20">
        <f t="shared" si="10"/>
        <v>773302.79999999993</v>
      </c>
      <c r="S27" s="46">
        <v>44650</v>
      </c>
      <c r="T27" s="46">
        <v>44777</v>
      </c>
      <c r="U27" s="4">
        <v>480000</v>
      </c>
      <c r="V27" s="4">
        <v>515535</v>
      </c>
      <c r="W27" s="20">
        <f t="shared" si="9"/>
        <v>35535</v>
      </c>
      <c r="X27" s="4">
        <v>644419</v>
      </c>
      <c r="Y27" s="4">
        <v>515535</v>
      </c>
      <c r="Z27" s="4">
        <f>Y27+X27</f>
        <v>1159954</v>
      </c>
      <c r="AA27" s="4">
        <f>Z27</f>
        <v>1159954</v>
      </c>
      <c r="AB27" s="4">
        <f>AA27*10%</f>
        <v>115995.40000000001</v>
      </c>
      <c r="AC27" s="114" t="s">
        <v>38</v>
      </c>
      <c r="AD27" s="4" t="s">
        <v>40</v>
      </c>
    </row>
    <row r="28" spans="1:31" s="113" customFormat="1" ht="60" customHeight="1" x14ac:dyDescent="0.25">
      <c r="A28" s="4">
        <v>25</v>
      </c>
      <c r="B28" s="4" t="s">
        <v>1676</v>
      </c>
      <c r="C28" s="4" t="s">
        <v>363</v>
      </c>
      <c r="D28" s="4" t="s">
        <v>387</v>
      </c>
      <c r="E28" s="4" t="s">
        <v>2265</v>
      </c>
      <c r="F28" s="4" t="s">
        <v>2265</v>
      </c>
      <c r="G28" s="4" t="s">
        <v>2266</v>
      </c>
      <c r="H28" s="4" t="s">
        <v>2267</v>
      </c>
      <c r="I28" s="4" t="s">
        <v>2268</v>
      </c>
      <c r="J28" s="4" t="s">
        <v>2269</v>
      </c>
      <c r="K28" s="4">
        <v>33.010019999999997</v>
      </c>
      <c r="L28" s="4">
        <v>72.475059999999999</v>
      </c>
      <c r="M28" s="4" t="s">
        <v>401</v>
      </c>
      <c r="N28" s="4">
        <v>100</v>
      </c>
      <c r="O28" s="4">
        <v>8.64</v>
      </c>
      <c r="P28" s="4">
        <v>1361590</v>
      </c>
      <c r="Q28" s="4">
        <v>816954</v>
      </c>
      <c r="R28" s="4">
        <v>544636</v>
      </c>
      <c r="S28" s="46">
        <v>44678</v>
      </c>
      <c r="T28" s="46">
        <v>44691</v>
      </c>
      <c r="U28" s="4">
        <v>544636</v>
      </c>
      <c r="V28" s="4">
        <v>544636</v>
      </c>
      <c r="W28" s="114" t="s">
        <v>38</v>
      </c>
      <c r="X28" s="4">
        <v>680795</v>
      </c>
      <c r="Y28" s="4">
        <v>544636</v>
      </c>
      <c r="Z28" s="4">
        <f t="shared" ref="Z28:AA30" si="11">X28+Y28</f>
        <v>1225431</v>
      </c>
      <c r="AA28" s="4">
        <f t="shared" si="11"/>
        <v>1770067</v>
      </c>
      <c r="AB28" s="114" t="s">
        <v>38</v>
      </c>
      <c r="AC28" s="114" t="s">
        <v>38</v>
      </c>
      <c r="AD28" s="4" t="s">
        <v>40</v>
      </c>
    </row>
    <row r="29" spans="1:31" s="113" customFormat="1" ht="60" customHeight="1" x14ac:dyDescent="0.25">
      <c r="A29" s="4">
        <v>26</v>
      </c>
      <c r="B29" s="4" t="s">
        <v>1676</v>
      </c>
      <c r="C29" s="4" t="s">
        <v>363</v>
      </c>
      <c r="D29" s="4" t="s">
        <v>387</v>
      </c>
      <c r="E29" s="4" t="s">
        <v>2265</v>
      </c>
      <c r="F29" s="4" t="s">
        <v>2265</v>
      </c>
      <c r="G29" s="4" t="s">
        <v>2270</v>
      </c>
      <c r="H29" s="4" t="s">
        <v>2271</v>
      </c>
      <c r="I29" s="4" t="s">
        <v>2268</v>
      </c>
      <c r="J29" s="4" t="s">
        <v>2269</v>
      </c>
      <c r="K29" s="4">
        <v>33.009419999999999</v>
      </c>
      <c r="L29" s="4">
        <v>72.47466</v>
      </c>
      <c r="M29" s="4" t="s">
        <v>401</v>
      </c>
      <c r="N29" s="4">
        <v>84</v>
      </c>
      <c r="O29" s="4">
        <v>8.64</v>
      </c>
      <c r="P29" s="4">
        <v>152936</v>
      </c>
      <c r="Q29" s="4">
        <v>816954</v>
      </c>
      <c r="R29" s="4">
        <v>544636</v>
      </c>
      <c r="S29" s="46">
        <v>44677</v>
      </c>
      <c r="T29" s="46">
        <v>44691</v>
      </c>
      <c r="U29" s="4">
        <v>544636</v>
      </c>
      <c r="V29" s="4">
        <v>544636</v>
      </c>
      <c r="W29" s="114" t="s">
        <v>38</v>
      </c>
      <c r="X29" s="4">
        <v>680795</v>
      </c>
      <c r="Y29" s="4">
        <v>544636</v>
      </c>
      <c r="Z29" s="4">
        <f t="shared" si="11"/>
        <v>1225431</v>
      </c>
      <c r="AA29" s="4">
        <f t="shared" si="11"/>
        <v>1770067</v>
      </c>
      <c r="AB29" s="114" t="s">
        <v>38</v>
      </c>
      <c r="AC29" s="114" t="s">
        <v>38</v>
      </c>
      <c r="AD29" s="4" t="s">
        <v>40</v>
      </c>
    </row>
    <row r="30" spans="1:31" s="113" customFormat="1" ht="60" customHeight="1" x14ac:dyDescent="0.25">
      <c r="A30" s="4">
        <v>27</v>
      </c>
      <c r="B30" s="4" t="s">
        <v>1676</v>
      </c>
      <c r="C30" s="4" t="s">
        <v>363</v>
      </c>
      <c r="D30" s="4" t="s">
        <v>387</v>
      </c>
      <c r="E30" s="4" t="s">
        <v>2265</v>
      </c>
      <c r="F30" s="4" t="s">
        <v>2265</v>
      </c>
      <c r="G30" s="4" t="s">
        <v>2272</v>
      </c>
      <c r="H30" s="4" t="s">
        <v>2273</v>
      </c>
      <c r="I30" s="4" t="s">
        <v>2268</v>
      </c>
      <c r="J30" s="4" t="s">
        <v>2269</v>
      </c>
      <c r="K30" s="4">
        <v>33.010019999999997</v>
      </c>
      <c r="L30" s="4">
        <v>72.475059999999999</v>
      </c>
      <c r="M30" s="4" t="s">
        <v>401</v>
      </c>
      <c r="N30" s="4">
        <v>96</v>
      </c>
      <c r="O30" s="4">
        <v>8.64</v>
      </c>
      <c r="P30" s="4">
        <v>1361590</v>
      </c>
      <c r="Q30" s="4">
        <v>816954</v>
      </c>
      <c r="R30" s="4">
        <v>544636</v>
      </c>
      <c r="S30" s="46">
        <v>44678</v>
      </c>
      <c r="T30" s="46">
        <v>44691</v>
      </c>
      <c r="U30" s="4">
        <v>544636</v>
      </c>
      <c r="V30" s="4">
        <v>544636</v>
      </c>
      <c r="W30" s="114" t="s">
        <v>38</v>
      </c>
      <c r="X30" s="4">
        <v>680795</v>
      </c>
      <c r="Y30" s="4">
        <v>544636</v>
      </c>
      <c r="Z30" s="4">
        <f t="shared" si="11"/>
        <v>1225431</v>
      </c>
      <c r="AA30" s="4">
        <f t="shared" si="11"/>
        <v>1770067</v>
      </c>
      <c r="AB30" s="114" t="s">
        <v>38</v>
      </c>
      <c r="AC30" s="114" t="s">
        <v>38</v>
      </c>
      <c r="AD30" s="4" t="s">
        <v>40</v>
      </c>
    </row>
    <row r="31" spans="1:31" s="113" customFormat="1" ht="60" customHeight="1" x14ac:dyDescent="0.25">
      <c r="A31" s="4">
        <v>28</v>
      </c>
      <c r="B31" s="4" t="s">
        <v>1676</v>
      </c>
      <c r="C31" s="4" t="s">
        <v>363</v>
      </c>
      <c r="D31" s="4" t="s">
        <v>387</v>
      </c>
      <c r="E31" s="4" t="s">
        <v>388</v>
      </c>
      <c r="F31" s="4" t="s">
        <v>388</v>
      </c>
      <c r="G31" s="4" t="s">
        <v>2274</v>
      </c>
      <c r="H31" s="4" t="s">
        <v>1892</v>
      </c>
      <c r="I31" s="10" t="s">
        <v>2275</v>
      </c>
      <c r="J31" s="4" t="s">
        <v>388</v>
      </c>
      <c r="K31" s="4">
        <v>33.025649999999999</v>
      </c>
      <c r="L31" s="10">
        <v>73.292050000000003</v>
      </c>
      <c r="M31" s="4" t="s">
        <v>401</v>
      </c>
      <c r="N31" s="10">
        <v>48</v>
      </c>
      <c r="O31" s="4">
        <v>7.56</v>
      </c>
      <c r="P31" s="4">
        <v>1888940</v>
      </c>
      <c r="Q31" s="114" t="s">
        <v>38</v>
      </c>
      <c r="R31" s="4">
        <v>1133364</v>
      </c>
      <c r="S31" s="10" t="s">
        <v>2276</v>
      </c>
      <c r="T31" s="10" t="s">
        <v>2277</v>
      </c>
      <c r="U31" s="114" t="s">
        <v>38</v>
      </c>
      <c r="V31" s="4">
        <v>755576</v>
      </c>
      <c r="W31" s="114" t="s">
        <v>38</v>
      </c>
      <c r="X31" s="4">
        <v>566682</v>
      </c>
      <c r="Y31" s="114" t="s">
        <v>38</v>
      </c>
      <c r="Z31" s="114" t="s">
        <v>38</v>
      </c>
      <c r="AA31" s="114" t="s">
        <v>38</v>
      </c>
      <c r="AB31" s="114" t="s">
        <v>38</v>
      </c>
      <c r="AC31" s="4" t="s">
        <v>2278</v>
      </c>
      <c r="AD31" s="4" t="s">
        <v>40</v>
      </c>
    </row>
    <row r="32" spans="1:31" s="113" customFormat="1" ht="60" customHeight="1" x14ac:dyDescent="0.25">
      <c r="A32" s="4">
        <v>29</v>
      </c>
      <c r="B32" s="4" t="s">
        <v>1676</v>
      </c>
      <c r="C32" s="4" t="s">
        <v>499</v>
      </c>
      <c r="D32" s="4" t="s">
        <v>550</v>
      </c>
      <c r="E32" s="4" t="s">
        <v>2279</v>
      </c>
      <c r="F32" s="4" t="s">
        <v>2279</v>
      </c>
      <c r="G32" s="4" t="s">
        <v>2280</v>
      </c>
      <c r="H32" s="4" t="s">
        <v>2281</v>
      </c>
      <c r="I32" s="4" t="s">
        <v>2282</v>
      </c>
      <c r="J32" s="4" t="s">
        <v>2279</v>
      </c>
      <c r="K32" s="4">
        <v>30.431329999999999</v>
      </c>
      <c r="L32" s="4">
        <v>70.319820000000007</v>
      </c>
      <c r="M32" s="4" t="s">
        <v>401</v>
      </c>
      <c r="N32" s="4">
        <v>76</v>
      </c>
      <c r="O32" s="4">
        <v>7.5</v>
      </c>
      <c r="P32" s="4">
        <v>1286235</v>
      </c>
      <c r="Q32" s="4">
        <v>720000</v>
      </c>
      <c r="R32" s="4">
        <v>771739</v>
      </c>
      <c r="S32" s="4" t="s">
        <v>2283</v>
      </c>
      <c r="T32" s="4" t="s">
        <v>2284</v>
      </c>
      <c r="U32" s="4">
        <v>480000</v>
      </c>
      <c r="V32" s="4">
        <v>514496</v>
      </c>
      <c r="W32" s="4">
        <f>V32-U32</f>
        <v>34496</v>
      </c>
      <c r="X32" s="4">
        <v>643118</v>
      </c>
      <c r="Y32" s="4">
        <v>514494</v>
      </c>
      <c r="Z32" s="4">
        <f>X32+Y32</f>
        <v>1157612</v>
      </c>
      <c r="AA32" s="4">
        <v>1286235</v>
      </c>
      <c r="AB32" s="114" t="s">
        <v>38</v>
      </c>
      <c r="AC32" s="114" t="s">
        <v>38</v>
      </c>
      <c r="AD32" s="4" t="s">
        <v>552</v>
      </c>
    </row>
    <row r="33" spans="1:37" s="113" customFormat="1" ht="60" customHeight="1" x14ac:dyDescent="0.25">
      <c r="A33" s="4">
        <v>30</v>
      </c>
      <c r="B33" s="4" t="s">
        <v>1676</v>
      </c>
      <c r="C33" s="4" t="s">
        <v>499</v>
      </c>
      <c r="D33" s="4" t="s">
        <v>550</v>
      </c>
      <c r="E33" s="4" t="s">
        <v>502</v>
      </c>
      <c r="F33" s="4" t="s">
        <v>502</v>
      </c>
      <c r="G33" s="4" t="s">
        <v>2285</v>
      </c>
      <c r="H33" s="4" t="s">
        <v>2286</v>
      </c>
      <c r="I33" s="4" t="s">
        <v>2287</v>
      </c>
      <c r="J33" s="4" t="s">
        <v>502</v>
      </c>
      <c r="K33" s="4">
        <v>31.014500000000002</v>
      </c>
      <c r="L33" s="4">
        <v>70.288129999999995</v>
      </c>
      <c r="M33" s="4" t="s">
        <v>401</v>
      </c>
      <c r="N33" s="4">
        <v>88</v>
      </c>
      <c r="O33" s="4">
        <v>7.5</v>
      </c>
      <c r="P33" s="4">
        <v>1317295</v>
      </c>
      <c r="Q33" s="4">
        <v>720000</v>
      </c>
      <c r="R33" s="4">
        <v>790377</v>
      </c>
      <c r="S33" s="4" t="s">
        <v>2079</v>
      </c>
      <c r="T33" s="14" t="s">
        <v>2277</v>
      </c>
      <c r="U33" s="4">
        <v>480000</v>
      </c>
      <c r="V33" s="4">
        <v>526918</v>
      </c>
      <c r="W33" s="4">
        <f t="shared" ref="W33" si="12">V33-U33</f>
        <v>46918</v>
      </c>
      <c r="X33" s="4">
        <v>658647</v>
      </c>
      <c r="Y33" s="4">
        <v>526918</v>
      </c>
      <c r="Z33" s="4">
        <f t="shared" ref="Z33" si="13">X33+Y33</f>
        <v>1185565</v>
      </c>
      <c r="AA33" s="4">
        <v>1317295</v>
      </c>
      <c r="AB33" s="114" t="s">
        <v>38</v>
      </c>
      <c r="AC33" s="114" t="s">
        <v>38</v>
      </c>
      <c r="AD33" s="4" t="s">
        <v>552</v>
      </c>
    </row>
    <row r="34" spans="1:37" s="113" customFormat="1" ht="60" customHeight="1" x14ac:dyDescent="0.25">
      <c r="A34" s="4">
        <v>31</v>
      </c>
      <c r="B34" s="4" t="s">
        <v>1676</v>
      </c>
      <c r="C34" s="4" t="s">
        <v>499</v>
      </c>
      <c r="D34" s="4" t="s">
        <v>544</v>
      </c>
      <c r="E34" s="4" t="s">
        <v>1955</v>
      </c>
      <c r="F34" s="4" t="s">
        <v>1956</v>
      </c>
      <c r="G34" s="4" t="s">
        <v>1957</v>
      </c>
      <c r="H34" s="4" t="s">
        <v>1958</v>
      </c>
      <c r="I34" s="4" t="s">
        <v>2288</v>
      </c>
      <c r="J34" s="4" t="s">
        <v>1955</v>
      </c>
      <c r="K34" s="4">
        <v>30.181597</v>
      </c>
      <c r="L34" s="4">
        <v>70.366056999999998</v>
      </c>
      <c r="M34" s="4" t="s">
        <v>401</v>
      </c>
      <c r="N34" s="4">
        <v>50</v>
      </c>
      <c r="O34" s="4">
        <v>8.64</v>
      </c>
      <c r="P34" s="4">
        <v>1317296</v>
      </c>
      <c r="Q34" s="4">
        <v>720000</v>
      </c>
      <c r="R34" s="4">
        <v>790378</v>
      </c>
      <c r="S34" s="4" t="s">
        <v>2289</v>
      </c>
      <c r="T34" s="4" t="s">
        <v>2290</v>
      </c>
      <c r="U34" s="4">
        <v>480000</v>
      </c>
      <c r="V34" s="4">
        <v>526918</v>
      </c>
      <c r="W34" s="4">
        <f>U34-V34</f>
        <v>-46918</v>
      </c>
      <c r="X34" s="4">
        <v>658648</v>
      </c>
      <c r="Y34" s="4">
        <v>526918</v>
      </c>
      <c r="Z34" s="4">
        <v>1185565</v>
      </c>
      <c r="AA34" s="4">
        <v>1317296</v>
      </c>
      <c r="AB34" s="10">
        <v>131710</v>
      </c>
      <c r="AC34" s="114" t="s">
        <v>38</v>
      </c>
      <c r="AD34" s="4" t="s">
        <v>50</v>
      </c>
    </row>
    <row r="35" spans="1:37" s="113" customFormat="1" ht="60" customHeight="1" x14ac:dyDescent="0.25">
      <c r="A35" s="4">
        <v>32</v>
      </c>
      <c r="B35" s="4" t="s">
        <v>1676</v>
      </c>
      <c r="C35" s="4" t="s">
        <v>704</v>
      </c>
      <c r="D35" s="4" t="s">
        <v>704</v>
      </c>
      <c r="E35" s="4" t="s">
        <v>2049</v>
      </c>
      <c r="F35" s="4" t="s">
        <v>2049</v>
      </c>
      <c r="G35" s="4" t="s">
        <v>2291</v>
      </c>
      <c r="H35" s="4" t="s">
        <v>2292</v>
      </c>
      <c r="I35" s="65" t="s">
        <v>2046</v>
      </c>
      <c r="J35" s="4" t="s">
        <v>2049</v>
      </c>
      <c r="K35" s="4">
        <v>3251.5630000000001</v>
      </c>
      <c r="L35" s="4">
        <v>7328.4009999999998</v>
      </c>
      <c r="M35" s="4" t="s">
        <v>401</v>
      </c>
      <c r="N35" s="4">
        <v>4</v>
      </c>
      <c r="O35" s="4">
        <v>5.63</v>
      </c>
      <c r="P35" s="4">
        <v>1016767</v>
      </c>
      <c r="Q35" s="4">
        <v>720000</v>
      </c>
      <c r="R35" s="20">
        <v>610060</v>
      </c>
      <c r="S35" s="146" t="s">
        <v>1382</v>
      </c>
      <c r="T35" s="146" t="s">
        <v>2014</v>
      </c>
      <c r="U35" s="4">
        <v>480000</v>
      </c>
      <c r="V35" s="4">
        <v>406707</v>
      </c>
      <c r="W35" s="20">
        <f>U35-V35</f>
        <v>73293</v>
      </c>
      <c r="X35" s="4">
        <v>508384</v>
      </c>
      <c r="Y35" s="4">
        <v>406706</v>
      </c>
      <c r="Z35" s="4">
        <v>915090</v>
      </c>
      <c r="AA35" s="4">
        <v>1016768</v>
      </c>
      <c r="AB35" s="4">
        <v>101677</v>
      </c>
      <c r="AC35" s="4" t="s">
        <v>1607</v>
      </c>
      <c r="AD35" s="4" t="s">
        <v>2293</v>
      </c>
    </row>
    <row r="36" spans="1:37" s="113" customFormat="1" ht="60" customHeight="1" x14ac:dyDescent="0.25">
      <c r="A36" s="4">
        <v>33</v>
      </c>
      <c r="B36" s="4" t="s">
        <v>1676</v>
      </c>
      <c r="C36" s="4" t="s">
        <v>704</v>
      </c>
      <c r="D36" s="4" t="s">
        <v>712</v>
      </c>
      <c r="E36" s="4" t="s">
        <v>2294</v>
      </c>
      <c r="F36" s="4" t="s">
        <v>2295</v>
      </c>
      <c r="G36" s="4" t="s">
        <v>2296</v>
      </c>
      <c r="H36" s="4" t="s">
        <v>2297</v>
      </c>
      <c r="I36" s="4" t="s">
        <v>2298</v>
      </c>
      <c r="J36" s="4" t="s">
        <v>2294</v>
      </c>
      <c r="K36" s="4" t="s">
        <v>2299</v>
      </c>
      <c r="L36" s="4" t="s">
        <v>2300</v>
      </c>
      <c r="M36" s="4" t="s">
        <v>401</v>
      </c>
      <c r="N36" s="4" t="s">
        <v>2301</v>
      </c>
      <c r="O36" s="4">
        <v>5.76</v>
      </c>
      <c r="P36" s="4">
        <v>815163</v>
      </c>
      <c r="Q36" s="4">
        <v>489098</v>
      </c>
      <c r="R36" s="4">
        <v>489098</v>
      </c>
      <c r="S36" s="46">
        <v>44224</v>
      </c>
      <c r="T36" s="46">
        <v>44496</v>
      </c>
      <c r="U36" s="4">
        <v>480000</v>
      </c>
      <c r="V36" s="4">
        <v>326065</v>
      </c>
      <c r="W36" s="4">
        <f>U36-V36</f>
        <v>153935</v>
      </c>
      <c r="X36" s="4">
        <v>395808</v>
      </c>
      <c r="Y36" s="4">
        <v>337839</v>
      </c>
      <c r="Z36" s="4">
        <v>733647</v>
      </c>
      <c r="AA36" s="4">
        <v>815163</v>
      </c>
      <c r="AB36" s="4">
        <v>81516</v>
      </c>
      <c r="AC36" s="4" t="s">
        <v>1607</v>
      </c>
      <c r="AD36" s="4" t="s">
        <v>2293</v>
      </c>
    </row>
    <row r="37" spans="1:37" s="113" customFormat="1" ht="60" customHeight="1" x14ac:dyDescent="0.25">
      <c r="A37" s="4">
        <v>34</v>
      </c>
      <c r="B37" s="4" t="s">
        <v>1676</v>
      </c>
      <c r="C37" s="4" t="s">
        <v>704</v>
      </c>
      <c r="D37" s="4" t="s">
        <v>712</v>
      </c>
      <c r="E37" s="4" t="s">
        <v>2302</v>
      </c>
      <c r="F37" s="4" t="s">
        <v>2303</v>
      </c>
      <c r="G37" s="4" t="s">
        <v>2304</v>
      </c>
      <c r="H37" s="4" t="s">
        <v>2305</v>
      </c>
      <c r="I37" s="4" t="s">
        <v>2306</v>
      </c>
      <c r="J37" s="4" t="s">
        <v>2307</v>
      </c>
      <c r="K37" s="4" t="s">
        <v>2308</v>
      </c>
      <c r="L37" s="4">
        <v>7313.3530000000001</v>
      </c>
      <c r="M37" s="4" t="s">
        <v>401</v>
      </c>
      <c r="N37" s="4" t="s">
        <v>2309</v>
      </c>
      <c r="O37" s="4">
        <v>5.55</v>
      </c>
      <c r="P37" s="4">
        <v>999656</v>
      </c>
      <c r="Q37" s="4">
        <v>599794</v>
      </c>
      <c r="R37" s="4">
        <v>599794</v>
      </c>
      <c r="S37" s="46">
        <v>44729</v>
      </c>
      <c r="T37" s="46">
        <v>44740</v>
      </c>
      <c r="U37" s="4">
        <v>480000</v>
      </c>
      <c r="V37" s="4">
        <v>399862</v>
      </c>
      <c r="W37" s="4">
        <f>U37-V37</f>
        <v>80138</v>
      </c>
      <c r="X37" s="4">
        <v>499828</v>
      </c>
      <c r="Y37" s="4">
        <v>399862</v>
      </c>
      <c r="Z37" s="4">
        <v>899690</v>
      </c>
      <c r="AA37" s="4">
        <v>999656</v>
      </c>
      <c r="AB37" s="4">
        <v>99966</v>
      </c>
      <c r="AC37" s="4" t="s">
        <v>1607</v>
      </c>
      <c r="AD37" s="4" t="s">
        <v>2293</v>
      </c>
    </row>
    <row r="38" spans="1:37" s="113" customFormat="1" ht="60" customHeight="1" x14ac:dyDescent="0.25">
      <c r="A38" s="4">
        <v>35</v>
      </c>
      <c r="B38" s="4" t="s">
        <v>1676</v>
      </c>
      <c r="C38" s="4" t="s">
        <v>704</v>
      </c>
      <c r="D38" s="4" t="s">
        <v>712</v>
      </c>
      <c r="E38" s="4" t="s">
        <v>2310</v>
      </c>
      <c r="F38" s="4" t="s">
        <v>1984</v>
      </c>
      <c r="G38" s="4" t="s">
        <v>2311</v>
      </c>
      <c r="H38" s="4" t="s">
        <v>2312</v>
      </c>
      <c r="I38" s="4" t="s">
        <v>2313</v>
      </c>
      <c r="J38" s="4" t="s">
        <v>2310</v>
      </c>
      <c r="K38" s="4" t="s">
        <v>2314</v>
      </c>
      <c r="L38" s="4" t="s">
        <v>2315</v>
      </c>
      <c r="M38" s="4" t="s">
        <v>401</v>
      </c>
      <c r="N38" s="4" t="s">
        <v>2316</v>
      </c>
      <c r="O38" s="4">
        <v>7.56</v>
      </c>
      <c r="P38" s="4">
        <v>1233356</v>
      </c>
      <c r="Q38" s="4">
        <v>740014</v>
      </c>
      <c r="R38" s="4">
        <v>740014</v>
      </c>
      <c r="S38" s="46">
        <v>44530</v>
      </c>
      <c r="T38" s="46">
        <v>44663</v>
      </c>
      <c r="U38" s="4">
        <v>480000</v>
      </c>
      <c r="V38" s="4">
        <v>493342</v>
      </c>
      <c r="W38" s="4">
        <f t="shared" ref="W38:W39" si="14">U38-V38</f>
        <v>-13342</v>
      </c>
      <c r="X38" s="4">
        <v>616678</v>
      </c>
      <c r="Y38" s="4">
        <v>492741</v>
      </c>
      <c r="Z38" s="4">
        <v>1109419</v>
      </c>
      <c r="AA38" s="4">
        <v>1233356</v>
      </c>
      <c r="AB38" s="4">
        <v>123937</v>
      </c>
      <c r="AC38" s="4" t="s">
        <v>1607</v>
      </c>
      <c r="AD38" s="4" t="s">
        <v>2293</v>
      </c>
    </row>
    <row r="39" spans="1:37" s="113" customFormat="1" ht="60" customHeight="1" x14ac:dyDescent="0.25">
      <c r="A39" s="4">
        <v>36</v>
      </c>
      <c r="B39" s="4" t="s">
        <v>1676</v>
      </c>
      <c r="C39" s="4" t="s">
        <v>704</v>
      </c>
      <c r="D39" s="4" t="s">
        <v>712</v>
      </c>
      <c r="E39" s="4" t="s">
        <v>2307</v>
      </c>
      <c r="F39" s="4" t="s">
        <v>2303</v>
      </c>
      <c r="G39" s="4" t="s">
        <v>2317</v>
      </c>
      <c r="H39" s="4" t="s">
        <v>2318</v>
      </c>
      <c r="I39" s="4" t="s">
        <v>2306</v>
      </c>
      <c r="J39" s="4" t="s">
        <v>2307</v>
      </c>
      <c r="K39" s="4" t="s">
        <v>2319</v>
      </c>
      <c r="L39" s="4" t="s">
        <v>2320</v>
      </c>
      <c r="M39" s="4" t="s">
        <v>401</v>
      </c>
      <c r="N39" s="4" t="s">
        <v>2321</v>
      </c>
      <c r="O39" s="4">
        <v>7.56</v>
      </c>
      <c r="P39" s="4">
        <v>1215113</v>
      </c>
      <c r="Q39" s="4">
        <v>729068</v>
      </c>
      <c r="R39" s="4">
        <v>729068</v>
      </c>
      <c r="S39" s="46">
        <v>44463</v>
      </c>
      <c r="T39" s="46">
        <v>44547</v>
      </c>
      <c r="U39" s="4">
        <v>480000</v>
      </c>
      <c r="V39" s="4">
        <v>486045</v>
      </c>
      <c r="W39" s="4">
        <f t="shared" si="14"/>
        <v>-6045</v>
      </c>
      <c r="X39" s="4">
        <v>616466</v>
      </c>
      <c r="Y39" s="4">
        <v>493172</v>
      </c>
      <c r="Z39" s="4">
        <v>1109638</v>
      </c>
      <c r="AA39" s="4">
        <v>1215113</v>
      </c>
      <c r="AB39" s="4">
        <v>105475</v>
      </c>
      <c r="AC39" s="4" t="s">
        <v>1607</v>
      </c>
      <c r="AD39" s="4" t="s">
        <v>2293</v>
      </c>
    </row>
    <row r="40" spans="1:37" s="113" customFormat="1" ht="60" customHeight="1" x14ac:dyDescent="0.25">
      <c r="A40" s="4">
        <v>37</v>
      </c>
      <c r="B40" s="4" t="s">
        <v>1676</v>
      </c>
      <c r="C40" s="4" t="s">
        <v>704</v>
      </c>
      <c r="D40" s="4" t="s">
        <v>712</v>
      </c>
      <c r="E40" s="4" t="s">
        <v>1995</v>
      </c>
      <c r="F40" s="4" t="s">
        <v>2322</v>
      </c>
      <c r="G40" s="4" t="s">
        <v>1997</v>
      </c>
      <c r="H40" s="4" t="s">
        <v>1998</v>
      </c>
      <c r="I40" s="4" t="s">
        <v>2323</v>
      </c>
      <c r="J40" s="4" t="s">
        <v>1995</v>
      </c>
      <c r="K40" s="4" t="s">
        <v>2324</v>
      </c>
      <c r="L40" s="4" t="s">
        <v>2325</v>
      </c>
      <c r="M40" s="4" t="s">
        <v>401</v>
      </c>
      <c r="N40" s="4" t="s">
        <v>2316</v>
      </c>
      <c r="O40" s="4">
        <v>8.9600000000000009</v>
      </c>
      <c r="P40" s="4">
        <v>1193090</v>
      </c>
      <c r="Q40" s="4">
        <v>720000</v>
      </c>
      <c r="R40" s="4">
        <v>715853</v>
      </c>
      <c r="S40" s="14" t="s">
        <v>2123</v>
      </c>
      <c r="T40" s="14" t="s">
        <v>1903</v>
      </c>
      <c r="U40" s="4">
        <v>480000</v>
      </c>
      <c r="V40" s="4">
        <v>477236</v>
      </c>
      <c r="W40" s="4">
        <f>U40-V40</f>
        <v>2764</v>
      </c>
      <c r="X40" s="4">
        <v>596545</v>
      </c>
      <c r="Y40" s="4">
        <v>477236</v>
      </c>
      <c r="Z40" s="4">
        <v>1073781</v>
      </c>
      <c r="AA40" s="4">
        <v>1193090</v>
      </c>
      <c r="AB40" s="4">
        <v>119309</v>
      </c>
      <c r="AC40" s="4" t="s">
        <v>1607</v>
      </c>
      <c r="AD40" s="4" t="s">
        <v>50</v>
      </c>
    </row>
    <row r="41" spans="1:37" s="113" customFormat="1" ht="60" customHeight="1" x14ac:dyDescent="0.25">
      <c r="A41" s="4">
        <v>38</v>
      </c>
      <c r="B41" s="4" t="s">
        <v>1676</v>
      </c>
      <c r="C41" s="4" t="s">
        <v>1383</v>
      </c>
      <c r="D41" s="4" t="s">
        <v>1383</v>
      </c>
      <c r="E41" s="4" t="s">
        <v>691</v>
      </c>
      <c r="F41" s="4" t="s">
        <v>691</v>
      </c>
      <c r="G41" s="4" t="s">
        <v>2326</v>
      </c>
      <c r="H41" s="4" t="s">
        <v>2327</v>
      </c>
      <c r="I41" s="4" t="s">
        <v>2328</v>
      </c>
      <c r="J41" s="4" t="s">
        <v>691</v>
      </c>
      <c r="K41" s="66">
        <v>29.277432000000001</v>
      </c>
      <c r="L41" s="4">
        <v>70.197877000000005</v>
      </c>
      <c r="M41" s="4" t="s">
        <v>401</v>
      </c>
      <c r="N41" s="4">
        <v>56</v>
      </c>
      <c r="O41" s="4">
        <v>7.5</v>
      </c>
      <c r="P41" s="4">
        <v>1180833</v>
      </c>
      <c r="Q41" s="4">
        <v>720000</v>
      </c>
      <c r="R41" s="4">
        <v>708500</v>
      </c>
      <c r="S41" s="4" t="s">
        <v>2329</v>
      </c>
      <c r="T41" s="4" t="s">
        <v>2330</v>
      </c>
      <c r="U41" s="4">
        <v>480000</v>
      </c>
      <c r="V41" s="4">
        <v>472333</v>
      </c>
      <c r="W41" s="4">
        <f>U41-V41</f>
        <v>7667</v>
      </c>
      <c r="X41" s="4">
        <v>590417</v>
      </c>
      <c r="Y41" s="4">
        <v>472333</v>
      </c>
      <c r="Z41" s="4">
        <v>1180833</v>
      </c>
      <c r="AA41" s="4">
        <v>1180833</v>
      </c>
      <c r="AB41" s="4">
        <v>118083</v>
      </c>
      <c r="AC41" s="4" t="s">
        <v>38</v>
      </c>
      <c r="AD41" s="4" t="s">
        <v>50</v>
      </c>
    </row>
    <row r="42" spans="1:37" s="113" customFormat="1" ht="60" customHeight="1" x14ac:dyDescent="0.25">
      <c r="A42" s="4">
        <v>39</v>
      </c>
      <c r="B42" s="4" t="s">
        <v>1676</v>
      </c>
      <c r="C42" s="4" t="s">
        <v>27</v>
      </c>
      <c r="D42" s="4" t="s">
        <v>41</v>
      </c>
      <c r="E42" s="4" t="s">
        <v>7455</v>
      </c>
      <c r="F42" s="4" t="s">
        <v>7455</v>
      </c>
      <c r="G42" s="4" t="s">
        <v>7458</v>
      </c>
      <c r="H42" s="4" t="s">
        <v>7457</v>
      </c>
      <c r="I42" s="4" t="s">
        <v>7456</v>
      </c>
      <c r="J42" s="4" t="s">
        <v>7455</v>
      </c>
      <c r="K42" s="4">
        <v>33.282730000000001</v>
      </c>
      <c r="L42" s="4">
        <v>72.485399999999998</v>
      </c>
      <c r="M42" s="4" t="s">
        <v>401</v>
      </c>
      <c r="N42" s="4">
        <v>67</v>
      </c>
      <c r="O42" s="10">
        <v>7.5</v>
      </c>
      <c r="P42" s="4">
        <v>1599430</v>
      </c>
      <c r="Q42" s="114" t="s">
        <v>38</v>
      </c>
      <c r="R42" s="4">
        <v>959658</v>
      </c>
      <c r="S42" s="46">
        <v>44783</v>
      </c>
      <c r="T42" s="46">
        <v>44573</v>
      </c>
      <c r="U42" s="114" t="s">
        <v>38</v>
      </c>
      <c r="V42" s="4">
        <v>639772</v>
      </c>
      <c r="W42" s="114" t="s">
        <v>38</v>
      </c>
      <c r="X42" s="4">
        <v>799716</v>
      </c>
      <c r="Y42" s="4">
        <v>639772</v>
      </c>
      <c r="Z42" s="4">
        <v>1439488</v>
      </c>
      <c r="AA42" s="4">
        <v>1599430</v>
      </c>
      <c r="AB42" s="114" t="s">
        <v>38</v>
      </c>
      <c r="AC42" s="114" t="s">
        <v>38</v>
      </c>
      <c r="AD42" s="4" t="s">
        <v>149</v>
      </c>
    </row>
    <row r="43" spans="1:37" s="113" customFormat="1" ht="60" customHeight="1" x14ac:dyDescent="0.25">
      <c r="A43" s="4">
        <v>40</v>
      </c>
      <c r="B43" s="4" t="s">
        <v>1676</v>
      </c>
      <c r="C43" s="4" t="s">
        <v>27</v>
      </c>
      <c r="D43" s="4" t="s">
        <v>28</v>
      </c>
      <c r="E43" s="4" t="s">
        <v>3960</v>
      </c>
      <c r="F43" s="4" t="s">
        <v>3960</v>
      </c>
      <c r="G43" s="4" t="s">
        <v>7454</v>
      </c>
      <c r="H43" s="4" t="s">
        <v>7453</v>
      </c>
      <c r="I43" s="10" t="s">
        <v>3963</v>
      </c>
      <c r="J43" s="4" t="s">
        <v>7452</v>
      </c>
      <c r="K43" s="4">
        <v>33.542999999999999</v>
      </c>
      <c r="L43" s="4">
        <v>72.026380000000003</v>
      </c>
      <c r="M43" s="4" t="s">
        <v>1208</v>
      </c>
      <c r="N43" s="10">
        <v>2.9</v>
      </c>
      <c r="O43" s="10">
        <v>5.5</v>
      </c>
      <c r="P43" s="4">
        <v>1285592</v>
      </c>
      <c r="Q43" s="114" t="s">
        <v>38</v>
      </c>
      <c r="R43" s="4">
        <v>771355</v>
      </c>
      <c r="S43" s="14">
        <v>44900</v>
      </c>
      <c r="T43" s="46">
        <v>44693</v>
      </c>
      <c r="U43" s="114" t="s">
        <v>38</v>
      </c>
      <c r="V43" s="4">
        <v>514237</v>
      </c>
      <c r="W43" s="114" t="s">
        <v>38</v>
      </c>
      <c r="X43" s="4">
        <v>642796</v>
      </c>
      <c r="Y43" s="4">
        <v>514237</v>
      </c>
      <c r="Z43" s="4">
        <f>(X43+Y43)</f>
        <v>1157033</v>
      </c>
      <c r="AA43" s="4">
        <f>X43+Y43</f>
        <v>1157033</v>
      </c>
      <c r="AB43" s="114" t="s">
        <v>38</v>
      </c>
      <c r="AC43" s="114" t="s">
        <v>38</v>
      </c>
      <c r="AD43" s="4" t="s">
        <v>149</v>
      </c>
    </row>
    <row r="44" spans="1:37" s="113" customFormat="1" ht="60" customHeight="1" x14ac:dyDescent="0.25">
      <c r="A44" s="4">
        <v>41</v>
      </c>
      <c r="B44" s="4" t="s">
        <v>1676</v>
      </c>
      <c r="C44" s="4" t="s">
        <v>1549</v>
      </c>
      <c r="D44" s="4" t="s">
        <v>1583</v>
      </c>
      <c r="E44" s="4" t="s">
        <v>2331</v>
      </c>
      <c r="F44" s="4" t="s">
        <v>2331</v>
      </c>
      <c r="G44" s="4" t="s">
        <v>2332</v>
      </c>
      <c r="H44" s="4" t="s">
        <v>2333</v>
      </c>
      <c r="I44" s="10" t="s">
        <v>2334</v>
      </c>
      <c r="J44" s="4" t="s">
        <v>2331</v>
      </c>
      <c r="K44" s="4">
        <v>3318.299</v>
      </c>
      <c r="L44" s="4">
        <v>7308.81</v>
      </c>
      <c r="M44" s="4" t="s">
        <v>401</v>
      </c>
      <c r="N44" s="4">
        <v>32</v>
      </c>
      <c r="O44" s="4">
        <v>8.1</v>
      </c>
      <c r="P44" s="10">
        <v>1315870</v>
      </c>
      <c r="Q44" s="4">
        <v>720000</v>
      </c>
      <c r="R44" s="4">
        <v>789522</v>
      </c>
      <c r="S44" s="4" t="s">
        <v>2335</v>
      </c>
      <c r="T44" s="4" t="s">
        <v>2336</v>
      </c>
      <c r="U44" s="4">
        <v>480000</v>
      </c>
      <c r="V44" s="4">
        <v>526348</v>
      </c>
      <c r="W44" s="4">
        <f>V44-U44</f>
        <v>46348</v>
      </c>
      <c r="X44" s="4">
        <v>657935</v>
      </c>
      <c r="Y44" s="4">
        <v>526348</v>
      </c>
      <c r="Z44" s="4">
        <f>X44+Y44</f>
        <v>1184283</v>
      </c>
      <c r="AA44" s="4">
        <v>1184283</v>
      </c>
      <c r="AB44" s="114" t="s">
        <v>38</v>
      </c>
      <c r="AC44" s="4" t="s">
        <v>1607</v>
      </c>
      <c r="AD44" s="4" t="s">
        <v>50</v>
      </c>
      <c r="AF44" s="145"/>
      <c r="AG44" s="145"/>
      <c r="AH44" s="145"/>
      <c r="AI44" s="145"/>
      <c r="AJ44" s="145"/>
      <c r="AK44" s="145"/>
    </row>
    <row r="45" spans="1:37" s="113" customFormat="1" ht="60" customHeight="1" x14ac:dyDescent="0.25">
      <c r="A45" s="4">
        <v>42</v>
      </c>
      <c r="B45" s="4" t="s">
        <v>1676</v>
      </c>
      <c r="C45" s="4" t="s">
        <v>1549</v>
      </c>
      <c r="D45" s="4" t="s">
        <v>2337</v>
      </c>
      <c r="E45" s="4" t="s">
        <v>2338</v>
      </c>
      <c r="F45" s="4" t="s">
        <v>2338</v>
      </c>
      <c r="G45" s="4" t="s">
        <v>2339</v>
      </c>
      <c r="H45" s="4" t="s">
        <v>2340</v>
      </c>
      <c r="I45" s="4" t="s">
        <v>2341</v>
      </c>
      <c r="J45" s="4" t="s">
        <v>2342</v>
      </c>
      <c r="K45" s="4" t="s">
        <v>2343</v>
      </c>
      <c r="L45" s="4" t="s">
        <v>2344</v>
      </c>
      <c r="M45" s="4" t="s">
        <v>401</v>
      </c>
      <c r="N45" s="4">
        <v>25</v>
      </c>
      <c r="O45" s="10">
        <v>7.5</v>
      </c>
      <c r="P45" s="4">
        <v>1250019</v>
      </c>
      <c r="Q45" s="4">
        <v>720000</v>
      </c>
      <c r="R45" s="4">
        <v>750011</v>
      </c>
      <c r="S45" s="46">
        <v>44650</v>
      </c>
      <c r="T45" s="46">
        <v>44664</v>
      </c>
      <c r="U45" s="4">
        <v>480000</v>
      </c>
      <c r="V45" s="4">
        <v>500007</v>
      </c>
      <c r="W45" s="4">
        <f t="shared" ref="W45" si="15">V45-U45</f>
        <v>20007</v>
      </c>
      <c r="X45" s="4">
        <v>625009</v>
      </c>
      <c r="Y45" s="4">
        <v>500003</v>
      </c>
      <c r="Z45" s="4">
        <f t="shared" ref="Z45:Z48" si="16">X45+Y45</f>
        <v>1125012</v>
      </c>
      <c r="AA45" s="4">
        <v>1125012</v>
      </c>
      <c r="AB45" s="114" t="s">
        <v>38</v>
      </c>
      <c r="AC45" s="4" t="s">
        <v>1607</v>
      </c>
      <c r="AD45" s="4" t="s">
        <v>50</v>
      </c>
      <c r="AF45" s="145"/>
      <c r="AG45" s="145"/>
      <c r="AH45" s="145"/>
      <c r="AI45" s="145"/>
      <c r="AJ45" s="145"/>
      <c r="AK45" s="145"/>
    </row>
    <row r="46" spans="1:37" s="113" customFormat="1" ht="60" customHeight="1" x14ac:dyDescent="0.25">
      <c r="A46" s="4">
        <v>43</v>
      </c>
      <c r="B46" s="4" t="s">
        <v>1676</v>
      </c>
      <c r="C46" s="4" t="s">
        <v>363</v>
      </c>
      <c r="D46" s="4" t="s">
        <v>364</v>
      </c>
      <c r="E46" s="4" t="s">
        <v>7427</v>
      </c>
      <c r="F46" s="4" t="s">
        <v>7427</v>
      </c>
      <c r="G46" s="4" t="s">
        <v>7430</v>
      </c>
      <c r="H46" s="4" t="s">
        <v>7429</v>
      </c>
      <c r="I46" s="4" t="s">
        <v>7428</v>
      </c>
      <c r="J46" s="4" t="s">
        <v>7427</v>
      </c>
      <c r="K46" s="4" t="s">
        <v>7426</v>
      </c>
      <c r="L46" s="4" t="s">
        <v>7425</v>
      </c>
      <c r="M46" s="4" t="s">
        <v>401</v>
      </c>
      <c r="N46" s="4">
        <v>9.6999999999999993</v>
      </c>
      <c r="O46" s="10">
        <v>8.1</v>
      </c>
      <c r="P46" s="4">
        <v>1296679</v>
      </c>
      <c r="Q46" s="4">
        <v>778007</v>
      </c>
      <c r="R46" s="146" t="s">
        <v>7424</v>
      </c>
      <c r="S46" s="146" t="s">
        <v>2277</v>
      </c>
      <c r="T46" s="146" t="s">
        <v>2277</v>
      </c>
      <c r="U46" s="114" t="s">
        <v>38</v>
      </c>
      <c r="V46" s="4">
        <v>518672</v>
      </c>
      <c r="W46" s="114" t="s">
        <v>38</v>
      </c>
      <c r="X46" s="4">
        <v>648340</v>
      </c>
      <c r="Y46" s="4">
        <v>518672</v>
      </c>
      <c r="Z46" s="4">
        <v>1167012</v>
      </c>
      <c r="AA46" s="4">
        <v>1296679</v>
      </c>
      <c r="AB46" s="4" t="s">
        <v>38</v>
      </c>
      <c r="AC46" s="4" t="s">
        <v>38</v>
      </c>
      <c r="AD46" s="4" t="s">
        <v>6088</v>
      </c>
      <c r="AF46" s="145"/>
      <c r="AG46" s="145"/>
      <c r="AH46" s="145"/>
      <c r="AI46" s="145"/>
      <c r="AJ46" s="145"/>
      <c r="AK46" s="145"/>
    </row>
    <row r="47" spans="1:37" s="113" customFormat="1" ht="60" customHeight="1" x14ac:dyDescent="0.25">
      <c r="A47" s="4">
        <v>44</v>
      </c>
      <c r="B47" s="4" t="s">
        <v>1676</v>
      </c>
      <c r="C47" s="4" t="s">
        <v>363</v>
      </c>
      <c r="D47" s="4" t="s">
        <v>364</v>
      </c>
      <c r="E47" s="4" t="s">
        <v>7420</v>
      </c>
      <c r="F47" s="4" t="s">
        <v>7420</v>
      </c>
      <c r="G47" s="4" t="s">
        <v>7423</v>
      </c>
      <c r="H47" s="4" t="s">
        <v>7422</v>
      </c>
      <c r="I47" s="4" t="s">
        <v>7421</v>
      </c>
      <c r="J47" s="4" t="s">
        <v>7420</v>
      </c>
      <c r="K47" s="4">
        <v>3249.1750000000002</v>
      </c>
      <c r="L47" s="4">
        <v>7239.4989999999998</v>
      </c>
      <c r="M47" s="4" t="s">
        <v>401</v>
      </c>
      <c r="N47" s="4">
        <v>10</v>
      </c>
      <c r="O47" s="10">
        <v>8.1</v>
      </c>
      <c r="P47" s="4">
        <v>1326457</v>
      </c>
      <c r="Q47" s="4">
        <v>795874</v>
      </c>
      <c r="R47" s="146" t="s">
        <v>5379</v>
      </c>
      <c r="S47" s="146" t="s">
        <v>7419</v>
      </c>
      <c r="T47" s="146" t="s">
        <v>7419</v>
      </c>
      <c r="U47" s="114" t="s">
        <v>38</v>
      </c>
      <c r="V47" s="4">
        <v>530583</v>
      </c>
      <c r="W47" s="114" t="s">
        <v>38</v>
      </c>
      <c r="X47" s="4">
        <v>663228</v>
      </c>
      <c r="Y47" s="4">
        <v>530583</v>
      </c>
      <c r="Z47" s="4">
        <v>1193811</v>
      </c>
      <c r="AA47" s="4">
        <v>1326407</v>
      </c>
      <c r="AB47" s="4" t="s">
        <v>38</v>
      </c>
      <c r="AC47" s="4" t="s">
        <v>38</v>
      </c>
      <c r="AD47" s="4" t="s">
        <v>6088</v>
      </c>
      <c r="AF47" s="145"/>
      <c r="AG47" s="145"/>
      <c r="AH47" s="145"/>
      <c r="AI47" s="145"/>
      <c r="AJ47" s="145"/>
      <c r="AK47" s="145"/>
    </row>
    <row r="48" spans="1:37" s="113" customFormat="1" ht="60" customHeight="1" x14ac:dyDescent="0.25">
      <c r="A48" s="4">
        <v>45</v>
      </c>
      <c r="B48" s="4" t="s">
        <v>1676</v>
      </c>
      <c r="C48" s="4" t="s">
        <v>1549</v>
      </c>
      <c r="D48" s="4" t="s">
        <v>1542</v>
      </c>
      <c r="E48" s="4" t="s">
        <v>2345</v>
      </c>
      <c r="F48" s="4" t="s">
        <v>2345</v>
      </c>
      <c r="G48" s="4" t="s">
        <v>2346</v>
      </c>
      <c r="H48" s="4" t="s">
        <v>2347</v>
      </c>
      <c r="I48" s="4" t="s">
        <v>2348</v>
      </c>
      <c r="J48" s="4" t="s">
        <v>2349</v>
      </c>
      <c r="K48" s="4" t="s">
        <v>2350</v>
      </c>
      <c r="L48" s="4" t="s">
        <v>2351</v>
      </c>
      <c r="M48" s="4" t="s">
        <v>401</v>
      </c>
      <c r="N48" s="4">
        <v>24</v>
      </c>
      <c r="O48" s="10">
        <v>5.6</v>
      </c>
      <c r="P48" s="4">
        <v>1028174</v>
      </c>
      <c r="Q48" s="4">
        <v>720000</v>
      </c>
      <c r="R48" s="4">
        <v>616904</v>
      </c>
      <c r="S48" s="46">
        <v>44839</v>
      </c>
      <c r="T48" s="4" t="s">
        <v>2352</v>
      </c>
      <c r="U48" s="4">
        <v>480000</v>
      </c>
      <c r="V48" s="4">
        <v>411270</v>
      </c>
      <c r="W48" s="4">
        <v>68730</v>
      </c>
      <c r="X48" s="4">
        <v>514087</v>
      </c>
      <c r="Y48" s="4">
        <v>411817</v>
      </c>
      <c r="Z48" s="4">
        <f t="shared" si="16"/>
        <v>925904</v>
      </c>
      <c r="AA48" s="4">
        <v>925904</v>
      </c>
      <c r="AB48" s="114" t="s">
        <v>38</v>
      </c>
      <c r="AC48" s="4" t="s">
        <v>1607</v>
      </c>
      <c r="AD48" s="4" t="s">
        <v>50</v>
      </c>
    </row>
    <row r="49" spans="1:30" s="113" customFormat="1" ht="60" customHeight="1" x14ac:dyDescent="0.25">
      <c r="A49" s="4">
        <v>46</v>
      </c>
      <c r="B49" s="4" t="s">
        <v>5914</v>
      </c>
      <c r="C49" s="4" t="s">
        <v>27</v>
      </c>
      <c r="D49" s="4" t="s">
        <v>109</v>
      </c>
      <c r="E49" s="4" t="s">
        <v>51</v>
      </c>
      <c r="F49" s="4" t="s">
        <v>52</v>
      </c>
      <c r="G49" s="4" t="s">
        <v>6203</v>
      </c>
      <c r="H49" s="4" t="s">
        <v>6202</v>
      </c>
      <c r="I49" s="10" t="s">
        <v>6201</v>
      </c>
      <c r="J49" s="4" t="str">
        <f>E49</f>
        <v>Lund</v>
      </c>
      <c r="K49" s="4" t="s">
        <v>7361</v>
      </c>
      <c r="L49" s="4">
        <v>723110.06</v>
      </c>
      <c r="M49" s="4" t="s">
        <v>401</v>
      </c>
      <c r="N49" s="4">
        <v>10</v>
      </c>
      <c r="O49" s="4">
        <v>8.1</v>
      </c>
      <c r="P49" s="4">
        <v>1315870</v>
      </c>
      <c r="Q49" s="4">
        <v>720000</v>
      </c>
      <c r="R49" s="4">
        <v>789522</v>
      </c>
      <c r="S49" s="10" t="s">
        <v>7360</v>
      </c>
      <c r="T49" s="4" t="s">
        <v>2219</v>
      </c>
      <c r="U49" s="4">
        <v>480000</v>
      </c>
      <c r="V49" s="4">
        <v>526348</v>
      </c>
      <c r="W49" s="4">
        <f>V49-U49</f>
        <v>46348</v>
      </c>
      <c r="X49" s="4">
        <v>657935</v>
      </c>
      <c r="Y49" s="4">
        <f>V49</f>
        <v>526348</v>
      </c>
      <c r="Z49" s="4">
        <f>X49+Y49</f>
        <v>1184283</v>
      </c>
      <c r="AA49" s="4">
        <v>1315870</v>
      </c>
      <c r="AB49" s="4">
        <f>AA49*0.1</f>
        <v>131587</v>
      </c>
      <c r="AC49" s="114" t="s">
        <v>38</v>
      </c>
      <c r="AD49" s="4" t="s">
        <v>40</v>
      </c>
    </row>
    <row r="50" spans="1:30" s="113" customFormat="1" ht="60" customHeight="1" x14ac:dyDescent="0.25">
      <c r="A50" s="4">
        <v>47</v>
      </c>
      <c r="B50" s="4" t="s">
        <v>5914</v>
      </c>
      <c r="C50" s="4" t="s">
        <v>27</v>
      </c>
      <c r="D50" s="4" t="s">
        <v>2176</v>
      </c>
      <c r="E50" s="4" t="s">
        <v>52</v>
      </c>
      <c r="F50" s="4" t="s">
        <v>52</v>
      </c>
      <c r="G50" s="4" t="s">
        <v>7359</v>
      </c>
      <c r="H50" s="4" t="s">
        <v>7358</v>
      </c>
      <c r="I50" s="4" t="s">
        <v>7357</v>
      </c>
      <c r="J50" s="4" t="s">
        <v>52</v>
      </c>
      <c r="K50" s="4" t="s">
        <v>7356</v>
      </c>
      <c r="L50" s="4" t="s">
        <v>7355</v>
      </c>
      <c r="M50" s="4" t="s">
        <v>401</v>
      </c>
      <c r="N50" s="4">
        <v>4.38</v>
      </c>
      <c r="O50" s="4">
        <v>7.63</v>
      </c>
      <c r="P50" s="4">
        <v>1561095</v>
      </c>
      <c r="Q50" s="4">
        <v>720000</v>
      </c>
      <c r="R50" s="4">
        <f>Q50*0.6</f>
        <v>432000</v>
      </c>
      <c r="S50" s="4" t="s">
        <v>7354</v>
      </c>
      <c r="T50" s="4" t="s">
        <v>7353</v>
      </c>
      <c r="U50" s="4">
        <v>480000</v>
      </c>
      <c r="V50" s="4">
        <f>R50*0.4</f>
        <v>172800</v>
      </c>
      <c r="W50" s="4">
        <f>U50-V50</f>
        <v>307200</v>
      </c>
      <c r="X50" s="4">
        <v>780548</v>
      </c>
      <c r="Y50" s="4">
        <v>624438</v>
      </c>
      <c r="Z50" s="4">
        <f>X50+Y50</f>
        <v>1404986</v>
      </c>
      <c r="AA50" s="4">
        <v>1404986</v>
      </c>
      <c r="AB50" s="4">
        <v>159109</v>
      </c>
      <c r="AC50" s="114" t="s">
        <v>38</v>
      </c>
      <c r="AD50" s="4" t="s">
        <v>40</v>
      </c>
    </row>
    <row r="51" spans="1:30" s="113" customFormat="1" ht="60" customHeight="1" x14ac:dyDescent="0.25">
      <c r="A51" s="4">
        <v>48</v>
      </c>
      <c r="B51" s="4" t="s">
        <v>5914</v>
      </c>
      <c r="C51" s="4" t="s">
        <v>27</v>
      </c>
      <c r="D51" s="4" t="s">
        <v>2176</v>
      </c>
      <c r="E51" s="4" t="s">
        <v>2189</v>
      </c>
      <c r="F51" s="4" t="s">
        <v>2189</v>
      </c>
      <c r="G51" s="4" t="s">
        <v>7352</v>
      </c>
      <c r="H51" s="4" t="s">
        <v>7351</v>
      </c>
      <c r="I51" s="4" t="s">
        <v>7350</v>
      </c>
      <c r="J51" s="4" t="s">
        <v>2189</v>
      </c>
      <c r="K51" s="25">
        <v>33.930577575916303</v>
      </c>
      <c r="L51" s="25">
        <v>72.538607112370897</v>
      </c>
      <c r="M51" s="4" t="s">
        <v>401</v>
      </c>
      <c r="N51" s="4">
        <v>13.8</v>
      </c>
      <c r="O51" s="4">
        <v>7.56</v>
      </c>
      <c r="P51" s="4">
        <v>1552049</v>
      </c>
      <c r="Q51" s="4">
        <v>720000</v>
      </c>
      <c r="R51" s="4">
        <f>Q51*0.6</f>
        <v>432000</v>
      </c>
      <c r="S51" s="4" t="s">
        <v>7349</v>
      </c>
      <c r="T51" s="4" t="s">
        <v>7348</v>
      </c>
      <c r="U51" s="4">
        <v>480000</v>
      </c>
      <c r="V51" s="4">
        <f>R51*0.4</f>
        <v>172800</v>
      </c>
      <c r="W51" s="4">
        <f>U51-V51</f>
        <v>307200</v>
      </c>
      <c r="X51" s="4">
        <v>776024</v>
      </c>
      <c r="Y51" s="4">
        <v>620820</v>
      </c>
      <c r="Z51" s="4">
        <f>X51+Y51</f>
        <v>1396844</v>
      </c>
      <c r="AA51" s="4">
        <v>1396844</v>
      </c>
      <c r="AB51" s="4">
        <v>128263</v>
      </c>
      <c r="AC51" s="114" t="s">
        <v>38</v>
      </c>
      <c r="AD51" s="4" t="s">
        <v>40</v>
      </c>
    </row>
    <row r="52" spans="1:30" s="113" customFormat="1" ht="60" customHeight="1" x14ac:dyDescent="0.25">
      <c r="A52" s="4">
        <v>49</v>
      </c>
      <c r="B52" s="4" t="s">
        <v>5914</v>
      </c>
      <c r="C52" s="4" t="s">
        <v>27</v>
      </c>
      <c r="D52" s="4" t="s">
        <v>109</v>
      </c>
      <c r="E52" s="4" t="s">
        <v>7346</v>
      </c>
      <c r="F52" s="4" t="s">
        <v>7346</v>
      </c>
      <c r="G52" s="4" t="s">
        <v>2161</v>
      </c>
      <c r="H52" s="4" t="s">
        <v>2162</v>
      </c>
      <c r="I52" s="4" t="s">
        <v>7347</v>
      </c>
      <c r="J52" s="4" t="s">
        <v>7346</v>
      </c>
      <c r="K52" s="4" t="s">
        <v>7345</v>
      </c>
      <c r="L52" s="4" t="s">
        <v>7344</v>
      </c>
      <c r="M52" s="4" t="s">
        <v>401</v>
      </c>
      <c r="N52" s="4">
        <v>4.5999999999999996</v>
      </c>
      <c r="O52" s="4">
        <v>8.1</v>
      </c>
      <c r="P52" s="4">
        <v>1534875</v>
      </c>
      <c r="Q52" s="4">
        <v>720000</v>
      </c>
      <c r="R52" s="4">
        <f>Q52*0.6</f>
        <v>432000</v>
      </c>
      <c r="S52" s="4" t="s">
        <v>7343</v>
      </c>
      <c r="T52" s="4" t="s">
        <v>7342</v>
      </c>
      <c r="U52" s="4">
        <v>480000</v>
      </c>
      <c r="V52" s="4">
        <f>R52*0.4</f>
        <v>172800</v>
      </c>
      <c r="W52" s="4">
        <f>U52-V52</f>
        <v>307200</v>
      </c>
      <c r="X52" s="4">
        <v>767438</v>
      </c>
      <c r="Y52" s="4">
        <v>613950</v>
      </c>
      <c r="Z52" s="4">
        <f>X52+Y52</f>
        <v>1381388</v>
      </c>
      <c r="AA52" s="4">
        <v>1381388</v>
      </c>
      <c r="AB52" s="4">
        <v>153487</v>
      </c>
      <c r="AC52" s="114" t="s">
        <v>38</v>
      </c>
      <c r="AD52" s="4" t="s">
        <v>40</v>
      </c>
    </row>
    <row r="53" spans="1:30" s="113" customFormat="1" ht="60" customHeight="1" x14ac:dyDescent="0.25">
      <c r="A53" s="4">
        <v>50</v>
      </c>
      <c r="B53" s="4" t="s">
        <v>5914</v>
      </c>
      <c r="C53" s="4" t="s">
        <v>363</v>
      </c>
      <c r="D53" s="4" t="s">
        <v>363</v>
      </c>
      <c r="E53" s="4" t="s">
        <v>6159</v>
      </c>
      <c r="F53" s="4" t="s">
        <v>6159</v>
      </c>
      <c r="G53" s="4" t="s">
        <v>6158</v>
      </c>
      <c r="H53" s="4" t="s">
        <v>7341</v>
      </c>
      <c r="I53" s="177" t="s">
        <v>6156</v>
      </c>
      <c r="J53" s="4" t="s">
        <v>6159</v>
      </c>
      <c r="K53" s="4" t="s">
        <v>7340</v>
      </c>
      <c r="L53" s="4" t="s">
        <v>7339</v>
      </c>
      <c r="M53" s="4" t="s">
        <v>401</v>
      </c>
      <c r="N53" s="4">
        <v>56</v>
      </c>
      <c r="O53" s="4">
        <v>7.56</v>
      </c>
      <c r="P53" s="4">
        <v>1599431</v>
      </c>
      <c r="Q53" s="4">
        <v>720000</v>
      </c>
      <c r="R53" s="20">
        <v>959659</v>
      </c>
      <c r="S53" s="146" t="s">
        <v>7338</v>
      </c>
      <c r="T53" s="146" t="s">
        <v>7337</v>
      </c>
      <c r="U53" s="4">
        <v>480000</v>
      </c>
      <c r="V53" s="20">
        <v>639772</v>
      </c>
      <c r="W53" s="20">
        <f>V53-U53</f>
        <v>159772</v>
      </c>
      <c r="X53" s="4">
        <v>799715</v>
      </c>
      <c r="Y53" s="4">
        <v>639772</v>
      </c>
      <c r="Z53" s="4">
        <f>X53+Y53</f>
        <v>1439487</v>
      </c>
      <c r="AA53" s="2" t="s">
        <v>38</v>
      </c>
      <c r="AB53" s="2" t="s">
        <v>38</v>
      </c>
      <c r="AC53" s="4" t="s">
        <v>7336</v>
      </c>
      <c r="AD53" s="4" t="s">
        <v>40</v>
      </c>
    </row>
    <row r="54" spans="1:30" s="113" customFormat="1" ht="60" customHeight="1" x14ac:dyDescent="0.25">
      <c r="A54" s="4">
        <v>51</v>
      </c>
      <c r="B54" s="4" t="s">
        <v>5914</v>
      </c>
      <c r="C54" s="4" t="s">
        <v>363</v>
      </c>
      <c r="D54" s="4" t="s">
        <v>363</v>
      </c>
      <c r="E54" s="4" t="s">
        <v>2252</v>
      </c>
      <c r="F54" s="4" t="s">
        <v>2252</v>
      </c>
      <c r="G54" s="4" t="s">
        <v>7335</v>
      </c>
      <c r="H54" s="4" t="s">
        <v>7334</v>
      </c>
      <c r="I54" s="4" t="s">
        <v>7331</v>
      </c>
      <c r="J54" s="4" t="s">
        <v>2252</v>
      </c>
      <c r="K54" s="4">
        <v>32.539180000000002</v>
      </c>
      <c r="L54" s="4">
        <v>72.397440000000003</v>
      </c>
      <c r="M54" s="4" t="s">
        <v>401</v>
      </c>
      <c r="N54" s="4">
        <v>80</v>
      </c>
      <c r="O54" s="4">
        <v>7.5</v>
      </c>
      <c r="P54" s="4">
        <v>1599430</v>
      </c>
      <c r="Q54" s="4">
        <v>720000</v>
      </c>
      <c r="R54" s="20">
        <f>P54*0.6</f>
        <v>959658</v>
      </c>
      <c r="S54" s="46" t="s">
        <v>7330</v>
      </c>
      <c r="T54" s="46">
        <v>44572</v>
      </c>
      <c r="U54" s="4">
        <v>480000</v>
      </c>
      <c r="V54" s="4">
        <v>639772</v>
      </c>
      <c r="W54" s="20">
        <f>V54-U54</f>
        <v>159772</v>
      </c>
      <c r="X54" s="4">
        <v>799715</v>
      </c>
      <c r="Y54" s="4">
        <v>639772</v>
      </c>
      <c r="Z54" s="4">
        <v>1439487</v>
      </c>
      <c r="AA54" s="2" t="s">
        <v>38</v>
      </c>
      <c r="AB54" s="4">
        <v>1599430</v>
      </c>
      <c r="AC54" s="2" t="s">
        <v>38</v>
      </c>
      <c r="AD54" s="4" t="s">
        <v>40</v>
      </c>
    </row>
    <row r="55" spans="1:30" s="113" customFormat="1" ht="60" customHeight="1" x14ac:dyDescent="0.25">
      <c r="A55" s="4">
        <v>52</v>
      </c>
      <c r="B55" s="4" t="s">
        <v>5914</v>
      </c>
      <c r="C55" s="4" t="s">
        <v>363</v>
      </c>
      <c r="D55" s="4" t="s">
        <v>363</v>
      </c>
      <c r="E55" s="4" t="s">
        <v>2252</v>
      </c>
      <c r="F55" s="4" t="s">
        <v>2252</v>
      </c>
      <c r="G55" s="4" t="s">
        <v>7333</v>
      </c>
      <c r="H55" s="4" t="s">
        <v>7332</v>
      </c>
      <c r="I55" s="4" t="s">
        <v>7331</v>
      </c>
      <c r="J55" s="4" t="s">
        <v>2252</v>
      </c>
      <c r="K55" s="4">
        <v>32.539180999999999</v>
      </c>
      <c r="L55" s="4">
        <v>72.397441000000001</v>
      </c>
      <c r="M55" s="4" t="s">
        <v>401</v>
      </c>
      <c r="N55" s="4">
        <v>45</v>
      </c>
      <c r="O55" s="4">
        <v>7.5</v>
      </c>
      <c r="P55" s="4">
        <v>1599431</v>
      </c>
      <c r="Q55" s="4">
        <v>720000</v>
      </c>
      <c r="R55" s="20">
        <f>P55*0.6</f>
        <v>959658.6</v>
      </c>
      <c r="S55" s="46" t="s">
        <v>7330</v>
      </c>
      <c r="T55" s="46">
        <v>44572</v>
      </c>
      <c r="U55" s="4">
        <v>480000</v>
      </c>
      <c r="V55" s="4">
        <v>639772</v>
      </c>
      <c r="W55" s="20">
        <f>V55-U55</f>
        <v>159772</v>
      </c>
      <c r="X55" s="4">
        <v>799715</v>
      </c>
      <c r="Y55" s="4">
        <v>639772</v>
      </c>
      <c r="Z55" s="4">
        <v>1439487</v>
      </c>
      <c r="AA55" s="2" t="s">
        <v>38</v>
      </c>
      <c r="AB55" s="4">
        <v>1599431</v>
      </c>
      <c r="AC55" s="2" t="s">
        <v>38</v>
      </c>
      <c r="AD55" s="4" t="s">
        <v>40</v>
      </c>
    </row>
    <row r="56" spans="1:30" s="113" customFormat="1" ht="60" customHeight="1" x14ac:dyDescent="0.25">
      <c r="A56" s="4">
        <v>53</v>
      </c>
      <c r="B56" s="4" t="s">
        <v>5914</v>
      </c>
      <c r="C56" s="4" t="s">
        <v>363</v>
      </c>
      <c r="D56" s="4" t="s">
        <v>387</v>
      </c>
      <c r="E56" s="4" t="s">
        <v>7328</v>
      </c>
      <c r="F56" s="4" t="s">
        <v>7329</v>
      </c>
      <c r="G56" s="4" t="s">
        <v>6144</v>
      </c>
      <c r="H56" s="4" t="s">
        <v>6143</v>
      </c>
      <c r="I56" s="10" t="s">
        <v>6142</v>
      </c>
      <c r="J56" s="4" t="s">
        <v>7328</v>
      </c>
      <c r="K56" s="4">
        <v>32.471890000000002</v>
      </c>
      <c r="L56" s="10">
        <v>72.266909999999996</v>
      </c>
      <c r="M56" s="4" t="s">
        <v>401</v>
      </c>
      <c r="N56" s="10">
        <v>24</v>
      </c>
      <c r="O56" s="4">
        <v>5.45</v>
      </c>
      <c r="P56" s="4">
        <v>1080903</v>
      </c>
      <c r="Q56" s="4">
        <v>648542</v>
      </c>
      <c r="R56" s="4">
        <v>648542</v>
      </c>
      <c r="S56" s="10" t="s">
        <v>7327</v>
      </c>
      <c r="T56" s="10" t="s">
        <v>7326</v>
      </c>
      <c r="U56" s="4">
        <v>432361</v>
      </c>
      <c r="V56" s="4">
        <v>432361</v>
      </c>
      <c r="W56" s="2" t="s">
        <v>38</v>
      </c>
      <c r="X56" s="4">
        <v>324271</v>
      </c>
      <c r="Y56" s="2" t="s">
        <v>38</v>
      </c>
      <c r="Z56" s="2" t="s">
        <v>38</v>
      </c>
      <c r="AA56" s="2" t="s">
        <v>38</v>
      </c>
      <c r="AB56" s="2" t="s">
        <v>38</v>
      </c>
      <c r="AC56" s="4" t="s">
        <v>2278</v>
      </c>
      <c r="AD56" s="4" t="s">
        <v>40</v>
      </c>
    </row>
    <row r="57" spans="1:30" s="113" customFormat="1" ht="60" customHeight="1" x14ac:dyDescent="0.25">
      <c r="A57" s="4">
        <v>54</v>
      </c>
      <c r="B57" s="4" t="s">
        <v>5914</v>
      </c>
      <c r="C57" s="4" t="s">
        <v>1549</v>
      </c>
      <c r="D57" s="4" t="s">
        <v>3</v>
      </c>
      <c r="E57" s="4" t="s">
        <v>7539</v>
      </c>
      <c r="F57" s="4" t="s">
        <v>7539</v>
      </c>
      <c r="G57" s="4" t="s">
        <v>7542</v>
      </c>
      <c r="H57" s="4" t="s">
        <v>7541</v>
      </c>
      <c r="I57" s="4" t="s">
        <v>7540</v>
      </c>
      <c r="J57" s="4" t="s">
        <v>7539</v>
      </c>
      <c r="K57" s="4">
        <v>33.725000000000001</v>
      </c>
      <c r="L57" s="4">
        <v>72.621110000000002</v>
      </c>
      <c r="M57" s="4" t="s">
        <v>401</v>
      </c>
      <c r="N57" s="4">
        <v>66</v>
      </c>
      <c r="O57" s="4">
        <v>5.5</v>
      </c>
      <c r="P57" s="4">
        <v>1296829</v>
      </c>
      <c r="Q57" s="4" t="s">
        <v>38</v>
      </c>
      <c r="R57" s="4">
        <v>778098</v>
      </c>
      <c r="S57" s="4" t="s">
        <v>7538</v>
      </c>
      <c r="T57" s="4" t="s">
        <v>7537</v>
      </c>
      <c r="U57" s="114" t="s">
        <v>38</v>
      </c>
      <c r="V57" s="4">
        <v>518732</v>
      </c>
      <c r="W57" s="4"/>
      <c r="X57" s="4">
        <v>648414</v>
      </c>
      <c r="Y57" s="4">
        <v>518732</v>
      </c>
      <c r="Z57" s="4">
        <v>1167146</v>
      </c>
      <c r="AA57" s="4">
        <v>1296829</v>
      </c>
      <c r="AB57" s="114" t="s">
        <v>38</v>
      </c>
      <c r="AC57" s="114" t="s">
        <v>38</v>
      </c>
      <c r="AD57" s="4" t="s">
        <v>149</v>
      </c>
    </row>
    <row r="58" spans="1:30" s="113" customFormat="1" ht="60" customHeight="1" x14ac:dyDescent="0.25">
      <c r="A58" s="4">
        <v>55</v>
      </c>
      <c r="B58" s="4" t="s">
        <v>5914</v>
      </c>
      <c r="C58" s="4" t="s">
        <v>970</v>
      </c>
      <c r="D58" s="4" t="s">
        <v>1040</v>
      </c>
      <c r="E58" s="4" t="s">
        <v>7532</v>
      </c>
      <c r="F58" s="4" t="s">
        <v>7536</v>
      </c>
      <c r="G58" s="4" t="s">
        <v>7535</v>
      </c>
      <c r="H58" s="4" t="s">
        <v>7534</v>
      </c>
      <c r="I58" s="4" t="s">
        <v>7533</v>
      </c>
      <c r="J58" s="4" t="s">
        <v>7532</v>
      </c>
      <c r="K58" s="4">
        <v>31.794370000000001</v>
      </c>
      <c r="L58" s="4">
        <v>72.015235000000004</v>
      </c>
      <c r="M58" s="4" t="s">
        <v>401</v>
      </c>
      <c r="N58" s="4">
        <v>88</v>
      </c>
      <c r="O58" s="4">
        <v>5.5</v>
      </c>
      <c r="P58" s="4">
        <v>1279204</v>
      </c>
      <c r="Q58" s="4" t="s">
        <v>38</v>
      </c>
      <c r="R58" s="4">
        <v>767522</v>
      </c>
      <c r="S58" s="10" t="s">
        <v>7531</v>
      </c>
      <c r="T58" s="10" t="s">
        <v>6103</v>
      </c>
      <c r="U58" s="114" t="s">
        <v>38</v>
      </c>
      <c r="V58" s="4">
        <v>511682</v>
      </c>
      <c r="W58" s="4"/>
      <c r="X58" s="4">
        <v>636602</v>
      </c>
      <c r="Y58" s="4">
        <v>511681</v>
      </c>
      <c r="Z58" s="4">
        <f>X58+Y58</f>
        <v>1148283</v>
      </c>
      <c r="AA58" s="4">
        <v>1279204</v>
      </c>
      <c r="AB58" s="114" t="s">
        <v>38</v>
      </c>
      <c r="AC58" s="114" t="s">
        <v>38</v>
      </c>
      <c r="AD58" s="4" t="s">
        <v>149</v>
      </c>
    </row>
    <row r="59" spans="1:30" s="113" customFormat="1" ht="60" customHeight="1" x14ac:dyDescent="0.25">
      <c r="A59" s="4">
        <v>56</v>
      </c>
      <c r="B59" s="4" t="s">
        <v>5914</v>
      </c>
      <c r="C59" s="4" t="s">
        <v>1549</v>
      </c>
      <c r="D59" s="4" t="s">
        <v>2337</v>
      </c>
      <c r="E59" s="4" t="s">
        <v>7325</v>
      </c>
      <c r="F59" s="4" t="s">
        <v>7325</v>
      </c>
      <c r="G59" s="4" t="s">
        <v>7324</v>
      </c>
      <c r="H59" s="4" t="s">
        <v>7323</v>
      </c>
      <c r="I59" s="4" t="s">
        <v>7322</v>
      </c>
      <c r="J59" s="4" t="s">
        <v>7321</v>
      </c>
      <c r="K59" s="4" t="s">
        <v>7320</v>
      </c>
      <c r="L59" s="4" t="s">
        <v>7319</v>
      </c>
      <c r="M59" s="4" t="s">
        <v>401</v>
      </c>
      <c r="N59" s="4">
        <v>12</v>
      </c>
      <c r="O59" s="10">
        <v>7.5</v>
      </c>
      <c r="P59" s="4">
        <v>1304729</v>
      </c>
      <c r="Q59" s="4">
        <v>720000</v>
      </c>
      <c r="R59" s="4">
        <v>782837</v>
      </c>
      <c r="S59" s="46">
        <v>44860</v>
      </c>
      <c r="T59" s="46">
        <v>44960</v>
      </c>
      <c r="U59" s="4">
        <v>480000</v>
      </c>
      <c r="V59" s="4">
        <v>521891</v>
      </c>
      <c r="W59" s="4">
        <f>V59-U59</f>
        <v>41891</v>
      </c>
      <c r="X59" s="4">
        <v>652365</v>
      </c>
      <c r="Y59" s="4">
        <v>521892</v>
      </c>
      <c r="Z59" s="4">
        <f>X59+Y59</f>
        <v>1174257</v>
      </c>
      <c r="AA59" s="2" t="s">
        <v>38</v>
      </c>
      <c r="AB59" s="4">
        <v>1174257</v>
      </c>
      <c r="AC59" s="4" t="s">
        <v>1607</v>
      </c>
      <c r="AD59" s="4" t="s">
        <v>50</v>
      </c>
    </row>
    <row r="60" spans="1:30" s="113" customFormat="1" ht="60" customHeight="1" x14ac:dyDescent="0.25">
      <c r="A60" s="4">
        <v>57</v>
      </c>
      <c r="B60" s="4" t="s">
        <v>5914</v>
      </c>
      <c r="C60" s="4" t="s">
        <v>2964</v>
      </c>
      <c r="D60" s="4" t="s">
        <v>2965</v>
      </c>
      <c r="E60" s="4" t="s">
        <v>7316</v>
      </c>
      <c r="F60" s="4" t="s">
        <v>7318</v>
      </c>
      <c r="G60" s="4" t="s">
        <v>7317</v>
      </c>
      <c r="H60" s="4" t="s">
        <v>1964</v>
      </c>
      <c r="I60" s="4" t="s">
        <v>1965</v>
      </c>
      <c r="J60" s="4" t="s">
        <v>7316</v>
      </c>
      <c r="K60" s="4">
        <v>33.156937999999997</v>
      </c>
      <c r="L60" s="4">
        <v>73.479119999999995</v>
      </c>
      <c r="M60" s="4" t="s">
        <v>401</v>
      </c>
      <c r="N60" s="4">
        <v>5</v>
      </c>
      <c r="O60" s="4">
        <v>5.63</v>
      </c>
      <c r="P60" s="4">
        <v>1016768</v>
      </c>
      <c r="Q60" s="4">
        <v>720000</v>
      </c>
      <c r="R60" s="4">
        <v>610060</v>
      </c>
      <c r="S60" s="10" t="s">
        <v>2841</v>
      </c>
      <c r="T60" s="14" t="s">
        <v>7315</v>
      </c>
      <c r="U60" s="4">
        <v>480000</v>
      </c>
      <c r="V60" s="20">
        <v>406707</v>
      </c>
      <c r="W60" s="20">
        <f>U60-V60</f>
        <v>73293</v>
      </c>
      <c r="X60" s="4">
        <v>508384</v>
      </c>
      <c r="Y60" s="4">
        <v>406706</v>
      </c>
      <c r="Z60" s="4">
        <f>X60+Y60</f>
        <v>915090</v>
      </c>
      <c r="AA60" s="4">
        <v>1016768</v>
      </c>
      <c r="AB60" s="20">
        <f>AA60*0.1</f>
        <v>101676.8</v>
      </c>
      <c r="AC60" s="4" t="s">
        <v>1607</v>
      </c>
      <c r="AD60" s="4" t="s">
        <v>2293</v>
      </c>
    </row>
    <row r="61" spans="1:30" s="113" customFormat="1" ht="60" customHeight="1" x14ac:dyDescent="0.25">
      <c r="A61" s="4">
        <v>58</v>
      </c>
      <c r="B61" s="4" t="s">
        <v>5914</v>
      </c>
      <c r="C61" s="4" t="s">
        <v>499</v>
      </c>
      <c r="D61" s="4" t="s">
        <v>550</v>
      </c>
      <c r="E61" s="4" t="s">
        <v>535</v>
      </c>
      <c r="F61" s="4" t="s">
        <v>536</v>
      </c>
      <c r="G61" s="4" t="s">
        <v>1949</v>
      </c>
      <c r="H61" s="4" t="s">
        <v>1950</v>
      </c>
      <c r="I61" s="4" t="s">
        <v>1951</v>
      </c>
      <c r="J61" s="4" t="s">
        <v>535</v>
      </c>
      <c r="K61" s="4">
        <v>30.990829999999999</v>
      </c>
      <c r="L61" s="4">
        <v>70.016670000000005</v>
      </c>
      <c r="M61" s="4" t="s">
        <v>401</v>
      </c>
      <c r="N61" s="4">
        <v>24</v>
      </c>
      <c r="O61" s="4">
        <v>7.5</v>
      </c>
      <c r="P61" s="4">
        <v>1317295</v>
      </c>
      <c r="Q61" s="4">
        <v>720000</v>
      </c>
      <c r="R61" s="4">
        <v>790377</v>
      </c>
      <c r="S61" s="4" t="s">
        <v>3424</v>
      </c>
      <c r="T61" s="10" t="s">
        <v>7314</v>
      </c>
      <c r="U61" s="4">
        <v>480000</v>
      </c>
      <c r="V61" s="4">
        <v>526918</v>
      </c>
      <c r="W61" s="4">
        <f>V61-U61</f>
        <v>46918</v>
      </c>
      <c r="X61" s="4">
        <v>658647</v>
      </c>
      <c r="Y61" s="4">
        <v>526918</v>
      </c>
      <c r="Z61" s="4">
        <f>X61+Y61</f>
        <v>1185565</v>
      </c>
      <c r="AA61" s="4">
        <v>1317295</v>
      </c>
      <c r="AB61" s="4"/>
      <c r="AC61" s="4" t="s">
        <v>1607</v>
      </c>
      <c r="AD61" s="4" t="s">
        <v>2293</v>
      </c>
    </row>
    <row r="62" spans="1:30" s="113" customFormat="1" ht="60" customHeight="1" x14ac:dyDescent="0.25">
      <c r="A62" s="4">
        <v>59</v>
      </c>
      <c r="B62" s="4" t="s">
        <v>6223</v>
      </c>
      <c r="C62" s="4" t="s">
        <v>7418</v>
      </c>
      <c r="D62" s="4" t="s">
        <v>534</v>
      </c>
      <c r="E62" s="4" t="s">
        <v>7413</v>
      </c>
      <c r="F62" s="4" t="s">
        <v>7417</v>
      </c>
      <c r="G62" s="4" t="s">
        <v>7416</v>
      </c>
      <c r="H62" s="4" t="s">
        <v>7415</v>
      </c>
      <c r="I62" s="4" t="s">
        <v>7414</v>
      </c>
      <c r="J62" s="4" t="s">
        <v>7413</v>
      </c>
      <c r="K62" s="66">
        <v>30.080843000000002</v>
      </c>
      <c r="L62" s="66">
        <v>70.380607999999995</v>
      </c>
      <c r="M62" s="4" t="s">
        <v>401</v>
      </c>
      <c r="N62" s="4">
        <v>24</v>
      </c>
      <c r="O62" s="4">
        <v>5.5</v>
      </c>
      <c r="P62" s="4">
        <v>1061752</v>
      </c>
      <c r="Q62" s="4">
        <v>720000</v>
      </c>
      <c r="R62" s="4">
        <v>637051</v>
      </c>
      <c r="S62" s="14" t="s">
        <v>7407</v>
      </c>
      <c r="T62" s="10" t="s">
        <v>38</v>
      </c>
      <c r="U62" s="4">
        <v>480000</v>
      </c>
      <c r="V62" s="4">
        <v>424701</v>
      </c>
      <c r="W62" s="4">
        <f t="shared" ref="W62:W70" si="17">U62-V62</f>
        <v>55299</v>
      </c>
      <c r="X62" s="10" t="s">
        <v>38</v>
      </c>
      <c r="Y62" s="10" t="s">
        <v>38</v>
      </c>
      <c r="Z62" s="10" t="s">
        <v>38</v>
      </c>
      <c r="AA62" s="10" t="s">
        <v>38</v>
      </c>
      <c r="AB62" s="10" t="s">
        <v>38</v>
      </c>
      <c r="AC62" s="10" t="s">
        <v>38</v>
      </c>
      <c r="AD62" s="4" t="s">
        <v>7278</v>
      </c>
    </row>
    <row r="63" spans="1:30" s="113" customFormat="1" ht="60" customHeight="1" x14ac:dyDescent="0.25">
      <c r="A63" s="4">
        <v>60</v>
      </c>
      <c r="B63" s="4" t="s">
        <v>6223</v>
      </c>
      <c r="C63" s="4" t="s">
        <v>499</v>
      </c>
      <c r="D63" s="4" t="s">
        <v>534</v>
      </c>
      <c r="E63" s="4" t="s">
        <v>7408</v>
      </c>
      <c r="F63" s="4" t="s">
        <v>7412</v>
      </c>
      <c r="G63" s="4" t="s">
        <v>7411</v>
      </c>
      <c r="H63" s="4" t="s">
        <v>7410</v>
      </c>
      <c r="I63" s="4" t="s">
        <v>7409</v>
      </c>
      <c r="J63" s="4" t="s">
        <v>7408</v>
      </c>
      <c r="K63" s="4">
        <v>30.766093000000001</v>
      </c>
      <c r="L63" s="4">
        <v>70.303272000000007</v>
      </c>
      <c r="M63" s="4" t="s">
        <v>401</v>
      </c>
      <c r="N63" s="4">
        <v>24</v>
      </c>
      <c r="O63" s="4">
        <v>5.5</v>
      </c>
      <c r="P63" s="4">
        <v>1061752</v>
      </c>
      <c r="Q63" s="4">
        <v>720000</v>
      </c>
      <c r="R63" s="4">
        <v>637051</v>
      </c>
      <c r="S63" s="10" t="s">
        <v>7407</v>
      </c>
      <c r="T63" s="10" t="s">
        <v>38</v>
      </c>
      <c r="U63" s="4">
        <v>480000</v>
      </c>
      <c r="V63" s="4">
        <v>424701</v>
      </c>
      <c r="W63" s="4">
        <f t="shared" si="17"/>
        <v>55299</v>
      </c>
      <c r="X63" s="10" t="s">
        <v>38</v>
      </c>
      <c r="Y63" s="10" t="s">
        <v>38</v>
      </c>
      <c r="Z63" s="10" t="s">
        <v>38</v>
      </c>
      <c r="AA63" s="10" t="s">
        <v>38</v>
      </c>
      <c r="AB63" s="10" t="s">
        <v>38</v>
      </c>
      <c r="AC63" s="10" t="s">
        <v>38</v>
      </c>
      <c r="AD63" s="4" t="s">
        <v>7278</v>
      </c>
    </row>
    <row r="64" spans="1:30" s="113" customFormat="1" ht="60" customHeight="1" x14ac:dyDescent="0.25">
      <c r="A64" s="4">
        <v>61</v>
      </c>
      <c r="B64" s="4" t="s">
        <v>6223</v>
      </c>
      <c r="C64" s="4" t="s">
        <v>704</v>
      </c>
      <c r="D64" s="4" t="s">
        <v>719</v>
      </c>
      <c r="E64" s="4" t="s">
        <v>7402</v>
      </c>
      <c r="F64" s="4" t="s">
        <v>7406</v>
      </c>
      <c r="G64" s="4" t="s">
        <v>7405</v>
      </c>
      <c r="H64" s="4" t="s">
        <v>7404</v>
      </c>
      <c r="I64" s="4" t="s">
        <v>7403</v>
      </c>
      <c r="J64" s="4" t="s">
        <v>7402</v>
      </c>
      <c r="K64" s="4">
        <v>33.056150000000002</v>
      </c>
      <c r="L64" s="4">
        <v>73.212890000000002</v>
      </c>
      <c r="M64" s="4" t="s">
        <v>401</v>
      </c>
      <c r="N64" s="4">
        <v>30</v>
      </c>
      <c r="O64" s="10">
        <v>5.5</v>
      </c>
      <c r="P64" s="4">
        <v>1058299</v>
      </c>
      <c r="Q64" s="4">
        <v>720000</v>
      </c>
      <c r="R64" s="4">
        <v>634979</v>
      </c>
      <c r="S64" s="14" t="s">
        <v>7401</v>
      </c>
      <c r="T64" s="10" t="s">
        <v>38</v>
      </c>
      <c r="U64" s="4">
        <v>480000</v>
      </c>
      <c r="V64" s="20">
        <v>423320</v>
      </c>
      <c r="W64" s="4">
        <f t="shared" si="17"/>
        <v>56680</v>
      </c>
      <c r="X64" s="10" t="s">
        <v>38</v>
      </c>
      <c r="Y64" s="10" t="s">
        <v>38</v>
      </c>
      <c r="Z64" s="10" t="s">
        <v>38</v>
      </c>
      <c r="AA64" s="10" t="s">
        <v>38</v>
      </c>
      <c r="AB64" s="10" t="s">
        <v>38</v>
      </c>
      <c r="AC64" s="10" t="s">
        <v>38</v>
      </c>
      <c r="AD64" s="4" t="s">
        <v>7278</v>
      </c>
    </row>
    <row r="65" spans="1:36" s="113" customFormat="1" ht="60" customHeight="1" x14ac:dyDescent="0.25">
      <c r="A65" s="4">
        <v>62</v>
      </c>
      <c r="B65" s="4" t="s">
        <v>6223</v>
      </c>
      <c r="C65" s="4" t="s">
        <v>27</v>
      </c>
      <c r="D65" s="4" t="s">
        <v>109</v>
      </c>
      <c r="E65" s="4" t="s">
        <v>7119</v>
      </c>
      <c r="F65" s="4" t="s">
        <v>109</v>
      </c>
      <c r="G65" s="4" t="s">
        <v>7400</v>
      </c>
      <c r="H65" s="4" t="s">
        <v>7399</v>
      </c>
      <c r="I65" s="4" t="s">
        <v>7398</v>
      </c>
      <c r="J65" s="4" t="s">
        <v>7119</v>
      </c>
      <c r="K65" s="4">
        <v>33.321019999999997</v>
      </c>
      <c r="L65" s="4">
        <v>72.467690000000005</v>
      </c>
      <c r="M65" s="4" t="s">
        <v>401</v>
      </c>
      <c r="N65" s="4">
        <v>17</v>
      </c>
      <c r="O65" s="10">
        <v>7.5</v>
      </c>
      <c r="P65" s="4">
        <v>1599609</v>
      </c>
      <c r="Q65" s="4">
        <v>720000</v>
      </c>
      <c r="R65" s="20">
        <v>959765</v>
      </c>
      <c r="S65" s="14" t="s">
        <v>7397</v>
      </c>
      <c r="T65" s="14" t="s">
        <v>7396</v>
      </c>
      <c r="U65" s="4">
        <v>480000</v>
      </c>
      <c r="V65" s="20">
        <v>639844</v>
      </c>
      <c r="W65" s="4">
        <f t="shared" si="17"/>
        <v>-159844</v>
      </c>
      <c r="X65" s="4">
        <v>807168</v>
      </c>
      <c r="Y65" s="10" t="s">
        <v>38</v>
      </c>
      <c r="Z65" s="10" t="s">
        <v>38</v>
      </c>
      <c r="AA65" s="10" t="s">
        <v>38</v>
      </c>
      <c r="AB65" s="10" t="s">
        <v>38</v>
      </c>
      <c r="AC65" s="10" t="s">
        <v>38</v>
      </c>
      <c r="AD65" s="4" t="s">
        <v>7274</v>
      </c>
    </row>
    <row r="66" spans="1:36" s="113" customFormat="1" ht="60" customHeight="1" x14ac:dyDescent="0.25">
      <c r="A66" s="4">
        <v>63</v>
      </c>
      <c r="B66" s="4" t="s">
        <v>6223</v>
      </c>
      <c r="C66" s="4" t="s">
        <v>27</v>
      </c>
      <c r="D66" s="4" t="s">
        <v>109</v>
      </c>
      <c r="E66" s="4" t="s">
        <v>7119</v>
      </c>
      <c r="F66" s="4" t="s">
        <v>109</v>
      </c>
      <c r="G66" s="4" t="s">
        <v>7400</v>
      </c>
      <c r="H66" s="4" t="s">
        <v>7399</v>
      </c>
      <c r="I66" s="4" t="s">
        <v>7398</v>
      </c>
      <c r="J66" s="4" t="s">
        <v>7119</v>
      </c>
      <c r="K66" s="4">
        <v>33.321019999999997</v>
      </c>
      <c r="L66" s="4">
        <v>72.467690000000005</v>
      </c>
      <c r="M66" s="4" t="s">
        <v>401</v>
      </c>
      <c r="N66" s="4">
        <v>17</v>
      </c>
      <c r="O66" s="4">
        <v>7.5</v>
      </c>
      <c r="P66" s="4">
        <v>1599609</v>
      </c>
      <c r="Q66" s="4">
        <v>720000</v>
      </c>
      <c r="R66" s="4">
        <v>959765</v>
      </c>
      <c r="S66" s="14" t="s">
        <v>7397</v>
      </c>
      <c r="T66" s="14" t="s">
        <v>7396</v>
      </c>
      <c r="U66" s="4">
        <v>480000</v>
      </c>
      <c r="V66" s="4">
        <v>639844</v>
      </c>
      <c r="W66" s="4">
        <f t="shared" si="17"/>
        <v>-159844</v>
      </c>
      <c r="X66" s="4">
        <v>807168</v>
      </c>
      <c r="Y66" s="4">
        <v>632480</v>
      </c>
      <c r="Z66" s="10" t="s">
        <v>38</v>
      </c>
      <c r="AA66" s="10" t="s">
        <v>38</v>
      </c>
      <c r="AB66" s="10" t="s">
        <v>38</v>
      </c>
      <c r="AC66" s="10" t="s">
        <v>38</v>
      </c>
      <c r="AD66" s="4" t="s">
        <v>2810</v>
      </c>
    </row>
    <row r="67" spans="1:36" s="113" customFormat="1" ht="60" customHeight="1" x14ac:dyDescent="0.25">
      <c r="A67" s="4">
        <v>64</v>
      </c>
      <c r="B67" s="4" t="s">
        <v>6223</v>
      </c>
      <c r="C67" s="4" t="s">
        <v>27</v>
      </c>
      <c r="D67" s="4" t="s">
        <v>27</v>
      </c>
      <c r="E67" s="4" t="s">
        <v>1855</v>
      </c>
      <c r="F67" s="4" t="s">
        <v>27</v>
      </c>
      <c r="G67" s="4" t="s">
        <v>7395</v>
      </c>
      <c r="H67" s="4" t="s">
        <v>7394</v>
      </c>
      <c r="I67" s="4" t="s">
        <v>7393</v>
      </c>
      <c r="J67" s="4" t="s">
        <v>1855</v>
      </c>
      <c r="K67" s="4">
        <v>33.441699999999997</v>
      </c>
      <c r="L67" s="4">
        <v>72.156499999999994</v>
      </c>
      <c r="M67" s="4" t="s">
        <v>401</v>
      </c>
      <c r="N67" s="4">
        <v>21</v>
      </c>
      <c r="O67" s="4">
        <v>7.5</v>
      </c>
      <c r="P67" s="4">
        <v>1598696</v>
      </c>
      <c r="Q67" s="4">
        <v>720000</v>
      </c>
      <c r="R67" s="4">
        <v>959218</v>
      </c>
      <c r="S67" s="10" t="s">
        <v>7392</v>
      </c>
      <c r="T67" s="10" t="s">
        <v>38</v>
      </c>
      <c r="U67" s="4">
        <v>480000</v>
      </c>
      <c r="V67" s="4">
        <v>639478</v>
      </c>
      <c r="W67" s="4">
        <f t="shared" si="17"/>
        <v>-159478</v>
      </c>
      <c r="X67" s="10" t="s">
        <v>38</v>
      </c>
      <c r="Y67" s="10" t="s">
        <v>38</v>
      </c>
      <c r="Z67" s="10" t="s">
        <v>38</v>
      </c>
      <c r="AA67" s="10" t="s">
        <v>38</v>
      </c>
      <c r="AB67" s="10" t="s">
        <v>38</v>
      </c>
      <c r="AC67" s="10" t="s">
        <v>38</v>
      </c>
      <c r="AD67" s="4" t="s">
        <v>7278</v>
      </c>
    </row>
    <row r="68" spans="1:36" s="113" customFormat="1" ht="60" customHeight="1" x14ac:dyDescent="0.25">
      <c r="A68" s="4">
        <v>65</v>
      </c>
      <c r="B68" s="4" t="s">
        <v>6223</v>
      </c>
      <c r="C68" s="4" t="s">
        <v>27</v>
      </c>
      <c r="D68" s="4" t="s">
        <v>28</v>
      </c>
      <c r="E68" s="4" t="s">
        <v>7388</v>
      </c>
      <c r="F68" s="4" t="s">
        <v>7388</v>
      </c>
      <c r="G68" s="4" t="s">
        <v>7391</v>
      </c>
      <c r="H68" s="4" t="s">
        <v>7390</v>
      </c>
      <c r="I68" s="4" t="s">
        <v>7389</v>
      </c>
      <c r="J68" s="4" t="s">
        <v>7388</v>
      </c>
      <c r="K68" s="4">
        <v>33.305100000000003</v>
      </c>
      <c r="L68" s="4">
        <v>72.178259999999995</v>
      </c>
      <c r="M68" s="4" t="s">
        <v>401</v>
      </c>
      <c r="N68" s="4">
        <v>20</v>
      </c>
      <c r="O68" s="4">
        <v>7.5</v>
      </c>
      <c r="P68" s="4">
        <v>1090265</v>
      </c>
      <c r="Q68" s="4">
        <v>720000</v>
      </c>
      <c r="R68" s="4">
        <v>654159</v>
      </c>
      <c r="S68" s="10" t="s">
        <v>7387</v>
      </c>
      <c r="T68" s="10" t="s">
        <v>7386</v>
      </c>
      <c r="U68" s="4">
        <v>480000</v>
      </c>
      <c r="V68" s="4">
        <v>436106</v>
      </c>
      <c r="W68" s="4">
        <f t="shared" si="17"/>
        <v>43894</v>
      </c>
      <c r="X68" s="4">
        <v>545132</v>
      </c>
      <c r="Y68" s="10" t="s">
        <v>38</v>
      </c>
      <c r="Z68" s="10" t="s">
        <v>38</v>
      </c>
      <c r="AA68" s="10" t="s">
        <v>38</v>
      </c>
      <c r="AB68" s="10" t="s">
        <v>38</v>
      </c>
      <c r="AC68" s="10" t="s">
        <v>38</v>
      </c>
      <c r="AD68" s="4" t="s">
        <v>7274</v>
      </c>
    </row>
    <row r="69" spans="1:36" s="113" customFormat="1" ht="60" customHeight="1" x14ac:dyDescent="0.25">
      <c r="A69" s="4">
        <v>66</v>
      </c>
      <c r="B69" s="4" t="s">
        <v>6223</v>
      </c>
      <c r="C69" s="4" t="s">
        <v>363</v>
      </c>
      <c r="D69" s="4" t="s">
        <v>387</v>
      </c>
      <c r="E69" s="4" t="s">
        <v>7382</v>
      </c>
      <c r="F69" s="4" t="s">
        <v>7382</v>
      </c>
      <c r="G69" s="4" t="s">
        <v>7385</v>
      </c>
      <c r="H69" s="4" t="s">
        <v>7384</v>
      </c>
      <c r="I69" s="4" t="s">
        <v>7383</v>
      </c>
      <c r="J69" s="4" t="s">
        <v>7382</v>
      </c>
      <c r="K69" s="149">
        <v>33.025649999999999</v>
      </c>
      <c r="L69" s="149">
        <v>72.292050000000003</v>
      </c>
      <c r="M69" s="4" t="s">
        <v>401</v>
      </c>
      <c r="N69" s="4">
        <v>30</v>
      </c>
      <c r="O69" s="4">
        <v>7.5</v>
      </c>
      <c r="P69" s="4">
        <v>1566745</v>
      </c>
      <c r="Q69" s="4">
        <v>720000</v>
      </c>
      <c r="R69" s="4">
        <v>940047</v>
      </c>
      <c r="S69" s="10" t="s">
        <v>7381</v>
      </c>
      <c r="T69" s="10" t="s">
        <v>7380</v>
      </c>
      <c r="U69" s="4">
        <v>480000</v>
      </c>
      <c r="V69" s="4">
        <v>940047</v>
      </c>
      <c r="W69" s="4">
        <f t="shared" si="17"/>
        <v>-460047</v>
      </c>
      <c r="X69" s="4">
        <v>783372</v>
      </c>
      <c r="Y69" s="10" t="s">
        <v>38</v>
      </c>
      <c r="Z69" s="10" t="s">
        <v>38</v>
      </c>
      <c r="AA69" s="10" t="s">
        <v>38</v>
      </c>
      <c r="AB69" s="10" t="s">
        <v>38</v>
      </c>
      <c r="AC69" s="10" t="s">
        <v>38</v>
      </c>
      <c r="AD69" s="4" t="s">
        <v>7274</v>
      </c>
      <c r="AE69" s="145"/>
      <c r="AF69" s="145"/>
      <c r="AG69" s="145"/>
      <c r="AH69" s="145"/>
      <c r="AI69" s="145"/>
      <c r="AJ69" s="145"/>
    </row>
    <row r="70" spans="1:36" s="113" customFormat="1" ht="60" customHeight="1" x14ac:dyDescent="0.25">
      <c r="A70" s="4">
        <v>67</v>
      </c>
      <c r="B70" s="4" t="s">
        <v>6223</v>
      </c>
      <c r="C70" s="4" t="s">
        <v>363</v>
      </c>
      <c r="D70" s="4" t="s">
        <v>364</v>
      </c>
      <c r="E70" s="4" t="s">
        <v>7376</v>
      </c>
      <c r="F70" s="4" t="s">
        <v>7376</v>
      </c>
      <c r="G70" s="4" t="s">
        <v>7379</v>
      </c>
      <c r="H70" s="4" t="s">
        <v>7378</v>
      </c>
      <c r="I70" s="4" t="s">
        <v>7377</v>
      </c>
      <c r="J70" s="4" t="s">
        <v>7376</v>
      </c>
      <c r="K70" s="4">
        <v>32.411644000000003</v>
      </c>
      <c r="L70" s="4">
        <v>72.175623000000002</v>
      </c>
      <c r="M70" s="4" t="s">
        <v>401</v>
      </c>
      <c r="N70" s="4">
        <v>30</v>
      </c>
      <c r="O70" s="4">
        <v>7.5</v>
      </c>
      <c r="P70" s="4">
        <v>1538659</v>
      </c>
      <c r="Q70" s="4">
        <v>720000</v>
      </c>
      <c r="R70" s="4">
        <v>923195</v>
      </c>
      <c r="S70" s="10" t="s">
        <v>7375</v>
      </c>
      <c r="T70" s="10" t="s">
        <v>38</v>
      </c>
      <c r="U70" s="4">
        <v>480000</v>
      </c>
      <c r="V70" s="4">
        <v>615465</v>
      </c>
      <c r="W70" s="4">
        <f t="shared" si="17"/>
        <v>-135465</v>
      </c>
      <c r="X70" s="10" t="s">
        <v>38</v>
      </c>
      <c r="Y70" s="10" t="s">
        <v>38</v>
      </c>
      <c r="Z70" s="10" t="s">
        <v>38</v>
      </c>
      <c r="AA70" s="10" t="s">
        <v>38</v>
      </c>
      <c r="AB70" s="10" t="s">
        <v>38</v>
      </c>
      <c r="AC70" s="10" t="s">
        <v>38</v>
      </c>
      <c r="AD70" s="4" t="s">
        <v>7278</v>
      </c>
      <c r="AE70" s="145"/>
      <c r="AF70" s="145"/>
      <c r="AG70" s="145"/>
      <c r="AH70" s="145"/>
      <c r="AI70" s="145"/>
      <c r="AJ70" s="145"/>
    </row>
    <row r="71" spans="1:36" s="113" customFormat="1" ht="60" customHeight="1" x14ac:dyDescent="0.25">
      <c r="A71" s="4">
        <v>68</v>
      </c>
      <c r="B71" s="4" t="s">
        <v>6223</v>
      </c>
      <c r="C71" s="4" t="s">
        <v>7369</v>
      </c>
      <c r="D71" s="4" t="s">
        <v>7368</v>
      </c>
      <c r="E71" s="4" t="s">
        <v>7371</v>
      </c>
      <c r="F71" s="4" t="s">
        <v>3633</v>
      </c>
      <c r="G71" s="4" t="s">
        <v>7374</v>
      </c>
      <c r="H71" s="4" t="s">
        <v>7373</v>
      </c>
      <c r="I71" s="4" t="s">
        <v>7372</v>
      </c>
      <c r="J71" s="4" t="s">
        <v>7371</v>
      </c>
      <c r="K71" s="66">
        <v>29.33943</v>
      </c>
      <c r="L71" s="66">
        <v>70.078729999999993</v>
      </c>
      <c r="M71" s="4" t="s">
        <v>401</v>
      </c>
      <c r="N71" s="4">
        <v>68</v>
      </c>
      <c r="O71" s="4">
        <v>5.5</v>
      </c>
      <c r="P71" s="4">
        <v>1094146</v>
      </c>
      <c r="Q71" s="4">
        <v>656488</v>
      </c>
      <c r="R71" s="10" t="s">
        <v>7363</v>
      </c>
      <c r="S71" s="10" t="s">
        <v>7370</v>
      </c>
      <c r="T71" s="10" t="s">
        <v>7370</v>
      </c>
      <c r="U71" s="114" t="s">
        <v>38</v>
      </c>
      <c r="V71" s="4">
        <v>437658</v>
      </c>
      <c r="W71" s="114" t="s">
        <v>38</v>
      </c>
      <c r="X71" s="4">
        <v>547073</v>
      </c>
      <c r="Y71" s="4">
        <v>437658</v>
      </c>
      <c r="Z71" s="4">
        <v>547073</v>
      </c>
      <c r="AA71" s="4">
        <v>1094146</v>
      </c>
      <c r="AB71" s="4" t="s">
        <v>38</v>
      </c>
      <c r="AC71" s="114" t="s">
        <v>38</v>
      </c>
      <c r="AD71" s="4" t="s">
        <v>2810</v>
      </c>
      <c r="AE71" s="145"/>
      <c r="AF71" s="145"/>
      <c r="AG71" s="145"/>
      <c r="AH71" s="145"/>
      <c r="AI71" s="145"/>
      <c r="AJ71" s="145"/>
    </row>
    <row r="72" spans="1:36" s="113" customFormat="1" ht="60" customHeight="1" x14ac:dyDescent="0.25">
      <c r="A72" s="4">
        <v>69</v>
      </c>
      <c r="B72" s="4" t="s">
        <v>6223</v>
      </c>
      <c r="C72" s="4" t="s">
        <v>7369</v>
      </c>
      <c r="D72" s="4" t="s">
        <v>7368</v>
      </c>
      <c r="E72" s="4" t="s">
        <v>7364</v>
      </c>
      <c r="F72" s="4" t="s">
        <v>3633</v>
      </c>
      <c r="G72" s="4" t="s">
        <v>7367</v>
      </c>
      <c r="H72" s="4" t="s">
        <v>7366</v>
      </c>
      <c r="I72" s="4" t="s">
        <v>7365</v>
      </c>
      <c r="J72" s="4" t="s">
        <v>7364</v>
      </c>
      <c r="K72" s="4">
        <v>29.33333</v>
      </c>
      <c r="L72" s="66">
        <v>70.11909</v>
      </c>
      <c r="M72" s="4" t="s">
        <v>401</v>
      </c>
      <c r="N72" s="4">
        <v>208</v>
      </c>
      <c r="O72" s="4">
        <v>5.5</v>
      </c>
      <c r="P72" s="4">
        <v>1094146</v>
      </c>
      <c r="Q72" s="4">
        <v>656488</v>
      </c>
      <c r="R72" s="10" t="s">
        <v>7363</v>
      </c>
      <c r="S72" s="10" t="s">
        <v>7362</v>
      </c>
      <c r="T72" s="10" t="s">
        <v>7362</v>
      </c>
      <c r="U72" s="114" t="s">
        <v>38</v>
      </c>
      <c r="V72" s="4">
        <v>437658</v>
      </c>
      <c r="W72" s="114" t="s">
        <v>38</v>
      </c>
      <c r="X72" s="4">
        <v>547073</v>
      </c>
      <c r="Y72" s="4">
        <v>437658</v>
      </c>
      <c r="Z72" s="4">
        <v>547073</v>
      </c>
      <c r="AA72" s="4">
        <v>1094146</v>
      </c>
      <c r="AB72" s="4" t="s">
        <v>38</v>
      </c>
      <c r="AC72" s="114" t="s">
        <v>38</v>
      </c>
      <c r="AD72" s="4" t="s">
        <v>2810</v>
      </c>
    </row>
    <row r="73" spans="1:36" s="113" customFormat="1" ht="60" customHeight="1" x14ac:dyDescent="0.25">
      <c r="A73" s="4">
        <v>70</v>
      </c>
      <c r="B73" s="4" t="s">
        <v>6223</v>
      </c>
      <c r="C73" s="4" t="s">
        <v>363</v>
      </c>
      <c r="D73" s="4" t="s">
        <v>387</v>
      </c>
      <c r="E73" s="4" t="s">
        <v>7382</v>
      </c>
      <c r="F73" s="4" t="s">
        <v>7382</v>
      </c>
      <c r="G73" s="4" t="s">
        <v>7385</v>
      </c>
      <c r="H73" s="4" t="s">
        <v>7451</v>
      </c>
      <c r="I73" s="4" t="s">
        <v>7383</v>
      </c>
      <c r="J73" s="4" t="s">
        <v>7382</v>
      </c>
      <c r="K73" s="4">
        <v>32.697856000000002</v>
      </c>
      <c r="L73" s="4">
        <v>72.288049999999998</v>
      </c>
      <c r="M73" s="4" t="s">
        <v>401</v>
      </c>
      <c r="N73" s="10">
        <v>7.5</v>
      </c>
      <c r="O73" s="10">
        <v>7.5</v>
      </c>
      <c r="P73" s="2">
        <v>1566745</v>
      </c>
      <c r="Q73" s="4">
        <v>940047</v>
      </c>
      <c r="R73" s="46">
        <v>45500</v>
      </c>
      <c r="S73" s="46">
        <v>45512</v>
      </c>
      <c r="T73" s="46">
        <v>45512</v>
      </c>
      <c r="U73" s="114" t="s">
        <v>38</v>
      </c>
      <c r="V73" s="4">
        <v>940047</v>
      </c>
      <c r="W73" s="114" t="s">
        <v>38</v>
      </c>
      <c r="X73" s="4">
        <v>783372</v>
      </c>
      <c r="Y73" s="4">
        <v>626698</v>
      </c>
      <c r="Z73" s="4">
        <v>1410070</v>
      </c>
      <c r="AA73" s="2">
        <v>1566745</v>
      </c>
      <c r="AB73" s="4" t="s">
        <v>38</v>
      </c>
      <c r="AC73" s="114" t="s">
        <v>38</v>
      </c>
      <c r="AD73" s="4" t="s">
        <v>149</v>
      </c>
    </row>
    <row r="74" spans="1:36" s="113" customFormat="1" ht="60" customHeight="1" x14ac:dyDescent="0.25">
      <c r="A74" s="4">
        <v>71</v>
      </c>
      <c r="B74" s="4" t="s">
        <v>6223</v>
      </c>
      <c r="C74" s="4" t="s">
        <v>363</v>
      </c>
      <c r="D74" s="4" t="s">
        <v>364</v>
      </c>
      <c r="E74" s="4" t="s">
        <v>7376</v>
      </c>
      <c r="F74" s="4" t="s">
        <v>2946</v>
      </c>
      <c r="G74" s="4" t="s">
        <v>7379</v>
      </c>
      <c r="H74" s="4" t="s">
        <v>7450</v>
      </c>
      <c r="I74" s="4" t="s">
        <v>7383</v>
      </c>
      <c r="J74" s="4" t="str">
        <f>E74</f>
        <v>Qadeer Abad</v>
      </c>
      <c r="K74" s="4" t="s">
        <v>7449</v>
      </c>
      <c r="L74" s="4" t="s">
        <v>7448</v>
      </c>
      <c r="M74" s="4" t="s">
        <v>401</v>
      </c>
      <c r="N74" s="4">
        <v>60</v>
      </c>
      <c r="O74" s="10">
        <v>7.6</v>
      </c>
      <c r="P74" s="4">
        <v>1510834</v>
      </c>
      <c r="Q74" s="114" t="s">
        <v>38</v>
      </c>
      <c r="R74" s="4">
        <v>906500</v>
      </c>
      <c r="S74" s="114" t="s">
        <v>7154</v>
      </c>
      <c r="T74" s="114" t="s">
        <v>38</v>
      </c>
      <c r="U74" s="114" t="s">
        <v>38</v>
      </c>
      <c r="V74" s="114" t="s">
        <v>38</v>
      </c>
      <c r="W74" s="114" t="s">
        <v>38</v>
      </c>
      <c r="X74" s="114" t="s">
        <v>38</v>
      </c>
      <c r="Y74" s="114" t="s">
        <v>38</v>
      </c>
      <c r="Z74" s="114" t="s">
        <v>38</v>
      </c>
      <c r="AA74" s="114" t="s">
        <v>38</v>
      </c>
      <c r="AB74" s="114" t="s">
        <v>38</v>
      </c>
      <c r="AC74" s="114" t="s">
        <v>38</v>
      </c>
      <c r="AD74" s="4" t="s">
        <v>7447</v>
      </c>
    </row>
    <row r="75" spans="1:36" s="113" customFormat="1" ht="60" customHeight="1" x14ac:dyDescent="0.25">
      <c r="A75" s="4">
        <v>72</v>
      </c>
      <c r="B75" s="4" t="s">
        <v>6223</v>
      </c>
      <c r="C75" s="4" t="s">
        <v>27</v>
      </c>
      <c r="D75" s="4" t="s">
        <v>28</v>
      </c>
      <c r="E75" s="4" t="s">
        <v>7443</v>
      </c>
      <c r="F75" s="4" t="s">
        <v>1707</v>
      </c>
      <c r="G75" s="4" t="s">
        <v>7446</v>
      </c>
      <c r="H75" s="4" t="s">
        <v>7445</v>
      </c>
      <c r="I75" s="4" t="s">
        <v>7444</v>
      </c>
      <c r="J75" s="4" t="s">
        <v>7439</v>
      </c>
      <c r="K75" s="4">
        <v>33.205550000000002</v>
      </c>
      <c r="L75" s="10">
        <v>71.562460000000002</v>
      </c>
      <c r="M75" s="4" t="s">
        <v>401</v>
      </c>
      <c r="N75" s="178">
        <v>60</v>
      </c>
      <c r="O75" s="10">
        <v>7.5</v>
      </c>
      <c r="P75" s="4">
        <v>1510949</v>
      </c>
      <c r="Q75" s="114" t="s">
        <v>38</v>
      </c>
      <c r="R75" s="4">
        <v>906569</v>
      </c>
      <c r="S75" s="14" t="s">
        <v>7438</v>
      </c>
      <c r="T75" s="4" t="s">
        <v>7437</v>
      </c>
      <c r="U75" s="114" t="s">
        <v>38</v>
      </c>
      <c r="V75" s="4">
        <v>604380</v>
      </c>
      <c r="W75" s="114" t="s">
        <v>38</v>
      </c>
      <c r="X75" s="4">
        <v>755474</v>
      </c>
      <c r="Y75" s="4">
        <v>604380</v>
      </c>
      <c r="Z75" s="4">
        <f>X75+Y75</f>
        <v>1359854</v>
      </c>
      <c r="AA75" s="4">
        <v>1510949</v>
      </c>
      <c r="AB75" s="114" t="s">
        <v>38</v>
      </c>
      <c r="AC75" s="114" t="s">
        <v>38</v>
      </c>
      <c r="AD75" s="4" t="s">
        <v>149</v>
      </c>
    </row>
    <row r="76" spans="1:36" s="113" customFormat="1" ht="60" customHeight="1" x14ac:dyDescent="0.25">
      <c r="A76" s="4">
        <v>73</v>
      </c>
      <c r="B76" s="4" t="s">
        <v>6223</v>
      </c>
      <c r="C76" s="4" t="s">
        <v>27</v>
      </c>
      <c r="D76" s="4" t="s">
        <v>28</v>
      </c>
      <c r="E76" s="4" t="s">
        <v>7443</v>
      </c>
      <c r="F76" s="4" t="s">
        <v>1707</v>
      </c>
      <c r="G76" s="4" t="s">
        <v>7442</v>
      </c>
      <c r="H76" s="4" t="s">
        <v>7441</v>
      </c>
      <c r="I76" s="4" t="s">
        <v>7440</v>
      </c>
      <c r="J76" s="4" t="s">
        <v>7439</v>
      </c>
      <c r="K76" s="4">
        <v>33.205170000000003</v>
      </c>
      <c r="L76" s="10">
        <v>71.562380000000005</v>
      </c>
      <c r="M76" s="4" t="s">
        <v>401</v>
      </c>
      <c r="N76" s="178">
        <v>72</v>
      </c>
      <c r="O76" s="10">
        <v>7.5</v>
      </c>
      <c r="P76" s="4">
        <v>1510949</v>
      </c>
      <c r="Q76" s="114" t="s">
        <v>38</v>
      </c>
      <c r="R76" s="4">
        <v>906569</v>
      </c>
      <c r="S76" s="14" t="s">
        <v>7438</v>
      </c>
      <c r="T76" s="4" t="s">
        <v>7437</v>
      </c>
      <c r="U76" s="114" t="s">
        <v>38</v>
      </c>
      <c r="V76" s="4">
        <v>604380</v>
      </c>
      <c r="W76" s="114" t="s">
        <v>38</v>
      </c>
      <c r="X76" s="4">
        <v>755474</v>
      </c>
      <c r="Y76" s="4">
        <v>604380</v>
      </c>
      <c r="Z76" s="4">
        <f>X76+Y76</f>
        <v>1359854</v>
      </c>
      <c r="AA76" s="4">
        <v>1510949</v>
      </c>
      <c r="AB76" s="114" t="s">
        <v>38</v>
      </c>
      <c r="AC76" s="114" t="s">
        <v>38</v>
      </c>
      <c r="AD76" s="4" t="s">
        <v>149</v>
      </c>
    </row>
    <row r="77" spans="1:36" s="113" customFormat="1" ht="60" customHeight="1" x14ac:dyDescent="0.25">
      <c r="A77" s="4">
        <v>74</v>
      </c>
      <c r="B77" s="4" t="s">
        <v>6223</v>
      </c>
      <c r="C77" s="4" t="s">
        <v>27</v>
      </c>
      <c r="D77" s="4" t="s">
        <v>28</v>
      </c>
      <c r="E77" s="4" t="s">
        <v>7433</v>
      </c>
      <c r="F77" s="4" t="s">
        <v>7433</v>
      </c>
      <c r="G77" s="4" t="s">
        <v>7436</v>
      </c>
      <c r="H77" s="4" t="s">
        <v>7435</v>
      </c>
      <c r="I77" s="4" t="s">
        <v>7434</v>
      </c>
      <c r="J77" s="4" t="s">
        <v>7433</v>
      </c>
      <c r="K77" s="4">
        <v>33.204790000000003</v>
      </c>
      <c r="L77" s="4">
        <v>71.563699999999997</v>
      </c>
      <c r="M77" s="4" t="s">
        <v>401</v>
      </c>
      <c r="N77" s="4">
        <v>60</v>
      </c>
      <c r="O77" s="10">
        <v>7.5</v>
      </c>
      <c r="P77" s="2">
        <v>1562581</v>
      </c>
      <c r="Q77" s="114" t="s">
        <v>38</v>
      </c>
      <c r="R77" s="4">
        <v>937549</v>
      </c>
      <c r="S77" s="14" t="s">
        <v>7432</v>
      </c>
      <c r="T77" s="4" t="s">
        <v>7431</v>
      </c>
      <c r="U77" s="114" t="s">
        <v>38</v>
      </c>
      <c r="V77" s="2">
        <v>625032</v>
      </c>
      <c r="W77" s="114" t="s">
        <v>38</v>
      </c>
      <c r="X77" s="4">
        <v>781291</v>
      </c>
      <c r="Y77" s="4">
        <v>625032</v>
      </c>
      <c r="Z77" s="4">
        <f>X77+Y77</f>
        <v>1406323</v>
      </c>
      <c r="AA77" s="2">
        <v>1562581</v>
      </c>
      <c r="AB77" s="114" t="s">
        <v>38</v>
      </c>
      <c r="AC77" s="114" t="s">
        <v>38</v>
      </c>
      <c r="AD77" s="4" t="s">
        <v>149</v>
      </c>
    </row>
    <row r="78" spans="1:36" s="113" customFormat="1" ht="60" customHeight="1" x14ac:dyDescent="0.25">
      <c r="A78" s="4">
        <v>75</v>
      </c>
      <c r="B78" s="4" t="s">
        <v>6223</v>
      </c>
      <c r="C78" s="4" t="s">
        <v>499</v>
      </c>
      <c r="D78" s="4" t="s">
        <v>534</v>
      </c>
      <c r="E78" s="4" t="s">
        <v>5340</v>
      </c>
      <c r="F78" s="4" t="s">
        <v>5341</v>
      </c>
      <c r="G78" s="4" t="s">
        <v>6407</v>
      </c>
      <c r="H78" s="4" t="s">
        <v>6406</v>
      </c>
      <c r="I78" s="4" t="s">
        <v>6405</v>
      </c>
      <c r="J78" s="4" t="s">
        <v>5340</v>
      </c>
      <c r="K78" s="4">
        <v>30.963918</v>
      </c>
      <c r="L78" s="4">
        <v>70.366500000000002</v>
      </c>
      <c r="M78" s="4" t="s">
        <v>401</v>
      </c>
      <c r="N78" s="4">
        <v>92</v>
      </c>
      <c r="O78" s="10">
        <v>5.5</v>
      </c>
      <c r="P78" s="4">
        <v>1036216</v>
      </c>
      <c r="Q78" s="114" t="s">
        <v>38</v>
      </c>
      <c r="R78" s="4">
        <v>621729</v>
      </c>
      <c r="S78" s="14" t="s">
        <v>7482</v>
      </c>
      <c r="T78" s="4" t="s">
        <v>38</v>
      </c>
      <c r="U78" s="114" t="s">
        <v>38</v>
      </c>
      <c r="V78" s="4" t="s">
        <v>38</v>
      </c>
      <c r="W78" s="114" t="s">
        <v>38</v>
      </c>
      <c r="X78" s="4" t="s">
        <v>38</v>
      </c>
      <c r="Y78" s="4" t="s">
        <v>38</v>
      </c>
      <c r="Z78" s="4" t="s">
        <v>38</v>
      </c>
      <c r="AA78" s="4" t="s">
        <v>38</v>
      </c>
      <c r="AB78" s="4" t="s">
        <v>38</v>
      </c>
      <c r="AC78" s="4" t="s">
        <v>38</v>
      </c>
      <c r="AD78" s="4" t="s">
        <v>7278</v>
      </c>
    </row>
    <row r="79" spans="1:36" s="113" customFormat="1" ht="60" customHeight="1" x14ac:dyDescent="0.25">
      <c r="A79" s="4">
        <v>76</v>
      </c>
      <c r="B79" s="4" t="s">
        <v>6223</v>
      </c>
      <c r="C79" s="4" t="s">
        <v>27</v>
      </c>
      <c r="D79" s="4" t="s">
        <v>27</v>
      </c>
      <c r="E79" s="4" t="s">
        <v>1855</v>
      </c>
      <c r="F79" s="4" t="s">
        <v>27</v>
      </c>
      <c r="G79" s="4" t="s">
        <v>7395</v>
      </c>
      <c r="H79" s="4" t="s">
        <v>7394</v>
      </c>
      <c r="I79" s="4" t="s">
        <v>7393</v>
      </c>
      <c r="J79" s="4" t="s">
        <v>1855</v>
      </c>
      <c r="K79" s="4">
        <v>33.441699999999997</v>
      </c>
      <c r="L79" s="4">
        <v>72.156499999999994</v>
      </c>
      <c r="M79" s="4" t="s">
        <v>401</v>
      </c>
      <c r="N79" s="4">
        <v>21</v>
      </c>
      <c r="O79" s="4">
        <v>7.5</v>
      </c>
      <c r="P79" s="4">
        <v>1598696</v>
      </c>
      <c r="Q79" s="114" t="s">
        <v>38</v>
      </c>
      <c r="R79" s="4">
        <v>959218</v>
      </c>
      <c r="S79" s="10" t="s">
        <v>7392</v>
      </c>
      <c r="T79" s="4" t="s">
        <v>38</v>
      </c>
      <c r="U79" s="114" t="s">
        <v>38</v>
      </c>
      <c r="V79" s="4">
        <v>639478</v>
      </c>
      <c r="W79" s="114" t="s">
        <v>38</v>
      </c>
      <c r="X79" s="4" t="s">
        <v>38</v>
      </c>
      <c r="Y79" s="4" t="s">
        <v>38</v>
      </c>
      <c r="Z79" s="4" t="s">
        <v>38</v>
      </c>
      <c r="AA79" s="4" t="s">
        <v>38</v>
      </c>
      <c r="AB79" s="4" t="s">
        <v>38</v>
      </c>
      <c r="AC79" s="4" t="s">
        <v>38</v>
      </c>
      <c r="AD79" s="4" t="s">
        <v>7274</v>
      </c>
    </row>
    <row r="80" spans="1:36" s="113" customFormat="1" ht="60" customHeight="1" x14ac:dyDescent="0.25">
      <c r="A80" s="4">
        <v>77</v>
      </c>
      <c r="B80" s="4" t="s">
        <v>6223</v>
      </c>
      <c r="C80" s="4" t="s">
        <v>27</v>
      </c>
      <c r="D80" s="4" t="s">
        <v>109</v>
      </c>
      <c r="E80" s="4" t="s">
        <v>7109</v>
      </c>
      <c r="F80" s="4" t="s">
        <v>7109</v>
      </c>
      <c r="G80" s="4" t="s">
        <v>7530</v>
      </c>
      <c r="H80" s="4" t="s">
        <v>7529</v>
      </c>
      <c r="I80" s="4" t="s">
        <v>7528</v>
      </c>
      <c r="J80" s="4" t="s">
        <v>7527</v>
      </c>
      <c r="K80" s="4">
        <v>33.422894999999997</v>
      </c>
      <c r="L80" s="4">
        <v>72.669323000000006</v>
      </c>
      <c r="M80" s="4" t="s">
        <v>401</v>
      </c>
      <c r="N80" s="4">
        <v>6.5</v>
      </c>
      <c r="O80" s="10">
        <v>7.5</v>
      </c>
      <c r="P80" s="4">
        <v>1909028</v>
      </c>
      <c r="Q80" s="114" t="s">
        <v>38</v>
      </c>
      <c r="R80" s="4">
        <v>1145415</v>
      </c>
      <c r="S80" s="46">
        <v>45333</v>
      </c>
      <c r="T80" s="46" t="s">
        <v>7526</v>
      </c>
      <c r="U80" s="114" t="s">
        <v>38</v>
      </c>
      <c r="V80" s="4">
        <v>763611</v>
      </c>
      <c r="W80" s="114" t="s">
        <v>38</v>
      </c>
      <c r="X80" s="4" t="s">
        <v>38</v>
      </c>
      <c r="Y80" s="4" t="s">
        <v>38</v>
      </c>
      <c r="Z80" s="4" t="s">
        <v>38</v>
      </c>
      <c r="AA80" s="4" t="s">
        <v>38</v>
      </c>
      <c r="AB80" s="4" t="s">
        <v>38</v>
      </c>
      <c r="AC80" s="4" t="s">
        <v>38</v>
      </c>
      <c r="AD80" s="4" t="s">
        <v>7522</v>
      </c>
    </row>
    <row r="81" spans="1:30" s="113" customFormat="1" ht="60" customHeight="1" x14ac:dyDescent="0.25">
      <c r="A81" s="4">
        <v>78</v>
      </c>
      <c r="B81" s="4" t="s">
        <v>6223</v>
      </c>
      <c r="C81" s="4" t="s">
        <v>27</v>
      </c>
      <c r="D81" s="4" t="s">
        <v>109</v>
      </c>
      <c r="E81" s="4" t="s">
        <v>7109</v>
      </c>
      <c r="F81" s="4" t="s">
        <v>7109</v>
      </c>
      <c r="G81" s="4" t="s">
        <v>7530</v>
      </c>
      <c r="H81" s="4" t="s">
        <v>7529</v>
      </c>
      <c r="I81" s="4" t="s">
        <v>7528</v>
      </c>
      <c r="J81" s="4" t="s">
        <v>7527</v>
      </c>
      <c r="K81" s="4">
        <v>33.422894999999997</v>
      </c>
      <c r="L81" s="4">
        <v>72.669323000000006</v>
      </c>
      <c r="M81" s="4" t="s">
        <v>401</v>
      </c>
      <c r="N81" s="4">
        <v>6.5</v>
      </c>
      <c r="O81" s="10">
        <v>7.5</v>
      </c>
      <c r="P81" s="4">
        <v>1909028</v>
      </c>
      <c r="Q81" s="114" t="s">
        <v>38</v>
      </c>
      <c r="R81" s="4">
        <v>1145415</v>
      </c>
      <c r="S81" s="46">
        <v>45333</v>
      </c>
      <c r="T81" s="46" t="s">
        <v>7526</v>
      </c>
      <c r="U81" s="114" t="s">
        <v>38</v>
      </c>
      <c r="V81" s="4">
        <v>763611</v>
      </c>
      <c r="W81" s="114" t="s">
        <v>38</v>
      </c>
      <c r="X81" s="4">
        <v>972922</v>
      </c>
      <c r="Y81" s="4">
        <v>745203</v>
      </c>
      <c r="Z81" s="4" t="s">
        <v>38</v>
      </c>
      <c r="AA81" s="4" t="s">
        <v>38</v>
      </c>
      <c r="AB81" s="4" t="s">
        <v>38</v>
      </c>
      <c r="AC81" s="4" t="s">
        <v>38</v>
      </c>
      <c r="AD81" s="4" t="s">
        <v>149</v>
      </c>
    </row>
    <row r="82" spans="1:30" s="113" customFormat="1" ht="60" customHeight="1" x14ac:dyDescent="0.25">
      <c r="A82" s="4">
        <v>79</v>
      </c>
      <c r="B82" s="4" t="s">
        <v>6223</v>
      </c>
      <c r="C82" s="4" t="s">
        <v>7521</v>
      </c>
      <c r="D82" s="4" t="s">
        <v>719</v>
      </c>
      <c r="E82" s="4" t="s">
        <v>7524</v>
      </c>
      <c r="F82" s="4" t="s">
        <v>719</v>
      </c>
      <c r="G82" s="4" t="s">
        <v>7405</v>
      </c>
      <c r="H82" s="4" t="s">
        <v>7404</v>
      </c>
      <c r="I82" s="4" t="s">
        <v>7525</v>
      </c>
      <c r="J82" s="4" t="s">
        <v>7524</v>
      </c>
      <c r="K82" s="4">
        <v>33.093910000000001</v>
      </c>
      <c r="L82" s="4">
        <v>73.355310000000003</v>
      </c>
      <c r="M82" s="4" t="s">
        <v>401</v>
      </c>
      <c r="N82" s="4">
        <v>3.76</v>
      </c>
      <c r="O82" s="10">
        <v>5.5</v>
      </c>
      <c r="P82" s="2">
        <v>1058299</v>
      </c>
      <c r="Q82" s="114" t="s">
        <v>38</v>
      </c>
      <c r="R82" s="4">
        <v>634979</v>
      </c>
      <c r="S82" s="46" t="s">
        <v>38</v>
      </c>
      <c r="T82" s="14" t="s">
        <v>7523</v>
      </c>
      <c r="U82" s="114" t="s">
        <v>38</v>
      </c>
      <c r="V82" s="2">
        <v>423320</v>
      </c>
      <c r="W82" s="114" t="s">
        <v>38</v>
      </c>
      <c r="X82" s="4">
        <v>529150</v>
      </c>
      <c r="Y82" s="4" t="s">
        <v>38</v>
      </c>
      <c r="Z82" s="4" t="s">
        <v>38</v>
      </c>
      <c r="AA82" s="4" t="s">
        <v>38</v>
      </c>
      <c r="AB82" s="4" t="s">
        <v>38</v>
      </c>
      <c r="AC82" s="4" t="s">
        <v>38</v>
      </c>
      <c r="AD82" s="4" t="s">
        <v>7522</v>
      </c>
    </row>
    <row r="83" spans="1:30" s="113" customFormat="1" ht="60" customHeight="1" x14ac:dyDescent="0.25">
      <c r="A83" s="4">
        <v>80</v>
      </c>
      <c r="B83" s="4" t="s">
        <v>7290</v>
      </c>
      <c r="C83" s="4" t="s">
        <v>7521</v>
      </c>
      <c r="D83" s="4" t="s">
        <v>712</v>
      </c>
      <c r="E83" s="4" t="s">
        <v>2295</v>
      </c>
      <c r="F83" s="4" t="s">
        <v>7520</v>
      </c>
      <c r="G83" s="4" t="s">
        <v>7519</v>
      </c>
      <c r="H83" s="4" t="s">
        <v>7518</v>
      </c>
      <c r="I83" s="4" t="s">
        <v>7517</v>
      </c>
      <c r="J83" s="4" t="s">
        <v>7516</v>
      </c>
      <c r="K83" s="4">
        <v>33.060029999999998</v>
      </c>
      <c r="L83" s="4">
        <v>73.440460000000002</v>
      </c>
      <c r="M83" s="4" t="s">
        <v>401</v>
      </c>
      <c r="N83" s="4">
        <v>4</v>
      </c>
      <c r="O83" s="10">
        <v>5.5</v>
      </c>
      <c r="P83" s="4">
        <v>1075738</v>
      </c>
      <c r="Q83" s="114" t="s">
        <v>38</v>
      </c>
      <c r="R83" s="4">
        <v>645443</v>
      </c>
      <c r="S83" s="4" t="s">
        <v>7515</v>
      </c>
      <c r="T83" s="10" t="s">
        <v>7514</v>
      </c>
      <c r="U83" s="114" t="s">
        <v>38</v>
      </c>
      <c r="V83" s="4">
        <v>430295</v>
      </c>
      <c r="W83" s="114" t="s">
        <v>38</v>
      </c>
      <c r="X83" s="4">
        <v>547073</v>
      </c>
      <c r="Y83" s="4">
        <v>421091</v>
      </c>
      <c r="Z83" s="4" t="s">
        <v>38</v>
      </c>
      <c r="AA83" s="4" t="s">
        <v>38</v>
      </c>
      <c r="AB83" s="4" t="s">
        <v>38</v>
      </c>
      <c r="AC83" s="4" t="s">
        <v>38</v>
      </c>
      <c r="AD83" s="4" t="s">
        <v>149</v>
      </c>
    </row>
    <row r="84" spans="1:30" s="113" customFormat="1" ht="60" customHeight="1" x14ac:dyDescent="0.25">
      <c r="A84" s="4">
        <v>81</v>
      </c>
      <c r="B84" s="4" t="s">
        <v>6223</v>
      </c>
      <c r="C84" s="4" t="s">
        <v>2506</v>
      </c>
      <c r="D84" s="4" t="s">
        <v>41</v>
      </c>
      <c r="E84" s="4" t="s">
        <v>2410</v>
      </c>
      <c r="F84" s="4" t="s">
        <v>2410</v>
      </c>
      <c r="G84" s="4" t="s">
        <v>7513</v>
      </c>
      <c r="H84" s="4" t="s">
        <v>7512</v>
      </c>
      <c r="I84" s="4" t="s">
        <v>7511</v>
      </c>
      <c r="J84" s="4" t="s">
        <v>2410</v>
      </c>
      <c r="K84" s="4">
        <v>33.271340000000002</v>
      </c>
      <c r="L84" s="4">
        <v>72.234520000000003</v>
      </c>
      <c r="M84" s="4" t="s">
        <v>401</v>
      </c>
      <c r="N84" s="4">
        <v>7.5</v>
      </c>
      <c r="O84" s="4">
        <v>7.5</v>
      </c>
      <c r="P84" s="2">
        <v>1599609</v>
      </c>
      <c r="Q84" s="114" t="s">
        <v>38</v>
      </c>
      <c r="R84" s="4">
        <v>959765</v>
      </c>
      <c r="S84" s="46" t="s">
        <v>7510</v>
      </c>
      <c r="T84" s="46" t="s">
        <v>7509</v>
      </c>
      <c r="U84" s="114" t="s">
        <v>38</v>
      </c>
      <c r="V84" s="2">
        <v>6398844</v>
      </c>
      <c r="W84" s="114" t="s">
        <v>38</v>
      </c>
      <c r="X84" s="4">
        <v>807168</v>
      </c>
      <c r="Y84" s="46" t="s">
        <v>38</v>
      </c>
      <c r="Z84" s="46" t="s">
        <v>38</v>
      </c>
      <c r="AA84" s="46" t="s">
        <v>38</v>
      </c>
      <c r="AB84" s="46" t="s">
        <v>38</v>
      </c>
      <c r="AC84" s="114" t="s">
        <v>38</v>
      </c>
      <c r="AD84" s="4" t="s">
        <v>7274</v>
      </c>
    </row>
    <row r="85" spans="1:30" s="113" customFormat="1" ht="60" customHeight="1" x14ac:dyDescent="0.25">
      <c r="A85" s="4">
        <v>82</v>
      </c>
      <c r="B85" s="4" t="s">
        <v>6223</v>
      </c>
      <c r="C85" s="4" t="s">
        <v>2506</v>
      </c>
      <c r="D85" s="4" t="s">
        <v>41</v>
      </c>
      <c r="E85" s="4" t="s">
        <v>2410</v>
      </c>
      <c r="F85" s="4" t="s">
        <v>2410</v>
      </c>
      <c r="G85" s="4" t="s">
        <v>7513</v>
      </c>
      <c r="H85" s="4" t="s">
        <v>7512</v>
      </c>
      <c r="I85" s="4" t="s">
        <v>7511</v>
      </c>
      <c r="J85" s="4" t="s">
        <v>2410</v>
      </c>
      <c r="K85" s="4">
        <v>33.271340000000002</v>
      </c>
      <c r="L85" s="4">
        <v>72.234520000000003</v>
      </c>
      <c r="M85" s="4" t="s">
        <v>401</v>
      </c>
      <c r="N85" s="4">
        <v>7.5</v>
      </c>
      <c r="O85" s="4">
        <v>7.5</v>
      </c>
      <c r="P85" s="2">
        <v>1599609</v>
      </c>
      <c r="Q85" s="114" t="s">
        <v>38</v>
      </c>
      <c r="R85" s="4">
        <v>959765</v>
      </c>
      <c r="S85" s="46" t="s">
        <v>7510</v>
      </c>
      <c r="T85" s="46" t="s">
        <v>7509</v>
      </c>
      <c r="U85" s="114" t="s">
        <v>38</v>
      </c>
      <c r="V85" s="2">
        <v>6398844</v>
      </c>
      <c r="W85" s="114" t="s">
        <v>38</v>
      </c>
      <c r="X85" s="4">
        <v>807168</v>
      </c>
      <c r="Y85" s="4">
        <v>632480</v>
      </c>
      <c r="Z85" s="46" t="s">
        <v>38</v>
      </c>
      <c r="AA85" s="46" t="s">
        <v>38</v>
      </c>
      <c r="AB85" s="46" t="s">
        <v>38</v>
      </c>
      <c r="AC85" s="114" t="s">
        <v>38</v>
      </c>
      <c r="AD85" s="4" t="s">
        <v>2810</v>
      </c>
    </row>
    <row r="86" spans="1:30" s="113" customFormat="1" ht="60" customHeight="1" x14ac:dyDescent="0.25">
      <c r="A86" s="4">
        <v>83</v>
      </c>
      <c r="B86" s="4" t="s">
        <v>6223</v>
      </c>
      <c r="C86" s="4" t="s">
        <v>2506</v>
      </c>
      <c r="D86" s="4" t="s">
        <v>109</v>
      </c>
      <c r="E86" s="4" t="s">
        <v>7505</v>
      </c>
      <c r="F86" s="4" t="s">
        <v>7505</v>
      </c>
      <c r="G86" s="4" t="s">
        <v>7508</v>
      </c>
      <c r="H86" s="4" t="s">
        <v>7507</v>
      </c>
      <c r="I86" s="10" t="s">
        <v>7506</v>
      </c>
      <c r="J86" s="4" t="s">
        <v>7505</v>
      </c>
      <c r="K86" s="4">
        <v>33.585680000000004</v>
      </c>
      <c r="L86" s="4">
        <v>72.549809999999994</v>
      </c>
      <c r="M86" s="4" t="s">
        <v>401</v>
      </c>
      <c r="N86" s="4">
        <v>6.7</v>
      </c>
      <c r="O86" s="4">
        <v>7.5</v>
      </c>
      <c r="P86" s="4">
        <v>1609032</v>
      </c>
      <c r="Q86" s="114" t="s">
        <v>38</v>
      </c>
      <c r="R86" s="4">
        <v>965419</v>
      </c>
      <c r="S86" s="10" t="s">
        <v>7504</v>
      </c>
      <c r="T86" s="46">
        <v>45327</v>
      </c>
      <c r="U86" s="114" t="s">
        <v>38</v>
      </c>
      <c r="V86" s="4">
        <v>643613</v>
      </c>
      <c r="W86" s="114" t="s">
        <v>38</v>
      </c>
      <c r="X86" s="4">
        <v>819305</v>
      </c>
      <c r="Y86" s="46" t="s">
        <v>38</v>
      </c>
      <c r="Z86" s="46" t="s">
        <v>38</v>
      </c>
      <c r="AA86" s="46" t="s">
        <v>38</v>
      </c>
      <c r="AB86" s="46" t="s">
        <v>38</v>
      </c>
      <c r="AC86" s="114" t="s">
        <v>38</v>
      </c>
      <c r="AD86" s="4" t="s">
        <v>7274</v>
      </c>
    </row>
    <row r="87" spans="1:30" s="113" customFormat="1" ht="60" customHeight="1" x14ac:dyDescent="0.25">
      <c r="A87" s="4">
        <v>84</v>
      </c>
      <c r="B87" s="4" t="s">
        <v>6223</v>
      </c>
      <c r="C87" s="4" t="s">
        <v>2506</v>
      </c>
      <c r="D87" s="4" t="s">
        <v>109</v>
      </c>
      <c r="E87" s="4" t="s">
        <v>7505</v>
      </c>
      <c r="F87" s="4" t="s">
        <v>7505</v>
      </c>
      <c r="G87" s="4" t="s">
        <v>7508</v>
      </c>
      <c r="H87" s="4" t="s">
        <v>7507</v>
      </c>
      <c r="I87" s="10" t="s">
        <v>7506</v>
      </c>
      <c r="J87" s="4" t="s">
        <v>7505</v>
      </c>
      <c r="K87" s="4">
        <v>33.585680000000004</v>
      </c>
      <c r="L87" s="4">
        <v>72.549809999999994</v>
      </c>
      <c r="M87" s="4" t="s">
        <v>401</v>
      </c>
      <c r="N87" s="4">
        <v>6.7</v>
      </c>
      <c r="O87" s="4">
        <v>7.5</v>
      </c>
      <c r="P87" s="4">
        <v>1609032</v>
      </c>
      <c r="Q87" s="114" t="s">
        <v>38</v>
      </c>
      <c r="R87" s="4">
        <v>965419</v>
      </c>
      <c r="S87" s="10" t="s">
        <v>7504</v>
      </c>
      <c r="T87" s="46">
        <v>45327</v>
      </c>
      <c r="U87" s="114" t="s">
        <v>38</v>
      </c>
      <c r="V87" s="4">
        <v>643613</v>
      </c>
      <c r="W87" s="114" t="s">
        <v>38</v>
      </c>
      <c r="X87" s="4">
        <v>819305</v>
      </c>
      <c r="Y87" s="4">
        <v>628824</v>
      </c>
      <c r="Z87" s="46" t="s">
        <v>38</v>
      </c>
      <c r="AA87" s="46" t="s">
        <v>38</v>
      </c>
      <c r="AB87" s="46" t="s">
        <v>38</v>
      </c>
      <c r="AC87" s="114" t="s">
        <v>38</v>
      </c>
      <c r="AD87" s="4" t="s">
        <v>2810</v>
      </c>
    </row>
    <row r="88" spans="1:30" s="113" customFormat="1" ht="60" customHeight="1" x14ac:dyDescent="0.25">
      <c r="A88" s="4">
        <v>85</v>
      </c>
      <c r="B88" s="4" t="s">
        <v>6223</v>
      </c>
      <c r="C88" s="4" t="s">
        <v>2506</v>
      </c>
      <c r="D88" s="4" t="s">
        <v>109</v>
      </c>
      <c r="E88" s="4" t="s">
        <v>165</v>
      </c>
      <c r="F88" s="4" t="s">
        <v>7503</v>
      </c>
      <c r="G88" s="4" t="s">
        <v>7502</v>
      </c>
      <c r="H88" s="4" t="s">
        <v>7501</v>
      </c>
      <c r="I88" s="4" t="s">
        <v>7500</v>
      </c>
      <c r="J88" s="4" t="s">
        <v>7499</v>
      </c>
      <c r="K88" s="4">
        <v>33.250349999999997</v>
      </c>
      <c r="L88" s="4">
        <v>72.400180000000006</v>
      </c>
      <c r="M88" s="4" t="s">
        <v>401</v>
      </c>
      <c r="N88" s="4">
        <v>4</v>
      </c>
      <c r="O88" s="4">
        <v>5.5</v>
      </c>
      <c r="P88" s="4">
        <v>1006066</v>
      </c>
      <c r="Q88" s="114" t="s">
        <v>38</v>
      </c>
      <c r="R88" s="4">
        <v>603639</v>
      </c>
      <c r="S88" s="46">
        <v>45418</v>
      </c>
      <c r="T88" s="46">
        <v>45574</v>
      </c>
      <c r="U88" s="114" t="s">
        <v>38</v>
      </c>
      <c r="V88" s="4">
        <v>402426</v>
      </c>
      <c r="W88" s="114" t="s">
        <v>38</v>
      </c>
      <c r="X88" s="4">
        <v>517822</v>
      </c>
      <c r="Y88" s="46" t="s">
        <v>38</v>
      </c>
      <c r="Z88" s="46" t="s">
        <v>38</v>
      </c>
      <c r="AA88" s="46" t="s">
        <v>38</v>
      </c>
      <c r="AB88" s="46" t="s">
        <v>38</v>
      </c>
      <c r="AC88" s="114" t="s">
        <v>38</v>
      </c>
      <c r="AD88" s="4" t="s">
        <v>7274</v>
      </c>
    </row>
    <row r="89" spans="1:30" s="113" customFormat="1" ht="60" customHeight="1" x14ac:dyDescent="0.25">
      <c r="A89" s="4">
        <v>86</v>
      </c>
      <c r="B89" s="4" t="s">
        <v>6223</v>
      </c>
      <c r="C89" s="4" t="s">
        <v>2506</v>
      </c>
      <c r="D89" s="4" t="s">
        <v>109</v>
      </c>
      <c r="E89" s="4" t="s">
        <v>165</v>
      </c>
      <c r="F89" s="4" t="s">
        <v>7503</v>
      </c>
      <c r="G89" s="4" t="s">
        <v>7502</v>
      </c>
      <c r="H89" s="4" t="s">
        <v>7501</v>
      </c>
      <c r="I89" s="4" t="s">
        <v>7500</v>
      </c>
      <c r="J89" s="4" t="s">
        <v>7499</v>
      </c>
      <c r="K89" s="4">
        <v>33.250349999999997</v>
      </c>
      <c r="L89" s="4">
        <v>72.400180000000006</v>
      </c>
      <c r="M89" s="4" t="s">
        <v>401</v>
      </c>
      <c r="N89" s="4">
        <v>4</v>
      </c>
      <c r="O89" s="4">
        <v>5.5</v>
      </c>
      <c r="P89" s="4">
        <v>1006066</v>
      </c>
      <c r="Q89" s="114" t="s">
        <v>38</v>
      </c>
      <c r="R89" s="4">
        <v>603639</v>
      </c>
      <c r="S89" s="46">
        <v>45418</v>
      </c>
      <c r="T89" s="46">
        <v>45574</v>
      </c>
      <c r="U89" s="114" t="s">
        <v>38</v>
      </c>
      <c r="V89" s="4">
        <v>402426</v>
      </c>
      <c r="W89" s="114" t="s">
        <v>38</v>
      </c>
      <c r="X89" s="4">
        <v>517822</v>
      </c>
      <c r="Y89" s="4">
        <v>387637</v>
      </c>
      <c r="Z89" s="46" t="s">
        <v>38</v>
      </c>
      <c r="AA89" s="46" t="s">
        <v>38</v>
      </c>
      <c r="AB89" s="46" t="s">
        <v>38</v>
      </c>
      <c r="AC89" s="114" t="s">
        <v>38</v>
      </c>
      <c r="AD89" s="4" t="s">
        <v>2810</v>
      </c>
    </row>
    <row r="90" spans="1:30" s="113" customFormat="1" ht="60" customHeight="1" x14ac:dyDescent="0.25">
      <c r="A90" s="4">
        <v>87</v>
      </c>
      <c r="B90" s="4" t="s">
        <v>6223</v>
      </c>
      <c r="C90" s="4" t="s">
        <v>363</v>
      </c>
      <c r="D90" s="4" t="s">
        <v>363</v>
      </c>
      <c r="E90" s="4" t="s">
        <v>1860</v>
      </c>
      <c r="F90" s="4" t="s">
        <v>1860</v>
      </c>
      <c r="G90" s="4" t="s">
        <v>6502</v>
      </c>
      <c r="H90" s="4" t="s">
        <v>7498</v>
      </c>
      <c r="I90" s="4" t="s">
        <v>7497</v>
      </c>
      <c r="J90" s="4" t="s">
        <v>1860</v>
      </c>
      <c r="K90" s="4">
        <v>32.486060000000002</v>
      </c>
      <c r="L90" s="4">
        <v>73.371449999999996</v>
      </c>
      <c r="M90" s="4" t="s">
        <v>401</v>
      </c>
      <c r="N90" s="4">
        <v>7</v>
      </c>
      <c r="O90" s="4">
        <v>7.5</v>
      </c>
      <c r="P90" s="4">
        <v>1510834</v>
      </c>
      <c r="Q90" s="114" t="s">
        <v>38</v>
      </c>
      <c r="R90" s="4" t="e">
        <f>Q90*0.6</f>
        <v>#VALUE!</v>
      </c>
      <c r="S90" s="46" t="s">
        <v>7494</v>
      </c>
      <c r="T90" s="46" t="s">
        <v>38</v>
      </c>
      <c r="U90" s="114" t="s">
        <v>38</v>
      </c>
      <c r="V90" s="4" t="e">
        <f>R90*0.4</f>
        <v>#VALUE!</v>
      </c>
      <c r="W90" s="114" t="s">
        <v>38</v>
      </c>
      <c r="X90" s="46" t="s">
        <v>38</v>
      </c>
      <c r="Y90" s="46" t="s">
        <v>38</v>
      </c>
      <c r="Z90" s="46" t="s">
        <v>38</v>
      </c>
      <c r="AA90" s="46" t="s">
        <v>38</v>
      </c>
      <c r="AB90" s="46" t="s">
        <v>38</v>
      </c>
      <c r="AC90" s="114" t="s">
        <v>38</v>
      </c>
      <c r="AD90" s="4" t="s">
        <v>7278</v>
      </c>
    </row>
    <row r="91" spans="1:30" s="113" customFormat="1" ht="60" customHeight="1" x14ac:dyDescent="0.25">
      <c r="A91" s="4">
        <v>88</v>
      </c>
      <c r="B91" s="4" t="s">
        <v>6223</v>
      </c>
      <c r="C91" s="4" t="s">
        <v>363</v>
      </c>
      <c r="D91" s="4" t="s">
        <v>364</v>
      </c>
      <c r="E91" s="4" t="s">
        <v>7495</v>
      </c>
      <c r="F91" s="4" t="s">
        <v>364</v>
      </c>
      <c r="G91" s="4" t="s">
        <v>6506</v>
      </c>
      <c r="H91" s="4" t="s">
        <v>6505</v>
      </c>
      <c r="I91" s="4" t="s">
        <v>7496</v>
      </c>
      <c r="J91" s="4" t="s">
        <v>7495</v>
      </c>
      <c r="K91" s="4">
        <v>32.513210000000001</v>
      </c>
      <c r="L91" s="4">
        <v>72.352350000000001</v>
      </c>
      <c r="M91" s="4" t="s">
        <v>401</v>
      </c>
      <c r="N91" s="4">
        <v>8</v>
      </c>
      <c r="O91" s="4">
        <v>7.5</v>
      </c>
      <c r="P91" s="2">
        <v>1037067</v>
      </c>
      <c r="Q91" s="114" t="s">
        <v>38</v>
      </c>
      <c r="R91" s="4" t="e">
        <f>Q91*0.6</f>
        <v>#VALUE!</v>
      </c>
      <c r="S91" s="46" t="s">
        <v>7494</v>
      </c>
      <c r="T91" s="46" t="s">
        <v>38</v>
      </c>
      <c r="U91" s="114" t="s">
        <v>38</v>
      </c>
      <c r="V91" s="4" t="e">
        <f>R91*0.4</f>
        <v>#VALUE!</v>
      </c>
      <c r="W91" s="114" t="s">
        <v>38</v>
      </c>
      <c r="X91" s="46" t="s">
        <v>38</v>
      </c>
      <c r="Y91" s="46" t="s">
        <v>38</v>
      </c>
      <c r="Z91" s="46" t="s">
        <v>38</v>
      </c>
      <c r="AA91" s="46" t="s">
        <v>38</v>
      </c>
      <c r="AB91" s="46" t="s">
        <v>38</v>
      </c>
      <c r="AC91" s="114" t="s">
        <v>38</v>
      </c>
      <c r="AD91" s="4" t="s">
        <v>7278</v>
      </c>
    </row>
    <row r="92" spans="1:30" s="113" customFormat="1" ht="60" customHeight="1" x14ac:dyDescent="0.25">
      <c r="A92" s="4">
        <v>89</v>
      </c>
      <c r="B92" s="4" t="s">
        <v>7290</v>
      </c>
      <c r="C92" s="4" t="s">
        <v>704</v>
      </c>
      <c r="D92" s="4" t="s">
        <v>712</v>
      </c>
      <c r="E92" s="4" t="s">
        <v>7490</v>
      </c>
      <c r="F92" s="4" t="s">
        <v>7490</v>
      </c>
      <c r="G92" s="4" t="s">
        <v>7493</v>
      </c>
      <c r="H92" s="4" t="s">
        <v>7492</v>
      </c>
      <c r="I92" s="4" t="s">
        <v>7491</v>
      </c>
      <c r="J92" s="4" t="s">
        <v>7490</v>
      </c>
      <c r="K92" s="4">
        <v>33.021819999999998</v>
      </c>
      <c r="L92" s="4">
        <v>73.460759999999993</v>
      </c>
      <c r="M92" s="4" t="s">
        <v>401</v>
      </c>
      <c r="N92" s="4">
        <v>6.5</v>
      </c>
      <c r="O92" s="4">
        <v>7.5</v>
      </c>
      <c r="P92" s="4">
        <v>1926819</v>
      </c>
      <c r="Q92" s="114" t="s">
        <v>38</v>
      </c>
      <c r="R92" s="4">
        <v>1156091</v>
      </c>
      <c r="S92" s="46">
        <v>45634</v>
      </c>
      <c r="T92" s="46" t="s">
        <v>7489</v>
      </c>
      <c r="U92" s="114" t="s">
        <v>38</v>
      </c>
      <c r="V92" s="4">
        <v>770728</v>
      </c>
      <c r="W92" s="114" t="s">
        <v>38</v>
      </c>
      <c r="X92" s="4">
        <v>968932</v>
      </c>
      <c r="Y92" s="4">
        <v>765205</v>
      </c>
      <c r="Z92" s="46" t="s">
        <v>38</v>
      </c>
      <c r="AA92" s="46" t="s">
        <v>38</v>
      </c>
      <c r="AB92" s="46" t="s">
        <v>38</v>
      </c>
      <c r="AC92" s="114" t="s">
        <v>38</v>
      </c>
      <c r="AD92" s="4" t="s">
        <v>2810</v>
      </c>
    </row>
    <row r="93" spans="1:30" s="113" customFormat="1" ht="60" customHeight="1" x14ac:dyDescent="0.25">
      <c r="A93" s="4">
        <v>90</v>
      </c>
      <c r="B93" s="4" t="s">
        <v>6223</v>
      </c>
      <c r="C93" s="4" t="s">
        <v>704</v>
      </c>
      <c r="D93" s="4" t="s">
        <v>704</v>
      </c>
      <c r="E93" s="4" t="s">
        <v>7484</v>
      </c>
      <c r="F93" s="4" t="s">
        <v>7488</v>
      </c>
      <c r="G93" s="4" t="s">
        <v>7487</v>
      </c>
      <c r="H93" s="4" t="s">
        <v>7486</v>
      </c>
      <c r="I93" s="4" t="s">
        <v>7485</v>
      </c>
      <c r="J93" s="4" t="s">
        <v>7484</v>
      </c>
      <c r="K93" s="4">
        <v>33.004219999999997</v>
      </c>
      <c r="L93" s="4">
        <v>73.290959999999998</v>
      </c>
      <c r="M93" s="4" t="s">
        <v>401</v>
      </c>
      <c r="N93" s="4">
        <v>5.5</v>
      </c>
      <c r="O93" s="4">
        <v>5.5</v>
      </c>
      <c r="P93" s="2">
        <v>1025595</v>
      </c>
      <c r="Q93" s="114" t="s">
        <v>38</v>
      </c>
      <c r="R93" s="4">
        <v>615357</v>
      </c>
      <c r="S93" s="46" t="s">
        <v>7483</v>
      </c>
      <c r="T93" s="46">
        <v>45809</v>
      </c>
      <c r="U93" s="114" t="s">
        <v>38</v>
      </c>
      <c r="V93" s="2">
        <v>437658</v>
      </c>
      <c r="W93" s="114" t="s">
        <v>38</v>
      </c>
      <c r="X93" s="4">
        <v>512798</v>
      </c>
      <c r="Y93" s="4" t="s">
        <v>38</v>
      </c>
      <c r="Z93" s="4" t="s">
        <v>38</v>
      </c>
      <c r="AA93" s="46" t="s">
        <v>38</v>
      </c>
      <c r="AB93" s="46" t="s">
        <v>38</v>
      </c>
      <c r="AC93" s="114" t="s">
        <v>38</v>
      </c>
      <c r="AD93" s="4" t="s">
        <v>7274</v>
      </c>
    </row>
    <row r="94" spans="1:30" s="113" customFormat="1" ht="60" customHeight="1" x14ac:dyDescent="0.25">
      <c r="A94" s="4">
        <v>91</v>
      </c>
      <c r="B94" s="4" t="s">
        <v>6223</v>
      </c>
      <c r="C94" s="4" t="s">
        <v>499</v>
      </c>
      <c r="D94" s="4" t="s">
        <v>534</v>
      </c>
      <c r="E94" s="4" t="s">
        <v>5340</v>
      </c>
      <c r="F94" s="4" t="s">
        <v>5341</v>
      </c>
      <c r="G94" s="4" t="s">
        <v>6407</v>
      </c>
      <c r="H94" s="4" t="s">
        <v>6406</v>
      </c>
      <c r="I94" s="4" t="s">
        <v>6405</v>
      </c>
      <c r="J94" s="4" t="s">
        <v>5340</v>
      </c>
      <c r="K94" s="4">
        <v>30.963918</v>
      </c>
      <c r="L94" s="4">
        <v>70.366500000000002</v>
      </c>
      <c r="M94" s="4" t="s">
        <v>401</v>
      </c>
      <c r="N94" s="4">
        <v>92</v>
      </c>
      <c r="O94" s="4">
        <v>5.5</v>
      </c>
      <c r="P94" s="4">
        <v>1036216</v>
      </c>
      <c r="Q94" s="114" t="s">
        <v>38</v>
      </c>
      <c r="R94" s="4">
        <v>621729</v>
      </c>
      <c r="S94" s="14" t="s">
        <v>7482</v>
      </c>
      <c r="T94" s="10" t="s">
        <v>7481</v>
      </c>
      <c r="U94" s="114" t="s">
        <v>38</v>
      </c>
      <c r="V94" s="4">
        <v>414486</v>
      </c>
      <c r="W94" s="114" t="s">
        <v>38</v>
      </c>
      <c r="X94" s="4">
        <v>518108</v>
      </c>
      <c r="Y94" s="46" t="s">
        <v>38</v>
      </c>
      <c r="Z94" s="46" t="s">
        <v>38</v>
      </c>
      <c r="AA94" s="46" t="s">
        <v>38</v>
      </c>
      <c r="AB94" s="46" t="s">
        <v>38</v>
      </c>
      <c r="AC94" s="114" t="s">
        <v>38</v>
      </c>
      <c r="AD94" s="4" t="s">
        <v>7274</v>
      </c>
    </row>
    <row r="95" spans="1:30" s="113" customFormat="1" ht="60" customHeight="1" x14ac:dyDescent="0.25">
      <c r="A95" s="4">
        <v>92</v>
      </c>
      <c r="B95" s="4" t="s">
        <v>6223</v>
      </c>
      <c r="C95" s="4" t="s">
        <v>1549</v>
      </c>
      <c r="D95" s="4" t="s">
        <v>1542</v>
      </c>
      <c r="E95" s="4" t="s">
        <v>7480</v>
      </c>
      <c r="F95" s="4" t="s">
        <v>7480</v>
      </c>
      <c r="G95" s="4" t="s">
        <v>7479</v>
      </c>
      <c r="H95" s="4" t="s">
        <v>7478</v>
      </c>
      <c r="I95" s="4" t="s">
        <v>7477</v>
      </c>
      <c r="J95" s="4" t="s">
        <v>7476</v>
      </c>
      <c r="K95" s="4">
        <v>33.753140000000002</v>
      </c>
      <c r="L95" s="4">
        <v>73.313423</v>
      </c>
      <c r="M95" s="4" t="s">
        <v>401</v>
      </c>
      <c r="N95" s="4">
        <v>24</v>
      </c>
      <c r="O95" s="10">
        <v>7.5</v>
      </c>
      <c r="P95" s="4">
        <v>1554327</v>
      </c>
      <c r="Q95" s="114" t="s">
        <v>38</v>
      </c>
      <c r="R95" s="4">
        <v>932596</v>
      </c>
      <c r="S95" s="46">
        <v>45299</v>
      </c>
      <c r="T95" s="46" t="s">
        <v>7475</v>
      </c>
      <c r="U95" s="114" t="s">
        <v>38</v>
      </c>
      <c r="V95" s="4">
        <v>621731</v>
      </c>
      <c r="W95" s="114" t="s">
        <v>38</v>
      </c>
      <c r="X95" s="4">
        <v>777164</v>
      </c>
      <c r="Y95" s="4">
        <v>621731</v>
      </c>
      <c r="Z95" s="4" t="s">
        <v>38</v>
      </c>
      <c r="AA95" s="4" t="s">
        <v>38</v>
      </c>
      <c r="AB95" s="4" t="s">
        <v>38</v>
      </c>
      <c r="AC95" s="114" t="s">
        <v>38</v>
      </c>
      <c r="AD95" s="4" t="s">
        <v>7474</v>
      </c>
    </row>
    <row r="96" spans="1:30" s="113" customFormat="1" ht="60" customHeight="1" x14ac:dyDescent="0.25">
      <c r="A96" s="4">
        <v>93</v>
      </c>
      <c r="B96" s="4" t="s">
        <v>7290</v>
      </c>
      <c r="C96" s="4" t="s">
        <v>1549</v>
      </c>
      <c r="D96" s="4" t="s">
        <v>1549</v>
      </c>
      <c r="E96" s="4" t="s">
        <v>6087</v>
      </c>
      <c r="F96" s="4" t="s">
        <v>6087</v>
      </c>
      <c r="G96" s="4" t="s">
        <v>2396</v>
      </c>
      <c r="H96" s="4" t="s">
        <v>6086</v>
      </c>
      <c r="I96" s="4" t="s">
        <v>7473</v>
      </c>
      <c r="J96" s="4" t="s">
        <v>6087</v>
      </c>
      <c r="K96" s="4">
        <v>33.179169999999999</v>
      </c>
      <c r="L96" s="4">
        <v>72.519800000000004</v>
      </c>
      <c r="M96" s="4" t="s">
        <v>401</v>
      </c>
      <c r="N96" s="4">
        <v>40</v>
      </c>
      <c r="O96" s="10">
        <v>5.5</v>
      </c>
      <c r="P96" s="4">
        <v>1127154</v>
      </c>
      <c r="Q96" s="114" t="s">
        <v>38</v>
      </c>
      <c r="R96" s="4">
        <v>676292</v>
      </c>
      <c r="S96" s="4" t="s">
        <v>7472</v>
      </c>
      <c r="T96" s="10" t="s">
        <v>7471</v>
      </c>
      <c r="U96" s="114" t="s">
        <v>38</v>
      </c>
      <c r="V96" s="4">
        <v>450862</v>
      </c>
      <c r="W96" s="114" t="s">
        <v>38</v>
      </c>
      <c r="X96" s="4">
        <v>563577</v>
      </c>
      <c r="Y96" s="4">
        <v>450862</v>
      </c>
      <c r="Z96" s="4" t="s">
        <v>38</v>
      </c>
      <c r="AA96" s="4" t="s">
        <v>38</v>
      </c>
      <c r="AB96" s="4" t="s">
        <v>38</v>
      </c>
      <c r="AC96" s="114" t="s">
        <v>38</v>
      </c>
      <c r="AD96" s="4" t="s">
        <v>7465</v>
      </c>
    </row>
    <row r="97" spans="1:30" s="113" customFormat="1" ht="60" customHeight="1" x14ac:dyDescent="0.25">
      <c r="A97" s="4">
        <v>94</v>
      </c>
      <c r="B97" s="4" t="s">
        <v>7290</v>
      </c>
      <c r="C97" s="4" t="s">
        <v>363</v>
      </c>
      <c r="D97" s="4" t="s">
        <v>371</v>
      </c>
      <c r="E97" s="4" t="s">
        <v>7470</v>
      </c>
      <c r="F97" s="4" t="s">
        <v>7470</v>
      </c>
      <c r="G97" s="4" t="s">
        <v>7469</v>
      </c>
      <c r="H97" s="4" t="s">
        <v>7468</v>
      </c>
      <c r="I97" s="4" t="s">
        <v>7467</v>
      </c>
      <c r="J97" s="4" t="s">
        <v>7466</v>
      </c>
      <c r="K97" s="4">
        <v>32.489511999999998</v>
      </c>
      <c r="L97" s="4">
        <v>71.681252000000001</v>
      </c>
      <c r="M97" s="4" t="s">
        <v>401</v>
      </c>
      <c r="N97" s="4">
        <v>52</v>
      </c>
      <c r="O97" s="4">
        <v>7.5</v>
      </c>
      <c r="P97" s="2">
        <v>1923567</v>
      </c>
      <c r="Q97" s="114" t="s">
        <v>38</v>
      </c>
      <c r="R97" s="4">
        <v>1154140</v>
      </c>
      <c r="S97" s="46">
        <v>45628</v>
      </c>
      <c r="T97" s="46">
        <v>45599</v>
      </c>
      <c r="U97" s="114" t="s">
        <v>38</v>
      </c>
      <c r="V97" s="2">
        <v>769427</v>
      </c>
      <c r="W97" s="114" t="s">
        <v>38</v>
      </c>
      <c r="X97" s="4">
        <v>965465</v>
      </c>
      <c r="Y97" s="4">
        <v>765745</v>
      </c>
      <c r="Z97" s="4" t="s">
        <v>38</v>
      </c>
      <c r="AA97" s="4" t="s">
        <v>38</v>
      </c>
      <c r="AB97" s="4" t="s">
        <v>38</v>
      </c>
      <c r="AC97" s="114" t="s">
        <v>38</v>
      </c>
      <c r="AD97" s="4" t="s">
        <v>7465</v>
      </c>
    </row>
    <row r="98" spans="1:30" s="113" customFormat="1" ht="60" customHeight="1" x14ac:dyDescent="0.25">
      <c r="A98" s="4">
        <v>95</v>
      </c>
      <c r="B98" s="4" t="s">
        <v>6223</v>
      </c>
      <c r="C98" s="4" t="s">
        <v>363</v>
      </c>
      <c r="D98" s="4" t="s">
        <v>371</v>
      </c>
      <c r="E98" s="4" t="s">
        <v>372</v>
      </c>
      <c r="F98" s="4" t="s">
        <v>372</v>
      </c>
      <c r="G98" s="4" t="s">
        <v>7464</v>
      </c>
      <c r="H98" s="4" t="s">
        <v>7267</v>
      </c>
      <c r="I98" s="4" t="s">
        <v>7463</v>
      </c>
      <c r="J98" s="4" t="s">
        <v>7462</v>
      </c>
      <c r="K98" s="4">
        <v>32.56523</v>
      </c>
      <c r="L98" s="4">
        <v>71.531949999999995</v>
      </c>
      <c r="M98" s="4" t="s">
        <v>401</v>
      </c>
      <c r="N98" s="4">
        <v>60</v>
      </c>
      <c r="O98" s="4">
        <v>7.5</v>
      </c>
      <c r="P98" s="4">
        <v>1547854</v>
      </c>
      <c r="Q98" s="114" t="s">
        <v>38</v>
      </c>
      <c r="R98" s="4">
        <v>928712</v>
      </c>
      <c r="S98" s="46">
        <v>928712</v>
      </c>
      <c r="T98" s="46">
        <v>45512</v>
      </c>
      <c r="U98" s="114" t="s">
        <v>38</v>
      </c>
      <c r="V98" s="4">
        <v>619142</v>
      </c>
      <c r="W98" s="114" t="s">
        <v>38</v>
      </c>
      <c r="X98" s="4">
        <v>781291</v>
      </c>
      <c r="Y98" s="4">
        <v>611778</v>
      </c>
      <c r="Z98" s="4" t="s">
        <v>38</v>
      </c>
      <c r="AA98" s="4" t="s">
        <v>38</v>
      </c>
      <c r="AB98" s="4" t="s">
        <v>38</v>
      </c>
      <c r="AC98" s="114" t="s">
        <v>38</v>
      </c>
      <c r="AD98" s="4" t="s">
        <v>7461</v>
      </c>
    </row>
    <row r="99" spans="1:30" x14ac:dyDescent="0.25">
      <c r="U99" s="179"/>
    </row>
  </sheetData>
  <mergeCells count="30">
    <mergeCell ref="A1:XFD1"/>
    <mergeCell ref="M2:M3"/>
    <mergeCell ref="A2:A3"/>
    <mergeCell ref="B2:B3"/>
    <mergeCell ref="C2:C3"/>
    <mergeCell ref="D2:D3"/>
    <mergeCell ref="E2:E3"/>
    <mergeCell ref="F2:F3"/>
    <mergeCell ref="G2:G3"/>
    <mergeCell ref="H2:H3"/>
    <mergeCell ref="I2:I3"/>
    <mergeCell ref="J2:J3"/>
    <mergeCell ref="K2:L2"/>
    <mergeCell ref="Y2:Y3"/>
    <mergeCell ref="N2:N3"/>
    <mergeCell ref="O2:O3"/>
    <mergeCell ref="P2:P3"/>
    <mergeCell ref="Q2:Q3"/>
    <mergeCell ref="R2:R3"/>
    <mergeCell ref="S2:S3"/>
    <mergeCell ref="T2:T3"/>
    <mergeCell ref="AA2:AA3"/>
    <mergeCell ref="AB2:AB3"/>
    <mergeCell ref="AC2:AC3"/>
    <mergeCell ref="AD2:AD3"/>
    <mergeCell ref="U2:U3"/>
    <mergeCell ref="V2:V3"/>
    <mergeCell ref="W2:W3"/>
    <mergeCell ref="X2:X3"/>
    <mergeCell ref="Z2:Z3"/>
  </mergeCells>
  <conditionalFormatting sqref="G78">
    <cfRule type="duplicateValues" dxfId="535" priority="8"/>
  </conditionalFormatting>
  <conditionalFormatting sqref="G82">
    <cfRule type="duplicateValues" dxfId="534" priority="7"/>
  </conditionalFormatting>
  <conditionalFormatting sqref="G83">
    <cfRule type="duplicateValues" dxfId="533" priority="6"/>
  </conditionalFormatting>
  <conditionalFormatting sqref="G95">
    <cfRule type="duplicateValues" dxfId="532" priority="3"/>
  </conditionalFormatting>
  <conditionalFormatting sqref="G95">
    <cfRule type="duplicateValues" dxfId="531" priority="4"/>
    <cfRule type="duplicateValues" dxfId="530" priority="5"/>
  </conditionalFormatting>
  <conditionalFormatting sqref="G96">
    <cfRule type="duplicateValues" dxfId="529" priority="2"/>
  </conditionalFormatting>
  <conditionalFormatting sqref="G98">
    <cfRule type="duplicateValues" dxfId="528"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35"/>
  <sheetViews>
    <sheetView topLeftCell="A928" zoomScale="57" zoomScaleNormal="57" workbookViewId="0">
      <selection activeCell="A4" sqref="A4:A935"/>
    </sheetView>
  </sheetViews>
  <sheetFormatPr defaultRowHeight="15" x14ac:dyDescent="0.25"/>
  <cols>
    <col min="1" max="1" width="12" customWidth="1"/>
    <col min="2" max="2" width="12.85546875" customWidth="1"/>
    <col min="3" max="3" width="13.85546875" customWidth="1"/>
    <col min="4" max="4" width="13.7109375" customWidth="1"/>
    <col min="5" max="5" width="13.42578125" customWidth="1"/>
    <col min="6" max="6" width="18.7109375" customWidth="1"/>
    <col min="7" max="7" width="22.5703125" customWidth="1"/>
    <col min="8" max="8" width="22.85546875" customWidth="1"/>
    <col min="9" max="9" width="20" customWidth="1"/>
    <col min="10" max="10" width="19.28515625" customWidth="1"/>
    <col min="11" max="11" width="16.28515625" customWidth="1"/>
    <col min="12" max="12" width="18.42578125" customWidth="1"/>
    <col min="13" max="13" width="16.28515625" customWidth="1"/>
    <col min="14" max="14" width="16.140625" customWidth="1"/>
    <col min="15" max="15" width="14.42578125" customWidth="1"/>
    <col min="16" max="16" width="17.5703125" customWidth="1"/>
    <col min="17" max="17" width="14.85546875" customWidth="1"/>
    <col min="18" max="18" width="18.85546875" customWidth="1"/>
    <col min="19" max="19" width="20.28515625" customWidth="1"/>
    <col min="20" max="20" width="19.5703125" customWidth="1"/>
    <col min="21" max="21" width="17.28515625" customWidth="1"/>
    <col min="22" max="22" width="19.28515625" customWidth="1"/>
    <col min="23" max="23" width="17.5703125" customWidth="1"/>
    <col min="24" max="24" width="17.28515625" customWidth="1"/>
    <col min="25" max="25" width="19.140625" customWidth="1"/>
    <col min="26" max="26" width="19.5703125" customWidth="1"/>
    <col min="27" max="27" width="25" customWidth="1"/>
    <col min="28" max="28" width="22.7109375" customWidth="1"/>
    <col min="29" max="29" width="21.5703125" customWidth="1"/>
    <col min="30" max="30" width="15.7109375" customWidth="1"/>
    <col min="31" max="32" width="16.42578125" customWidth="1"/>
  </cols>
  <sheetData>
    <row r="1" spans="1:35" s="248" customFormat="1" ht="75" customHeight="1" x14ac:dyDescent="0.25">
      <c r="A1" s="248" t="s">
        <v>12271</v>
      </c>
    </row>
    <row r="2" spans="1:35" s="9" customFormat="1" ht="90" customHeight="1" x14ac:dyDescent="0.25">
      <c r="A2" s="245" t="s">
        <v>60</v>
      </c>
      <c r="B2" s="245" t="s">
        <v>1</v>
      </c>
      <c r="C2" s="245" t="s">
        <v>2</v>
      </c>
      <c r="D2" s="245" t="s">
        <v>3</v>
      </c>
      <c r="E2" s="245" t="s">
        <v>4</v>
      </c>
      <c r="F2" s="245" t="s">
        <v>5</v>
      </c>
      <c r="G2" s="245" t="s">
        <v>61</v>
      </c>
      <c r="H2" s="245" t="s">
        <v>62</v>
      </c>
      <c r="I2" s="245" t="s">
        <v>8</v>
      </c>
      <c r="J2" s="245" t="s">
        <v>9</v>
      </c>
      <c r="K2" s="245" t="s">
        <v>10</v>
      </c>
      <c r="L2" s="245"/>
      <c r="M2" s="245" t="s">
        <v>63</v>
      </c>
      <c r="N2" s="245" t="s">
        <v>64</v>
      </c>
      <c r="O2" s="245" t="s">
        <v>12273</v>
      </c>
      <c r="P2" s="245" t="s">
        <v>65</v>
      </c>
      <c r="Q2" s="245" t="s">
        <v>66</v>
      </c>
      <c r="R2" s="245" t="s">
        <v>67</v>
      </c>
      <c r="S2" s="245" t="s">
        <v>12272</v>
      </c>
      <c r="T2" s="245" t="s">
        <v>15</v>
      </c>
      <c r="U2" s="245" t="s">
        <v>1157</v>
      </c>
      <c r="V2" s="245" t="s">
        <v>16</v>
      </c>
      <c r="W2" s="245" t="s">
        <v>1158</v>
      </c>
      <c r="X2" s="245" t="s">
        <v>68</v>
      </c>
      <c r="Y2" s="245" t="s">
        <v>69</v>
      </c>
      <c r="Z2" s="245" t="s">
        <v>70</v>
      </c>
      <c r="AA2" s="245" t="s">
        <v>18</v>
      </c>
      <c r="AB2" s="245" t="s">
        <v>19</v>
      </c>
      <c r="AC2" s="245" t="s">
        <v>71</v>
      </c>
      <c r="AD2" s="245" t="s">
        <v>72</v>
      </c>
      <c r="AE2" s="245" t="s">
        <v>22</v>
      </c>
      <c r="AF2" s="245" t="s">
        <v>23</v>
      </c>
      <c r="AG2" s="15"/>
      <c r="AH2" s="15"/>
      <c r="AI2" s="15"/>
    </row>
    <row r="3" spans="1:35" s="9" customFormat="1" ht="90" customHeight="1" x14ac:dyDescent="0.25">
      <c r="A3" s="245"/>
      <c r="B3" s="245"/>
      <c r="C3" s="245"/>
      <c r="D3" s="245"/>
      <c r="E3" s="245"/>
      <c r="F3" s="245"/>
      <c r="G3" s="245"/>
      <c r="H3" s="245"/>
      <c r="I3" s="245"/>
      <c r="J3" s="245"/>
      <c r="K3" s="33" t="s">
        <v>73</v>
      </c>
      <c r="L3" s="33" t="s">
        <v>74</v>
      </c>
      <c r="M3" s="245"/>
      <c r="N3" s="245"/>
      <c r="O3" s="245"/>
      <c r="P3" s="245"/>
      <c r="Q3" s="245"/>
      <c r="R3" s="245"/>
      <c r="S3" s="245"/>
      <c r="T3" s="245"/>
      <c r="U3" s="245"/>
      <c r="V3" s="245"/>
      <c r="W3" s="245"/>
      <c r="X3" s="245"/>
      <c r="Y3" s="245"/>
      <c r="Z3" s="245"/>
      <c r="AA3" s="245"/>
      <c r="AB3" s="245"/>
      <c r="AC3" s="245"/>
      <c r="AD3" s="245"/>
      <c r="AE3" s="245"/>
      <c r="AF3" s="245"/>
      <c r="AG3" s="15"/>
      <c r="AH3" s="15"/>
      <c r="AI3" s="15"/>
    </row>
    <row r="4" spans="1:35" s="18" customFormat="1" ht="60" customHeight="1" x14ac:dyDescent="0.25">
      <c r="A4" s="1">
        <v>1</v>
      </c>
      <c r="B4" s="1" t="s">
        <v>26</v>
      </c>
      <c r="C4" s="1" t="s">
        <v>27</v>
      </c>
      <c r="D4" s="1" t="s">
        <v>28</v>
      </c>
      <c r="E4" s="1" t="s">
        <v>75</v>
      </c>
      <c r="F4" s="1" t="s">
        <v>75</v>
      </c>
      <c r="G4" s="1" t="s">
        <v>76</v>
      </c>
      <c r="H4" s="1" t="s">
        <v>77</v>
      </c>
      <c r="I4" s="1" t="s">
        <v>78</v>
      </c>
      <c r="J4" s="1" t="s">
        <v>75</v>
      </c>
      <c r="K4" s="1">
        <v>33.511426999999998</v>
      </c>
      <c r="L4" s="1">
        <v>72.336949000000004</v>
      </c>
      <c r="M4" s="5">
        <v>40</v>
      </c>
      <c r="N4" s="1">
        <v>857278</v>
      </c>
      <c r="O4" s="1">
        <v>480000</v>
      </c>
      <c r="P4" s="12" t="s">
        <v>79</v>
      </c>
      <c r="Q4" s="47">
        <v>16</v>
      </c>
      <c r="R4" s="1">
        <v>27.65</v>
      </c>
      <c r="S4" s="1" t="s">
        <v>80</v>
      </c>
      <c r="T4" s="1">
        <v>240000</v>
      </c>
      <c r="U4" s="1" t="s">
        <v>80</v>
      </c>
      <c r="V4" s="1">
        <v>142703</v>
      </c>
      <c r="W4" s="1" t="s">
        <v>80</v>
      </c>
      <c r="X4" s="4">
        <v>16</v>
      </c>
      <c r="Y4" s="1" t="s">
        <v>34</v>
      </c>
      <c r="Z4" s="1">
        <v>425226</v>
      </c>
      <c r="AA4" s="1">
        <v>142703</v>
      </c>
      <c r="AB4" s="1">
        <v>425226</v>
      </c>
      <c r="AC4" s="12" t="s">
        <v>81</v>
      </c>
      <c r="AD4" s="1"/>
      <c r="AE4" s="1" t="s">
        <v>82</v>
      </c>
      <c r="AF4" s="1" t="s">
        <v>50</v>
      </c>
      <c r="AG4" s="16"/>
      <c r="AH4" s="16"/>
      <c r="AI4" s="16"/>
    </row>
    <row r="5" spans="1:35" s="18" customFormat="1" ht="60" customHeight="1" x14ac:dyDescent="0.25">
      <c r="A5" s="5">
        <v>2</v>
      </c>
      <c r="B5" s="5" t="s">
        <v>26</v>
      </c>
      <c r="C5" s="5" t="s">
        <v>27</v>
      </c>
      <c r="D5" s="5" t="s">
        <v>28</v>
      </c>
      <c r="E5" s="5" t="s">
        <v>185</v>
      </c>
      <c r="F5" s="5" t="s">
        <v>185</v>
      </c>
      <c r="G5" s="5" t="s">
        <v>186</v>
      </c>
      <c r="H5" s="5" t="s">
        <v>187</v>
      </c>
      <c r="I5" s="5" t="s">
        <v>188</v>
      </c>
      <c r="J5" s="5" t="s">
        <v>185</v>
      </c>
      <c r="K5" s="5">
        <v>33.400840000000002</v>
      </c>
      <c r="L5" s="5">
        <v>71.994299999999996</v>
      </c>
      <c r="M5" s="5">
        <v>40</v>
      </c>
      <c r="N5" s="5">
        <v>1038948</v>
      </c>
      <c r="O5" s="5">
        <v>480000</v>
      </c>
      <c r="P5" s="205" t="s">
        <v>155</v>
      </c>
      <c r="Q5" s="5">
        <v>3.96</v>
      </c>
      <c r="R5" s="5">
        <v>7.62</v>
      </c>
      <c r="S5" s="5" t="s">
        <v>37</v>
      </c>
      <c r="T5" s="5">
        <v>240000</v>
      </c>
      <c r="U5" s="5" t="s">
        <v>37</v>
      </c>
      <c r="V5" s="5">
        <v>192000</v>
      </c>
      <c r="W5" s="5" t="s">
        <v>37</v>
      </c>
      <c r="X5" s="5">
        <v>7.62</v>
      </c>
      <c r="Y5" s="5" t="s">
        <v>147</v>
      </c>
      <c r="Z5" s="5">
        <v>432000</v>
      </c>
      <c r="AA5" s="58" t="s">
        <v>38</v>
      </c>
      <c r="AB5" s="5">
        <f t="shared" ref="AB5" si="0">SUM(T5+V5)</f>
        <v>432000</v>
      </c>
      <c r="AC5" s="205" t="s">
        <v>189</v>
      </c>
      <c r="AD5" s="5"/>
      <c r="AE5" s="5" t="s">
        <v>149</v>
      </c>
      <c r="AF5" s="5" t="s">
        <v>50</v>
      </c>
      <c r="AG5" s="16"/>
      <c r="AH5" s="16"/>
      <c r="AI5" s="16"/>
    </row>
    <row r="6" spans="1:35" s="18" customFormat="1" ht="60" customHeight="1" x14ac:dyDescent="0.25">
      <c r="A6" s="1">
        <v>3</v>
      </c>
      <c r="B6" s="1" t="s">
        <v>26</v>
      </c>
      <c r="C6" s="1" t="s">
        <v>363</v>
      </c>
      <c r="D6" s="1" t="s">
        <v>371</v>
      </c>
      <c r="E6" s="1" t="s">
        <v>158</v>
      </c>
      <c r="F6" s="1" t="s">
        <v>371</v>
      </c>
      <c r="G6" s="1" t="s">
        <v>406</v>
      </c>
      <c r="H6" s="1" t="s">
        <v>407</v>
      </c>
      <c r="I6" s="1" t="s">
        <v>408</v>
      </c>
      <c r="J6" s="1" t="s">
        <v>158</v>
      </c>
      <c r="K6" s="1">
        <v>3237.556</v>
      </c>
      <c r="L6" s="1">
        <v>7172.009</v>
      </c>
      <c r="M6" s="1">
        <v>120</v>
      </c>
      <c r="N6" s="1">
        <v>898654</v>
      </c>
      <c r="O6" s="1">
        <v>480000</v>
      </c>
      <c r="P6" s="40" t="s">
        <v>409</v>
      </c>
      <c r="Q6" s="1">
        <v>3.81</v>
      </c>
      <c r="R6" s="1">
        <v>15.24</v>
      </c>
      <c r="S6" s="1" t="s">
        <v>37</v>
      </c>
      <c r="T6" s="1">
        <v>240000</v>
      </c>
      <c r="U6" s="1" t="s">
        <v>37</v>
      </c>
      <c r="V6" s="1">
        <v>172564</v>
      </c>
      <c r="W6" s="1" t="s">
        <v>37</v>
      </c>
      <c r="X6" s="1">
        <v>13.7</v>
      </c>
      <c r="Y6" s="1" t="s">
        <v>34</v>
      </c>
      <c r="Z6" s="1">
        <v>898654</v>
      </c>
      <c r="AA6" s="1">
        <v>45851</v>
      </c>
      <c r="AB6" s="1">
        <v>458415</v>
      </c>
      <c r="AC6" s="40" t="s">
        <v>410</v>
      </c>
      <c r="AD6" s="1">
        <v>21585</v>
      </c>
      <c r="AE6" s="1" t="s">
        <v>411</v>
      </c>
      <c r="AF6" s="1" t="s">
        <v>386</v>
      </c>
      <c r="AG6" s="16"/>
      <c r="AH6" s="16"/>
      <c r="AI6" s="16"/>
    </row>
    <row r="7" spans="1:35" s="18" customFormat="1" ht="60" customHeight="1" x14ac:dyDescent="0.25">
      <c r="A7" s="5">
        <v>4</v>
      </c>
      <c r="B7" s="49" t="s">
        <v>26</v>
      </c>
      <c r="C7" s="49" t="s">
        <v>363</v>
      </c>
      <c r="D7" s="49" t="s">
        <v>363</v>
      </c>
      <c r="E7" s="49" t="s">
        <v>412</v>
      </c>
      <c r="F7" s="49" t="s">
        <v>413</v>
      </c>
      <c r="G7" s="49" t="s">
        <v>414</v>
      </c>
      <c r="H7" s="49" t="s">
        <v>415</v>
      </c>
      <c r="I7" s="49" t="s">
        <v>416</v>
      </c>
      <c r="J7" s="49" t="s">
        <v>412</v>
      </c>
      <c r="K7" s="49">
        <v>3257.5219999999999</v>
      </c>
      <c r="L7" s="49">
        <v>7259.2309999999989</v>
      </c>
      <c r="M7" s="49">
        <v>100</v>
      </c>
      <c r="N7" s="49">
        <v>1123317</v>
      </c>
      <c r="O7" s="49">
        <v>480000</v>
      </c>
      <c r="P7" s="54">
        <v>44287</v>
      </c>
      <c r="Q7" s="49">
        <v>6.67</v>
      </c>
      <c r="R7" s="49">
        <v>15</v>
      </c>
      <c r="S7" s="49" t="s">
        <v>37</v>
      </c>
      <c r="T7" s="49">
        <v>240000</v>
      </c>
      <c r="U7" s="49" t="s">
        <v>37</v>
      </c>
      <c r="V7" s="49">
        <v>192000</v>
      </c>
      <c r="W7" s="49" t="s">
        <v>37</v>
      </c>
      <c r="X7" s="49">
        <v>15.35</v>
      </c>
      <c r="Y7" s="49" t="s">
        <v>34</v>
      </c>
      <c r="Z7" s="49">
        <v>915477</v>
      </c>
      <c r="AA7" s="49">
        <v>48000</v>
      </c>
      <c r="AB7" s="49">
        <v>480000</v>
      </c>
      <c r="AC7" s="54">
        <v>44292</v>
      </c>
      <c r="AD7" s="49">
        <v>480000</v>
      </c>
      <c r="AE7" s="49" t="s">
        <v>411</v>
      </c>
      <c r="AF7" s="49" t="s">
        <v>386</v>
      </c>
      <c r="AG7" s="16"/>
      <c r="AH7" s="16"/>
      <c r="AI7" s="16"/>
    </row>
    <row r="8" spans="1:35" s="18" customFormat="1" ht="60" customHeight="1" x14ac:dyDescent="0.25">
      <c r="A8" s="1">
        <v>5</v>
      </c>
      <c r="B8" s="1" t="s">
        <v>26</v>
      </c>
      <c r="C8" s="1" t="s">
        <v>363</v>
      </c>
      <c r="D8" s="1" t="s">
        <v>387</v>
      </c>
      <c r="E8" s="1" t="s">
        <v>488</v>
      </c>
      <c r="F8" s="1" t="s">
        <v>489</v>
      </c>
      <c r="G8" s="1" t="s">
        <v>490</v>
      </c>
      <c r="H8" s="1" t="s">
        <v>491</v>
      </c>
      <c r="I8" s="1" t="s">
        <v>492</v>
      </c>
      <c r="J8" s="1" t="s">
        <v>488</v>
      </c>
      <c r="K8" s="1">
        <v>32.714727000000003</v>
      </c>
      <c r="L8" s="59">
        <v>72.260074000000003</v>
      </c>
      <c r="M8" s="1">
        <v>40</v>
      </c>
      <c r="N8" s="1">
        <v>800798</v>
      </c>
      <c r="O8" s="1">
        <v>480000</v>
      </c>
      <c r="P8" s="1" t="s">
        <v>493</v>
      </c>
      <c r="Q8" s="1">
        <v>3.66</v>
      </c>
      <c r="R8" s="1">
        <v>15.6</v>
      </c>
      <c r="S8" s="1" t="s">
        <v>37</v>
      </c>
      <c r="T8" s="60">
        <v>208952</v>
      </c>
      <c r="U8" s="1" t="s">
        <v>37</v>
      </c>
      <c r="V8" s="60">
        <v>120587</v>
      </c>
      <c r="W8" s="1" t="s">
        <v>37</v>
      </c>
      <c r="X8" s="1">
        <v>8.9</v>
      </c>
      <c r="Y8" s="1" t="s">
        <v>147</v>
      </c>
      <c r="Z8" s="61">
        <v>610257</v>
      </c>
      <c r="AA8" s="1" t="s">
        <v>38</v>
      </c>
      <c r="AB8" s="1">
        <f t="shared" ref="AB8" si="1">T8+V8</f>
        <v>329539</v>
      </c>
      <c r="AC8" s="1"/>
      <c r="AD8" s="1"/>
      <c r="AE8" s="1" t="s">
        <v>385</v>
      </c>
      <c r="AF8" s="1" t="s">
        <v>40</v>
      </c>
      <c r="AG8" s="16"/>
      <c r="AH8" s="16"/>
      <c r="AI8" s="16"/>
    </row>
    <row r="9" spans="1:35" s="18" customFormat="1" ht="60" customHeight="1" x14ac:dyDescent="0.25">
      <c r="A9" s="5">
        <v>6</v>
      </c>
      <c r="B9" s="1" t="s">
        <v>26</v>
      </c>
      <c r="C9" s="1" t="s">
        <v>363</v>
      </c>
      <c r="D9" s="1" t="s">
        <v>363</v>
      </c>
      <c r="E9" s="1" t="s">
        <v>494</v>
      </c>
      <c r="F9" s="1" t="s">
        <v>494</v>
      </c>
      <c r="G9" s="1" t="s">
        <v>495</v>
      </c>
      <c r="H9" s="1" t="s">
        <v>496</v>
      </c>
      <c r="I9" s="1" t="s">
        <v>497</v>
      </c>
      <c r="J9" s="1" t="s">
        <v>498</v>
      </c>
      <c r="K9" s="1">
        <v>33.174987000000002</v>
      </c>
      <c r="L9" s="1">
        <v>72.693684000000005</v>
      </c>
      <c r="M9" s="1">
        <v>31</v>
      </c>
      <c r="N9" s="1">
        <v>835279</v>
      </c>
      <c r="O9" s="1">
        <v>480000</v>
      </c>
      <c r="P9" s="1" t="s">
        <v>478</v>
      </c>
      <c r="Q9" s="1">
        <v>3.66</v>
      </c>
      <c r="R9" s="1">
        <v>7.62</v>
      </c>
      <c r="S9" s="7" t="s">
        <v>37</v>
      </c>
      <c r="T9" s="1">
        <v>97400</v>
      </c>
      <c r="U9" s="7" t="s">
        <v>37</v>
      </c>
      <c r="V9" s="1">
        <v>7700</v>
      </c>
      <c r="W9" s="7" t="s">
        <v>37</v>
      </c>
      <c r="X9" s="1">
        <v>7.6</v>
      </c>
      <c r="Y9" s="1" t="s">
        <v>147</v>
      </c>
      <c r="Z9" s="1">
        <v>194806</v>
      </c>
      <c r="AA9" s="1" t="s">
        <v>38</v>
      </c>
      <c r="AB9" s="1">
        <v>105100</v>
      </c>
      <c r="AC9" s="1"/>
      <c r="AD9" s="1"/>
      <c r="AE9" s="1" t="s">
        <v>385</v>
      </c>
      <c r="AF9" s="1" t="s">
        <v>471</v>
      </c>
      <c r="AG9" s="16"/>
      <c r="AH9" s="16"/>
      <c r="AI9" s="16"/>
    </row>
    <row r="10" spans="1:35" s="18" customFormat="1" ht="60" customHeight="1" x14ac:dyDescent="0.25">
      <c r="A10" s="1">
        <v>7</v>
      </c>
      <c r="B10" s="63" t="s">
        <v>26</v>
      </c>
      <c r="C10" s="1" t="s">
        <v>704</v>
      </c>
      <c r="D10" s="1" t="s">
        <v>704</v>
      </c>
      <c r="E10" s="1" t="s">
        <v>727</v>
      </c>
      <c r="F10" s="1" t="s">
        <v>158</v>
      </c>
      <c r="G10" s="1" t="s">
        <v>728</v>
      </c>
      <c r="H10" s="1" t="s">
        <v>729</v>
      </c>
      <c r="I10" s="62" t="s">
        <v>730</v>
      </c>
      <c r="J10" s="1" t="s">
        <v>727</v>
      </c>
      <c r="K10" s="1">
        <v>32.812705000000001</v>
      </c>
      <c r="L10" s="1">
        <v>73.477277000000001</v>
      </c>
      <c r="M10" s="1">
        <v>40</v>
      </c>
      <c r="N10" s="1">
        <v>949748</v>
      </c>
      <c r="O10" s="1">
        <v>480000</v>
      </c>
      <c r="P10" s="13" t="s">
        <v>731</v>
      </c>
      <c r="Q10" s="1">
        <v>12</v>
      </c>
      <c r="R10" s="1">
        <v>50</v>
      </c>
      <c r="S10" s="1" t="s">
        <v>37</v>
      </c>
      <c r="T10" s="1">
        <v>168646</v>
      </c>
      <c r="U10" s="1" t="s">
        <v>37</v>
      </c>
      <c r="V10" s="1">
        <v>30282</v>
      </c>
      <c r="W10" s="1" t="s">
        <v>37</v>
      </c>
      <c r="X10" s="1">
        <v>19</v>
      </c>
      <c r="Y10" s="1" t="s">
        <v>147</v>
      </c>
      <c r="Z10" s="1">
        <v>346282</v>
      </c>
      <c r="AA10" s="1" t="s">
        <v>38</v>
      </c>
      <c r="AB10" s="1">
        <v>198928</v>
      </c>
      <c r="AC10" s="7">
        <v>44536</v>
      </c>
      <c r="AD10" s="64">
        <v>22103</v>
      </c>
      <c r="AE10" s="4" t="s">
        <v>711</v>
      </c>
      <c r="AF10" s="1" t="s">
        <v>50</v>
      </c>
      <c r="AG10" s="16"/>
      <c r="AH10" s="16"/>
      <c r="AI10" s="16"/>
    </row>
    <row r="11" spans="1:35" s="18" customFormat="1" ht="60" customHeight="1" x14ac:dyDescent="0.25">
      <c r="A11" s="5">
        <v>8</v>
      </c>
      <c r="B11" s="1" t="s">
        <v>26</v>
      </c>
      <c r="C11" s="4" t="s">
        <v>704</v>
      </c>
      <c r="D11" s="4" t="s">
        <v>712</v>
      </c>
      <c r="E11" s="1" t="s">
        <v>714</v>
      </c>
      <c r="F11" s="1" t="s">
        <v>714</v>
      </c>
      <c r="G11" s="1" t="s">
        <v>732</v>
      </c>
      <c r="H11" s="1" t="s">
        <v>733</v>
      </c>
      <c r="I11" s="1" t="s">
        <v>734</v>
      </c>
      <c r="J11" s="1" t="s">
        <v>714</v>
      </c>
      <c r="K11" s="1">
        <v>32.533140000000003</v>
      </c>
      <c r="L11" s="1">
        <v>73.147580000000005</v>
      </c>
      <c r="M11" s="1">
        <v>40</v>
      </c>
      <c r="N11" s="1">
        <v>1187185</v>
      </c>
      <c r="O11" s="1">
        <v>480000</v>
      </c>
      <c r="P11" s="7">
        <v>44309</v>
      </c>
      <c r="Q11" s="1" t="s">
        <v>735</v>
      </c>
      <c r="R11" s="1" t="s">
        <v>736</v>
      </c>
      <c r="S11" s="4" t="s">
        <v>37</v>
      </c>
      <c r="T11" s="1">
        <v>168646</v>
      </c>
      <c r="U11" s="4" t="s">
        <v>37</v>
      </c>
      <c r="V11" s="1">
        <v>11209</v>
      </c>
      <c r="W11" s="4" t="s">
        <v>37</v>
      </c>
      <c r="X11" s="1" t="s">
        <v>737</v>
      </c>
      <c r="Y11" s="1" t="s">
        <v>34</v>
      </c>
      <c r="Z11" s="1">
        <v>333070</v>
      </c>
      <c r="AA11" s="1">
        <v>19985</v>
      </c>
      <c r="AB11" s="1">
        <v>199840</v>
      </c>
      <c r="AC11" s="7">
        <v>44510</v>
      </c>
      <c r="AD11" s="1" t="s">
        <v>348</v>
      </c>
      <c r="AE11" s="4" t="s">
        <v>718</v>
      </c>
      <c r="AF11" s="1" t="s">
        <v>50</v>
      </c>
      <c r="AG11" s="16"/>
      <c r="AH11" s="16"/>
      <c r="AI11" s="16"/>
    </row>
    <row r="12" spans="1:35" s="18" customFormat="1" ht="60" customHeight="1" x14ac:dyDescent="0.25">
      <c r="A12" s="1">
        <v>9</v>
      </c>
      <c r="B12" s="4" t="s">
        <v>26</v>
      </c>
      <c r="C12" s="4" t="s">
        <v>704</v>
      </c>
      <c r="D12" s="4" t="s">
        <v>719</v>
      </c>
      <c r="E12" s="4" t="s">
        <v>961</v>
      </c>
      <c r="F12" s="4" t="s">
        <v>961</v>
      </c>
      <c r="G12" s="4" t="s">
        <v>962</v>
      </c>
      <c r="H12" s="4" t="s">
        <v>963</v>
      </c>
      <c r="I12" s="4" t="s">
        <v>950</v>
      </c>
      <c r="J12" s="4" t="s">
        <v>961</v>
      </c>
      <c r="K12" s="4">
        <v>33.092785999999997</v>
      </c>
      <c r="L12" s="4">
        <v>73.481610000000003</v>
      </c>
      <c r="M12" s="4">
        <v>80</v>
      </c>
      <c r="N12" s="4">
        <v>1254357</v>
      </c>
      <c r="O12" s="4">
        <v>480000</v>
      </c>
      <c r="P12" s="46" t="s">
        <v>934</v>
      </c>
      <c r="Q12" s="4">
        <v>12</v>
      </c>
      <c r="R12" s="4">
        <v>50</v>
      </c>
      <c r="S12" s="4">
        <v>57194</v>
      </c>
      <c r="T12" s="46" t="s">
        <v>964</v>
      </c>
      <c r="U12" s="4">
        <v>131808</v>
      </c>
      <c r="V12" s="46" t="s">
        <v>964</v>
      </c>
      <c r="W12" s="4">
        <v>45</v>
      </c>
      <c r="X12" s="4" t="s">
        <v>147</v>
      </c>
      <c r="Y12" s="4">
        <v>350004</v>
      </c>
      <c r="Z12" s="4">
        <v>0</v>
      </c>
      <c r="AA12" s="4">
        <f>S12+U12</f>
        <v>189002</v>
      </c>
      <c r="AB12" s="4" t="s">
        <v>81</v>
      </c>
      <c r="AC12" s="4">
        <v>18900</v>
      </c>
      <c r="AD12" s="4" t="s">
        <v>711</v>
      </c>
      <c r="AE12" s="4" t="s">
        <v>965</v>
      </c>
      <c r="AF12" s="1"/>
      <c r="AG12" s="16"/>
      <c r="AH12" s="16"/>
      <c r="AI12" s="16"/>
    </row>
    <row r="13" spans="1:35" s="18" customFormat="1" ht="60" customHeight="1" x14ac:dyDescent="0.25">
      <c r="A13" s="5">
        <v>10</v>
      </c>
      <c r="B13" s="4" t="s">
        <v>26</v>
      </c>
      <c r="C13" s="4" t="s">
        <v>704</v>
      </c>
      <c r="D13" s="4" t="s">
        <v>966</v>
      </c>
      <c r="E13" s="4" t="s">
        <v>907</v>
      </c>
      <c r="F13" s="4" t="s">
        <v>907</v>
      </c>
      <c r="G13" s="4" t="s">
        <v>967</v>
      </c>
      <c r="H13" s="4" t="s">
        <v>968</v>
      </c>
      <c r="I13" s="4" t="s">
        <v>969</v>
      </c>
      <c r="J13" s="4" t="s">
        <v>907</v>
      </c>
      <c r="K13" s="4">
        <v>32.485264999999998</v>
      </c>
      <c r="L13" s="4">
        <v>72.848974999999996</v>
      </c>
      <c r="M13" s="4">
        <v>44</v>
      </c>
      <c r="N13" s="4">
        <v>1030612</v>
      </c>
      <c r="O13" s="4">
        <v>480000</v>
      </c>
      <c r="P13" s="46">
        <v>44314</v>
      </c>
      <c r="Q13" s="4">
        <v>12</v>
      </c>
      <c r="R13" s="4">
        <v>50</v>
      </c>
      <c r="S13" s="4">
        <v>76557</v>
      </c>
      <c r="T13" s="4" t="s">
        <v>37</v>
      </c>
      <c r="U13" s="4">
        <v>82251</v>
      </c>
      <c r="V13" s="4" t="s">
        <v>964</v>
      </c>
      <c r="W13" s="4">
        <v>31</v>
      </c>
      <c r="X13" s="4" t="s">
        <v>147</v>
      </c>
      <c r="Y13" s="4">
        <v>294089</v>
      </c>
      <c r="Z13" s="4">
        <v>0</v>
      </c>
      <c r="AA13" s="4">
        <f t="shared" ref="AA13" si="2">S13+U13</f>
        <v>158808</v>
      </c>
      <c r="AB13" s="46">
        <v>44574</v>
      </c>
      <c r="AC13" s="4">
        <v>15880</v>
      </c>
      <c r="AD13" s="4" t="s">
        <v>711</v>
      </c>
      <c r="AE13" s="4" t="s">
        <v>965</v>
      </c>
      <c r="AF13" s="4"/>
      <c r="AG13" s="16"/>
      <c r="AH13" s="16"/>
      <c r="AI13" s="16"/>
    </row>
    <row r="14" spans="1:35" s="18" customFormat="1" ht="60" customHeight="1" x14ac:dyDescent="0.25">
      <c r="A14" s="1">
        <v>11</v>
      </c>
      <c r="B14" s="5" t="s">
        <v>26</v>
      </c>
      <c r="C14" s="5" t="s">
        <v>1549</v>
      </c>
      <c r="D14" s="5" t="s">
        <v>1549</v>
      </c>
      <c r="E14" s="5" t="s">
        <v>1604</v>
      </c>
      <c r="F14" s="5" t="s">
        <v>1604</v>
      </c>
      <c r="G14" s="5" t="s">
        <v>1605</v>
      </c>
      <c r="H14" s="5" t="s">
        <v>496</v>
      </c>
      <c r="I14" s="5" t="s">
        <v>1606</v>
      </c>
      <c r="J14" s="5" t="s">
        <v>1604</v>
      </c>
      <c r="K14" s="5">
        <v>33.174987000000002</v>
      </c>
      <c r="L14" s="5">
        <v>72.693684000000005</v>
      </c>
      <c r="M14" s="5">
        <v>20</v>
      </c>
      <c r="N14" s="5">
        <v>901755</v>
      </c>
      <c r="O14" s="35">
        <v>480000</v>
      </c>
      <c r="P14" s="35" t="s">
        <v>337</v>
      </c>
      <c r="Q14" s="5">
        <v>3.66</v>
      </c>
      <c r="R14" s="5">
        <v>15.24</v>
      </c>
      <c r="S14" s="5" t="s">
        <v>37</v>
      </c>
      <c r="T14" s="5">
        <v>154267</v>
      </c>
      <c r="U14" s="5" t="s">
        <v>37</v>
      </c>
      <c r="V14" s="5">
        <v>131214</v>
      </c>
      <c r="W14" s="5" t="s">
        <v>37</v>
      </c>
      <c r="X14" s="5">
        <v>9.15</v>
      </c>
      <c r="Y14" s="5" t="s">
        <v>147</v>
      </c>
      <c r="Z14" s="5">
        <v>528668</v>
      </c>
      <c r="AA14" s="5" t="s">
        <v>38</v>
      </c>
      <c r="AB14" s="5">
        <v>285481</v>
      </c>
      <c r="AC14" s="35" t="s">
        <v>696</v>
      </c>
      <c r="AD14" s="5">
        <v>31720</v>
      </c>
      <c r="AE14" s="1" t="s">
        <v>1607</v>
      </c>
      <c r="AF14" s="5" t="s">
        <v>1597</v>
      </c>
      <c r="AG14" s="16"/>
      <c r="AH14" s="16"/>
      <c r="AI14" s="16"/>
    </row>
    <row r="15" spans="1:35" s="6" customFormat="1" ht="60" customHeight="1" x14ac:dyDescent="0.2">
      <c r="A15" s="5">
        <v>12</v>
      </c>
      <c r="B15" s="1" t="s">
        <v>1676</v>
      </c>
      <c r="C15" s="1" t="s">
        <v>27</v>
      </c>
      <c r="D15" s="1" t="s">
        <v>109</v>
      </c>
      <c r="E15" s="1" t="s">
        <v>2353</v>
      </c>
      <c r="F15" s="5" t="s">
        <v>2354</v>
      </c>
      <c r="G15" s="1" t="s">
        <v>2355</v>
      </c>
      <c r="H15" s="1" t="s">
        <v>2356</v>
      </c>
      <c r="I15" s="1" t="s">
        <v>2357</v>
      </c>
      <c r="J15" s="1" t="str">
        <f t="shared" ref="J15:J26" si="3">E15</f>
        <v>Taja Bara</v>
      </c>
      <c r="K15" s="1" t="s">
        <v>2358</v>
      </c>
      <c r="L15" s="1">
        <v>72.622190000000003</v>
      </c>
      <c r="M15" s="5">
        <v>54</v>
      </c>
      <c r="N15" s="1">
        <v>833325</v>
      </c>
      <c r="O15" s="1">
        <v>480000</v>
      </c>
      <c r="P15" s="1" t="s">
        <v>2359</v>
      </c>
      <c r="Q15" s="47">
        <f>3.57*3.28</f>
        <v>11.709599999999998</v>
      </c>
      <c r="R15" s="1">
        <v>15.24</v>
      </c>
      <c r="S15" s="1" t="s">
        <v>80</v>
      </c>
      <c r="T15" s="1">
        <v>240000</v>
      </c>
      <c r="U15" s="1" t="s">
        <v>80</v>
      </c>
      <c r="V15" s="1">
        <v>192000</v>
      </c>
      <c r="W15" s="1" t="s">
        <v>80</v>
      </c>
      <c r="X15" s="4">
        <v>9</v>
      </c>
      <c r="Y15" s="1" t="s">
        <v>147</v>
      </c>
      <c r="Z15" s="1" t="e">
        <f>'[1]Dug Well Sheet'!F28+'[1]Dug Well Sheet'!G28</f>
        <v>#REF!</v>
      </c>
      <c r="AA15" s="1" t="s">
        <v>38</v>
      </c>
      <c r="AB15" s="1" t="e">
        <f t="shared" ref="AB15:AB21" si="4">Z15</f>
        <v>#REF!</v>
      </c>
      <c r="AC15" s="1" t="s">
        <v>38</v>
      </c>
      <c r="AD15" s="1" t="s">
        <v>38</v>
      </c>
      <c r="AE15" s="4" t="s">
        <v>385</v>
      </c>
      <c r="AF15" s="1" t="s">
        <v>50</v>
      </c>
      <c r="AG15" s="174"/>
      <c r="AH15" s="174"/>
      <c r="AI15" s="174"/>
    </row>
    <row r="16" spans="1:35" s="6" customFormat="1" ht="60" customHeight="1" x14ac:dyDescent="0.2">
      <c r="A16" s="1">
        <v>13</v>
      </c>
      <c r="B16" s="1" t="s">
        <v>1676</v>
      </c>
      <c r="C16" s="1" t="s">
        <v>27</v>
      </c>
      <c r="D16" s="1" t="s">
        <v>41</v>
      </c>
      <c r="E16" s="1" t="s">
        <v>2360</v>
      </c>
      <c r="F16" s="5" t="s">
        <v>2361</v>
      </c>
      <c r="G16" s="1" t="s">
        <v>2362</v>
      </c>
      <c r="H16" s="1" t="s">
        <v>2363</v>
      </c>
      <c r="I16" s="1" t="s">
        <v>2364</v>
      </c>
      <c r="J16" s="1" t="str">
        <f t="shared" si="3"/>
        <v>Noshehra</v>
      </c>
      <c r="K16" s="1" t="s">
        <v>2365</v>
      </c>
      <c r="L16" s="1">
        <v>72.234303999999995</v>
      </c>
      <c r="M16" s="1">
        <f>7.5*8</f>
        <v>60</v>
      </c>
      <c r="N16" s="1">
        <v>810045</v>
      </c>
      <c r="O16" s="1">
        <v>480000</v>
      </c>
      <c r="P16" s="1" t="s">
        <v>1763</v>
      </c>
      <c r="Q16" s="47">
        <f t="shared" ref="Q16:Q21" si="5">3.57*3.28</f>
        <v>11.709599999999998</v>
      </c>
      <c r="R16" s="1">
        <v>7.62</v>
      </c>
      <c r="S16" s="1" t="s">
        <v>80</v>
      </c>
      <c r="T16" s="1">
        <v>240000</v>
      </c>
      <c r="U16" s="1" t="s">
        <v>80</v>
      </c>
      <c r="V16" s="1">
        <v>192000</v>
      </c>
      <c r="W16" s="1" t="s">
        <v>80</v>
      </c>
      <c r="X16" s="1">
        <v>13.42</v>
      </c>
      <c r="Y16" s="1" t="s">
        <v>147</v>
      </c>
      <c r="Z16" s="1" t="e">
        <f>'[1]Dug Well Sheet'!F28+'[1]Dug Well Sheet'!G28</f>
        <v>#REF!</v>
      </c>
      <c r="AA16" s="1" t="s">
        <v>38</v>
      </c>
      <c r="AB16" s="1" t="e">
        <f t="shared" si="4"/>
        <v>#REF!</v>
      </c>
      <c r="AC16" s="1" t="s">
        <v>38</v>
      </c>
      <c r="AD16" s="1" t="s">
        <v>38</v>
      </c>
      <c r="AE16" s="4" t="s">
        <v>385</v>
      </c>
      <c r="AF16" s="1" t="s">
        <v>50</v>
      </c>
      <c r="AG16" s="174"/>
      <c r="AH16" s="174"/>
      <c r="AI16" s="174"/>
    </row>
    <row r="17" spans="1:35" s="6" customFormat="1" ht="60" customHeight="1" x14ac:dyDescent="0.2">
      <c r="A17" s="5">
        <v>14</v>
      </c>
      <c r="B17" s="1" t="s">
        <v>1676</v>
      </c>
      <c r="C17" s="1" t="s">
        <v>27</v>
      </c>
      <c r="D17" s="1" t="s">
        <v>41</v>
      </c>
      <c r="E17" s="1" t="s">
        <v>2366</v>
      </c>
      <c r="F17" s="5" t="s">
        <v>2367</v>
      </c>
      <c r="G17" s="1" t="s">
        <v>2368</v>
      </c>
      <c r="H17" s="1" t="s">
        <v>2369</v>
      </c>
      <c r="I17" s="1" t="s">
        <v>2370</v>
      </c>
      <c r="J17" s="1" t="str">
        <f t="shared" si="3"/>
        <v>Thatti Sydo Shah</v>
      </c>
      <c r="K17" s="1" t="s">
        <v>2371</v>
      </c>
      <c r="L17" s="1">
        <v>72.147143</v>
      </c>
      <c r="M17" s="1">
        <f>10.5*8</f>
        <v>84</v>
      </c>
      <c r="N17" s="1">
        <v>946003</v>
      </c>
      <c r="O17" s="1">
        <v>480000</v>
      </c>
      <c r="P17" s="1" t="s">
        <v>2372</v>
      </c>
      <c r="Q17" s="47">
        <f t="shared" si="5"/>
        <v>11.709599999999998</v>
      </c>
      <c r="R17" s="1">
        <v>7.62</v>
      </c>
      <c r="S17" s="1" t="s">
        <v>80</v>
      </c>
      <c r="T17" s="1">
        <v>240000</v>
      </c>
      <c r="U17" s="1" t="s">
        <v>80</v>
      </c>
      <c r="V17" s="1">
        <v>192000</v>
      </c>
      <c r="W17" s="1" t="s">
        <v>80</v>
      </c>
      <c r="X17" s="1">
        <v>10.02</v>
      </c>
      <c r="Y17" s="1" t="s">
        <v>147</v>
      </c>
      <c r="Z17" s="1" t="e">
        <f>'[1]Dug Well Sheet'!F29+'[1]Dug Well Sheet'!G29</f>
        <v>#REF!</v>
      </c>
      <c r="AA17" s="1" t="s">
        <v>38</v>
      </c>
      <c r="AB17" s="1" t="e">
        <f t="shared" si="4"/>
        <v>#REF!</v>
      </c>
      <c r="AC17" s="12" t="s">
        <v>2014</v>
      </c>
      <c r="AD17" s="1" t="s">
        <v>38</v>
      </c>
      <c r="AE17" s="1" t="s">
        <v>82</v>
      </c>
      <c r="AF17" s="1" t="s">
        <v>50</v>
      </c>
      <c r="AG17" s="174"/>
      <c r="AH17" s="174"/>
      <c r="AI17" s="174"/>
    </row>
    <row r="18" spans="1:35" s="6" customFormat="1" ht="60" customHeight="1" x14ac:dyDescent="0.2">
      <c r="A18" s="1">
        <v>15</v>
      </c>
      <c r="B18" s="1" t="s">
        <v>1676</v>
      </c>
      <c r="C18" s="1" t="s">
        <v>27</v>
      </c>
      <c r="D18" s="1" t="s">
        <v>109</v>
      </c>
      <c r="E18" s="1" t="s">
        <v>2373</v>
      </c>
      <c r="F18" s="5" t="s">
        <v>2373</v>
      </c>
      <c r="G18" s="1" t="s">
        <v>2374</v>
      </c>
      <c r="H18" s="1" t="s">
        <v>2375</v>
      </c>
      <c r="I18" s="1" t="s">
        <v>2376</v>
      </c>
      <c r="J18" s="1" t="str">
        <f t="shared" si="3"/>
        <v>Gaggan</v>
      </c>
      <c r="K18" s="1" t="s">
        <v>2377</v>
      </c>
      <c r="L18" s="1">
        <v>72.494782999999998</v>
      </c>
      <c r="M18" s="1">
        <v>48</v>
      </c>
      <c r="N18" s="1">
        <v>833325</v>
      </c>
      <c r="O18" s="1">
        <v>480000</v>
      </c>
      <c r="P18" s="1" t="s">
        <v>2378</v>
      </c>
      <c r="Q18" s="47">
        <f t="shared" si="5"/>
        <v>11.709599999999998</v>
      </c>
      <c r="R18" s="1">
        <v>15.24</v>
      </c>
      <c r="S18" s="1" t="s">
        <v>80</v>
      </c>
      <c r="T18" s="1">
        <v>240000</v>
      </c>
      <c r="U18" s="1" t="s">
        <v>80</v>
      </c>
      <c r="V18" s="1">
        <v>192000</v>
      </c>
      <c r="W18" s="1" t="s">
        <v>80</v>
      </c>
      <c r="X18" s="1">
        <v>13</v>
      </c>
      <c r="Y18" s="1" t="s">
        <v>147</v>
      </c>
      <c r="Z18" s="1" t="e">
        <f>'[1]Dug Well Sheet'!F30+'[1]Dug Well Sheet'!G30</f>
        <v>#REF!</v>
      </c>
      <c r="AA18" s="1" t="s">
        <v>38</v>
      </c>
      <c r="AB18" s="1" t="e">
        <f t="shared" si="4"/>
        <v>#REF!</v>
      </c>
      <c r="AC18" s="1" t="s">
        <v>38</v>
      </c>
      <c r="AD18" s="1" t="s">
        <v>38</v>
      </c>
      <c r="AE18" s="4" t="s">
        <v>385</v>
      </c>
      <c r="AF18" s="1" t="s">
        <v>50</v>
      </c>
      <c r="AG18" s="174"/>
      <c r="AH18" s="174"/>
      <c r="AI18" s="174"/>
    </row>
    <row r="19" spans="1:35" s="6" customFormat="1" ht="60" customHeight="1" x14ac:dyDescent="0.2">
      <c r="A19" s="5">
        <v>16</v>
      </c>
      <c r="B19" s="1" t="s">
        <v>1676</v>
      </c>
      <c r="C19" s="1" t="s">
        <v>27</v>
      </c>
      <c r="D19" s="1" t="s">
        <v>28</v>
      </c>
      <c r="E19" s="1" t="s">
        <v>2379</v>
      </c>
      <c r="F19" s="5" t="s">
        <v>2380</v>
      </c>
      <c r="G19" s="1" t="s">
        <v>2381</v>
      </c>
      <c r="H19" s="1" t="s">
        <v>2382</v>
      </c>
      <c r="I19" s="1" t="s">
        <v>2383</v>
      </c>
      <c r="J19" s="1" t="str">
        <f t="shared" si="3"/>
        <v>Choora Sharif</v>
      </c>
      <c r="K19" s="1" t="s">
        <v>2384</v>
      </c>
      <c r="L19" s="1">
        <v>72.086456999999996</v>
      </c>
      <c r="M19" s="1">
        <v>108</v>
      </c>
      <c r="N19" s="1">
        <v>994840</v>
      </c>
      <c r="O19" s="1">
        <v>480000</v>
      </c>
      <c r="P19" s="1" t="s">
        <v>2385</v>
      </c>
      <c r="Q19" s="47">
        <f t="shared" si="5"/>
        <v>11.709599999999998</v>
      </c>
      <c r="R19" s="1">
        <v>15.24</v>
      </c>
      <c r="S19" s="1" t="s">
        <v>80</v>
      </c>
      <c r="T19" s="1">
        <v>240000</v>
      </c>
      <c r="U19" s="1" t="s">
        <v>80</v>
      </c>
      <c r="V19" s="1">
        <v>192000</v>
      </c>
      <c r="W19" s="1" t="s">
        <v>80</v>
      </c>
      <c r="X19" s="1">
        <v>15.5</v>
      </c>
      <c r="Y19" s="1" t="s">
        <v>34</v>
      </c>
      <c r="Z19" s="1" t="e">
        <f>'[1]Dug Well Sheet'!F31+'[1]Dug Well Sheet'!G31</f>
        <v>#REF!</v>
      </c>
      <c r="AA19" s="1" t="s">
        <v>38</v>
      </c>
      <c r="AB19" s="1" t="e">
        <f t="shared" si="4"/>
        <v>#REF!</v>
      </c>
      <c r="AC19" s="12" t="s">
        <v>2386</v>
      </c>
      <c r="AD19" s="1" t="s">
        <v>38</v>
      </c>
      <c r="AE19" s="1" t="s">
        <v>82</v>
      </c>
      <c r="AF19" s="1" t="s">
        <v>50</v>
      </c>
      <c r="AG19" s="174"/>
      <c r="AH19" s="174"/>
      <c r="AI19" s="174"/>
    </row>
    <row r="20" spans="1:35" s="6" customFormat="1" ht="60" customHeight="1" x14ac:dyDescent="0.2">
      <c r="A20" s="1">
        <v>17</v>
      </c>
      <c r="B20" s="1" t="s">
        <v>1676</v>
      </c>
      <c r="C20" s="1" t="s">
        <v>27</v>
      </c>
      <c r="D20" s="1" t="s">
        <v>109</v>
      </c>
      <c r="E20" s="1" t="s">
        <v>2220</v>
      </c>
      <c r="F20" s="5" t="s">
        <v>2221</v>
      </c>
      <c r="G20" s="1" t="s">
        <v>2387</v>
      </c>
      <c r="H20" s="1" t="s">
        <v>2388</v>
      </c>
      <c r="I20" s="1" t="s">
        <v>2389</v>
      </c>
      <c r="J20" s="1" t="str">
        <f t="shared" si="3"/>
        <v>Ratwal</v>
      </c>
      <c r="K20" s="1" t="s">
        <v>2390</v>
      </c>
      <c r="L20" s="1">
        <v>72.697457999999997</v>
      </c>
      <c r="M20" s="1">
        <v>40</v>
      </c>
      <c r="N20" s="1">
        <v>1297880</v>
      </c>
      <c r="O20" s="1">
        <v>480000</v>
      </c>
      <c r="P20" s="1" t="s">
        <v>2208</v>
      </c>
      <c r="Q20" s="47">
        <f t="shared" si="5"/>
        <v>11.709599999999998</v>
      </c>
      <c r="R20" s="1">
        <v>15.24</v>
      </c>
      <c r="S20" s="1" t="s">
        <v>80</v>
      </c>
      <c r="T20" s="1">
        <v>240000</v>
      </c>
      <c r="U20" s="1" t="s">
        <v>80</v>
      </c>
      <c r="V20" s="1">
        <v>192000</v>
      </c>
      <c r="W20" s="1" t="s">
        <v>80</v>
      </c>
      <c r="X20" s="1">
        <v>18.3</v>
      </c>
      <c r="Y20" s="1" t="s">
        <v>34</v>
      </c>
      <c r="Z20" s="1" t="e">
        <f>'[1]Dug Well Sheet'!F32+'[1]Dug Well Sheet'!G32</f>
        <v>#REF!</v>
      </c>
      <c r="AA20" s="1" t="s">
        <v>38</v>
      </c>
      <c r="AB20" s="1" t="e">
        <f t="shared" si="4"/>
        <v>#REF!</v>
      </c>
      <c r="AC20" s="12" t="s">
        <v>1988</v>
      </c>
      <c r="AD20" s="1" t="e">
        <f>'[1]Dug Well Sheet'!N18-Z20</f>
        <v>#REF!</v>
      </c>
      <c r="AE20" s="1" t="s">
        <v>82</v>
      </c>
      <c r="AF20" s="1" t="s">
        <v>50</v>
      </c>
      <c r="AG20" s="174"/>
      <c r="AH20" s="174"/>
      <c r="AI20" s="174"/>
    </row>
    <row r="21" spans="1:35" s="6" customFormat="1" ht="60" customHeight="1" x14ac:dyDescent="0.2">
      <c r="A21" s="5">
        <v>18</v>
      </c>
      <c r="B21" s="1" t="s">
        <v>1676</v>
      </c>
      <c r="C21" s="1" t="s">
        <v>27</v>
      </c>
      <c r="D21" s="1" t="s">
        <v>109</v>
      </c>
      <c r="E21" s="4" t="s">
        <v>2220</v>
      </c>
      <c r="F21" s="5" t="s">
        <v>2221</v>
      </c>
      <c r="G21" s="4" t="s">
        <v>2391</v>
      </c>
      <c r="H21" s="4" t="s">
        <v>2223</v>
      </c>
      <c r="I21" s="4" t="s">
        <v>2392</v>
      </c>
      <c r="J21" s="4" t="str">
        <f t="shared" si="3"/>
        <v>Ratwal</v>
      </c>
      <c r="K21" s="1" t="s">
        <v>2393</v>
      </c>
      <c r="L21" s="1">
        <v>72.694057999999998</v>
      </c>
      <c r="M21" s="4">
        <v>40</v>
      </c>
      <c r="N21" s="4">
        <v>1297880</v>
      </c>
      <c r="O21" s="1">
        <v>480000</v>
      </c>
      <c r="P21" s="4" t="s">
        <v>2208</v>
      </c>
      <c r="Q21" s="47">
        <f t="shared" si="5"/>
        <v>11.709599999999998</v>
      </c>
      <c r="R21" s="1">
        <v>15.24</v>
      </c>
      <c r="S21" s="1" t="s">
        <v>80</v>
      </c>
      <c r="T21" s="1">
        <v>240000</v>
      </c>
      <c r="U21" s="1" t="s">
        <v>80</v>
      </c>
      <c r="V21" s="1">
        <v>192000</v>
      </c>
      <c r="W21" s="1" t="s">
        <v>80</v>
      </c>
      <c r="X21" s="4">
        <v>18.2</v>
      </c>
      <c r="Y21" s="1" t="s">
        <v>34</v>
      </c>
      <c r="Z21" s="1" t="e">
        <f>'[1]Dug Well Sheet'!F33+'[1]Dug Well Sheet'!G33</f>
        <v>#REF!</v>
      </c>
      <c r="AA21" s="1" t="s">
        <v>38</v>
      </c>
      <c r="AB21" s="1" t="e">
        <f t="shared" si="4"/>
        <v>#REF!</v>
      </c>
      <c r="AC21" s="12" t="s">
        <v>2394</v>
      </c>
      <c r="AD21" s="1" t="e">
        <f>'[1]Dug Well Sheet'!N19-Z21</f>
        <v>#REF!</v>
      </c>
      <c r="AE21" s="1" t="s">
        <v>82</v>
      </c>
      <c r="AF21" s="1" t="s">
        <v>50</v>
      </c>
      <c r="AG21" s="174"/>
      <c r="AH21" s="174"/>
      <c r="AI21" s="174"/>
    </row>
    <row r="22" spans="1:35" s="6" customFormat="1" ht="60" customHeight="1" x14ac:dyDescent="0.2">
      <c r="A22" s="1">
        <v>19</v>
      </c>
      <c r="B22" s="1" t="s">
        <v>1676</v>
      </c>
      <c r="C22" s="1" t="s">
        <v>27</v>
      </c>
      <c r="D22" s="1" t="s">
        <v>109</v>
      </c>
      <c r="E22" s="1" t="s">
        <v>2395</v>
      </c>
      <c r="F22" s="1" t="s">
        <v>2221</v>
      </c>
      <c r="G22" s="1" t="s">
        <v>2396</v>
      </c>
      <c r="H22" s="1" t="s">
        <v>2397</v>
      </c>
      <c r="I22" s="1" t="s">
        <v>2398</v>
      </c>
      <c r="J22" s="1" t="str">
        <f t="shared" si="3"/>
        <v>Shah Ray Bahdur</v>
      </c>
      <c r="K22" s="1" t="s">
        <v>2399</v>
      </c>
      <c r="L22" s="1" t="s">
        <v>2399</v>
      </c>
      <c r="M22" s="1">
        <v>90</v>
      </c>
      <c r="N22" s="1">
        <v>833325</v>
      </c>
      <c r="O22" s="1">
        <v>480000</v>
      </c>
      <c r="P22" s="1" t="s">
        <v>2400</v>
      </c>
      <c r="Q22" s="1">
        <v>3.57</v>
      </c>
      <c r="R22" s="1">
        <v>15.24</v>
      </c>
      <c r="S22" s="1" t="s">
        <v>80</v>
      </c>
      <c r="T22" s="1">
        <v>240000</v>
      </c>
      <c r="U22" s="1" t="s">
        <v>37</v>
      </c>
      <c r="V22" s="1">
        <v>192000</v>
      </c>
      <c r="W22" s="1" t="s">
        <v>37</v>
      </c>
      <c r="X22" s="1">
        <v>14.7</v>
      </c>
      <c r="Y22" s="1" t="s">
        <v>147</v>
      </c>
      <c r="Z22" s="1">
        <f t="shared" ref="Z22:Z26" si="6">T22+V22</f>
        <v>432000</v>
      </c>
      <c r="AA22" s="1"/>
      <c r="AB22" s="1">
        <v>432000</v>
      </c>
      <c r="AC22" s="1" t="s">
        <v>38</v>
      </c>
      <c r="AD22" s="1" t="s">
        <v>38</v>
      </c>
      <c r="AE22" s="1" t="s">
        <v>385</v>
      </c>
      <c r="AF22" s="4" t="s">
        <v>50</v>
      </c>
      <c r="AG22" s="174"/>
      <c r="AH22" s="174"/>
      <c r="AI22" s="174"/>
    </row>
    <row r="23" spans="1:35" s="6" customFormat="1" ht="60" customHeight="1" x14ac:dyDescent="0.2">
      <c r="A23" s="5">
        <v>20</v>
      </c>
      <c r="B23" s="1" t="s">
        <v>1676</v>
      </c>
      <c r="C23" s="1" t="s">
        <v>27</v>
      </c>
      <c r="D23" s="1" t="s">
        <v>109</v>
      </c>
      <c r="E23" s="1" t="s">
        <v>2395</v>
      </c>
      <c r="F23" s="1" t="s">
        <v>2221</v>
      </c>
      <c r="G23" s="1" t="s">
        <v>389</v>
      </c>
      <c r="H23" s="1" t="s">
        <v>2401</v>
      </c>
      <c r="I23" s="1" t="s">
        <v>2402</v>
      </c>
      <c r="J23" s="1" t="str">
        <f t="shared" si="3"/>
        <v>Shah Ray Bahdur</v>
      </c>
      <c r="K23" s="1" t="s">
        <v>2403</v>
      </c>
      <c r="L23" s="1" t="s">
        <v>2404</v>
      </c>
      <c r="M23" s="1">
        <v>32</v>
      </c>
      <c r="N23" s="1">
        <v>833325</v>
      </c>
      <c r="O23" s="1">
        <v>480000</v>
      </c>
      <c r="P23" s="1" t="s">
        <v>1681</v>
      </c>
      <c r="Q23" s="1">
        <v>3.57</v>
      </c>
      <c r="R23" s="1">
        <v>15.24</v>
      </c>
      <c r="S23" s="1" t="s">
        <v>80</v>
      </c>
      <c r="T23" s="1">
        <v>240000</v>
      </c>
      <c r="U23" s="1" t="s">
        <v>37</v>
      </c>
      <c r="V23" s="1">
        <v>192000</v>
      </c>
      <c r="W23" s="1" t="s">
        <v>37</v>
      </c>
      <c r="X23" s="1">
        <v>19</v>
      </c>
      <c r="Y23" s="1" t="s">
        <v>147</v>
      </c>
      <c r="Z23" s="1">
        <f t="shared" si="6"/>
        <v>432000</v>
      </c>
      <c r="AA23" s="1"/>
      <c r="AB23" s="1">
        <v>432000</v>
      </c>
      <c r="AC23" s="1" t="s">
        <v>38</v>
      </c>
      <c r="AD23" s="1" t="s">
        <v>38</v>
      </c>
      <c r="AE23" s="1" t="s">
        <v>385</v>
      </c>
      <c r="AF23" s="4" t="s">
        <v>50</v>
      </c>
      <c r="AG23" s="174"/>
      <c r="AH23" s="174"/>
      <c r="AI23" s="174"/>
    </row>
    <row r="24" spans="1:35" s="6" customFormat="1" ht="60" customHeight="1" x14ac:dyDescent="0.2">
      <c r="A24" s="1">
        <v>21</v>
      </c>
      <c r="B24" s="1" t="s">
        <v>1676</v>
      </c>
      <c r="C24" s="1" t="s">
        <v>27</v>
      </c>
      <c r="D24" s="1" t="s">
        <v>41</v>
      </c>
      <c r="E24" s="1" t="s">
        <v>2405</v>
      </c>
      <c r="F24" s="1" t="s">
        <v>2360</v>
      </c>
      <c r="G24" s="1" t="s">
        <v>2406</v>
      </c>
      <c r="H24" s="1" t="s">
        <v>2407</v>
      </c>
      <c r="I24" s="1" t="s">
        <v>2408</v>
      </c>
      <c r="J24" s="1" t="str">
        <f t="shared" si="3"/>
        <v>Sarwai</v>
      </c>
      <c r="K24" s="1" t="s">
        <v>2409</v>
      </c>
      <c r="L24" s="1">
        <v>72.209660999999997</v>
      </c>
      <c r="M24" s="1">
        <v>80</v>
      </c>
      <c r="N24" s="1">
        <v>833405</v>
      </c>
      <c r="O24" s="1">
        <v>480000</v>
      </c>
      <c r="P24" s="1" t="s">
        <v>1763</v>
      </c>
      <c r="Q24" s="1">
        <v>5.48</v>
      </c>
      <c r="R24" s="1">
        <v>7.62</v>
      </c>
      <c r="S24" s="1" t="s">
        <v>80</v>
      </c>
      <c r="T24" s="1">
        <v>240000</v>
      </c>
      <c r="U24" s="1" t="s">
        <v>37</v>
      </c>
      <c r="V24" s="1">
        <v>192000</v>
      </c>
      <c r="W24" s="1" t="s">
        <v>37</v>
      </c>
      <c r="X24" s="1">
        <v>15</v>
      </c>
      <c r="Y24" s="1" t="s">
        <v>147</v>
      </c>
      <c r="Z24" s="1">
        <f t="shared" si="6"/>
        <v>432000</v>
      </c>
      <c r="AA24" s="1"/>
      <c r="AB24" s="1">
        <v>432000</v>
      </c>
      <c r="AC24" s="1" t="s">
        <v>38</v>
      </c>
      <c r="AD24" s="1" t="s">
        <v>38</v>
      </c>
      <c r="AE24" s="4" t="s">
        <v>385</v>
      </c>
      <c r="AF24" s="4" t="s">
        <v>50</v>
      </c>
      <c r="AG24" s="174"/>
      <c r="AH24" s="174"/>
      <c r="AI24" s="174"/>
    </row>
    <row r="25" spans="1:35" s="6" customFormat="1" ht="60" customHeight="1" x14ac:dyDescent="0.2">
      <c r="A25" s="5">
        <v>22</v>
      </c>
      <c r="B25" s="1" t="s">
        <v>1676</v>
      </c>
      <c r="C25" s="1" t="s">
        <v>27</v>
      </c>
      <c r="D25" s="1" t="s">
        <v>41</v>
      </c>
      <c r="E25" s="1" t="s">
        <v>2410</v>
      </c>
      <c r="F25" s="1" t="s">
        <v>2367</v>
      </c>
      <c r="G25" s="1" t="s">
        <v>30</v>
      </c>
      <c r="H25" s="1" t="s">
        <v>2411</v>
      </c>
      <c r="I25" s="1" t="s">
        <v>2412</v>
      </c>
      <c r="J25" s="1" t="str">
        <f t="shared" si="3"/>
        <v>Dandi</v>
      </c>
      <c r="K25" s="1" t="s">
        <v>2413</v>
      </c>
      <c r="L25" s="1">
        <v>72.262100000000004</v>
      </c>
      <c r="M25" s="1">
        <v>100</v>
      </c>
      <c r="N25" s="1">
        <v>846419</v>
      </c>
      <c r="O25" s="1">
        <v>480000</v>
      </c>
      <c r="P25" s="1" t="s">
        <v>1763</v>
      </c>
      <c r="Q25" s="1">
        <v>6.09</v>
      </c>
      <c r="R25" s="1">
        <v>7.31</v>
      </c>
      <c r="S25" s="1" t="s">
        <v>80</v>
      </c>
      <c r="T25" s="1">
        <v>240000</v>
      </c>
      <c r="U25" s="1" t="s">
        <v>37</v>
      </c>
      <c r="V25" s="1"/>
      <c r="W25" s="1"/>
      <c r="X25" s="1">
        <v>8.2200000000000006</v>
      </c>
      <c r="Y25" s="1" t="s">
        <v>147</v>
      </c>
      <c r="Z25" s="1">
        <f t="shared" si="6"/>
        <v>240000</v>
      </c>
      <c r="AA25" s="1"/>
      <c r="AB25" s="1">
        <v>240000</v>
      </c>
      <c r="AC25" s="1" t="s">
        <v>38</v>
      </c>
      <c r="AD25" s="1" t="s">
        <v>38</v>
      </c>
      <c r="AE25" s="1" t="s">
        <v>2414</v>
      </c>
      <c r="AF25" s="4" t="s">
        <v>50</v>
      </c>
      <c r="AG25" s="174"/>
      <c r="AH25" s="174"/>
      <c r="AI25" s="174"/>
    </row>
    <row r="26" spans="1:35" s="6" customFormat="1" ht="60" customHeight="1" x14ac:dyDescent="0.2">
      <c r="A26" s="1">
        <v>23</v>
      </c>
      <c r="B26" s="1" t="s">
        <v>1676</v>
      </c>
      <c r="C26" s="1" t="s">
        <v>27</v>
      </c>
      <c r="D26" s="1" t="s">
        <v>41</v>
      </c>
      <c r="E26" s="1" t="s">
        <v>2366</v>
      </c>
      <c r="F26" s="1" t="s">
        <v>2367</v>
      </c>
      <c r="G26" s="1" t="s">
        <v>2415</v>
      </c>
      <c r="H26" s="1" t="s">
        <v>2416</v>
      </c>
      <c r="I26" s="1" t="s">
        <v>2370</v>
      </c>
      <c r="J26" s="1" t="str">
        <f t="shared" si="3"/>
        <v>Thatti Sydo Shah</v>
      </c>
      <c r="K26" s="1" t="s">
        <v>2417</v>
      </c>
      <c r="L26" s="1">
        <v>72.144237000000004</v>
      </c>
      <c r="M26" s="1">
        <f>18*8</f>
        <v>144</v>
      </c>
      <c r="N26" s="1">
        <v>858131</v>
      </c>
      <c r="O26" s="1">
        <v>480000</v>
      </c>
      <c r="P26" s="1" t="s">
        <v>2372</v>
      </c>
      <c r="Q26" s="1">
        <v>5.3</v>
      </c>
      <c r="R26" s="1">
        <v>7.62</v>
      </c>
      <c r="S26" s="1" t="s">
        <v>80</v>
      </c>
      <c r="T26" s="1">
        <v>240000</v>
      </c>
      <c r="U26" s="1" t="s">
        <v>37</v>
      </c>
      <c r="V26" s="1">
        <v>192000</v>
      </c>
      <c r="W26" s="1" t="s">
        <v>37</v>
      </c>
      <c r="X26" s="1">
        <v>12.22</v>
      </c>
      <c r="Y26" s="1" t="s">
        <v>147</v>
      </c>
      <c r="Z26" s="1">
        <f t="shared" si="6"/>
        <v>432000</v>
      </c>
      <c r="AA26" s="1"/>
      <c r="AB26" s="1">
        <v>432000</v>
      </c>
      <c r="AC26" s="1" t="s">
        <v>38</v>
      </c>
      <c r="AD26" s="1" t="s">
        <v>38</v>
      </c>
      <c r="AE26" s="1" t="s">
        <v>385</v>
      </c>
      <c r="AF26" s="4" t="s">
        <v>50</v>
      </c>
      <c r="AG26" s="174"/>
      <c r="AH26" s="174"/>
      <c r="AI26" s="174"/>
    </row>
    <row r="27" spans="1:35" s="6" customFormat="1" ht="60" customHeight="1" x14ac:dyDescent="0.2">
      <c r="A27" s="5">
        <v>24</v>
      </c>
      <c r="B27" s="4" t="s">
        <v>1676</v>
      </c>
      <c r="C27" s="4" t="s">
        <v>27</v>
      </c>
      <c r="D27" s="4" t="s">
        <v>109</v>
      </c>
      <c r="E27" s="4" t="s">
        <v>165</v>
      </c>
      <c r="F27" s="4" t="s">
        <v>110</v>
      </c>
      <c r="G27" s="4" t="s">
        <v>2418</v>
      </c>
      <c r="H27" s="4" t="s">
        <v>2419</v>
      </c>
      <c r="I27" s="4" t="s">
        <v>1742</v>
      </c>
      <c r="J27" s="4" t="s">
        <v>165</v>
      </c>
      <c r="K27" s="4" t="s">
        <v>2420</v>
      </c>
      <c r="L27" s="4" t="s">
        <v>2421</v>
      </c>
      <c r="M27" s="4">
        <v>74</v>
      </c>
      <c r="N27" s="10" t="s">
        <v>2422</v>
      </c>
      <c r="O27" s="4">
        <v>480000</v>
      </c>
      <c r="P27" s="4" t="s">
        <v>2423</v>
      </c>
      <c r="Q27" s="4">
        <v>6.71</v>
      </c>
      <c r="R27" s="4">
        <v>15.24</v>
      </c>
      <c r="S27" s="1" t="s">
        <v>80</v>
      </c>
      <c r="T27" s="4">
        <v>240000</v>
      </c>
      <c r="U27" s="1" t="s">
        <v>37</v>
      </c>
      <c r="V27" s="4">
        <v>192000</v>
      </c>
      <c r="W27" s="1" t="s">
        <v>37</v>
      </c>
      <c r="X27" s="4">
        <v>10</v>
      </c>
      <c r="Y27" s="4" t="s">
        <v>147</v>
      </c>
      <c r="Z27" s="4">
        <v>432000</v>
      </c>
      <c r="AA27" s="4" t="s">
        <v>38</v>
      </c>
      <c r="AB27" s="4">
        <v>432000</v>
      </c>
      <c r="AC27" s="1" t="s">
        <v>38</v>
      </c>
      <c r="AD27" s="4" t="s">
        <v>38</v>
      </c>
      <c r="AE27" s="1" t="s">
        <v>385</v>
      </c>
      <c r="AF27" s="4" t="s">
        <v>50</v>
      </c>
      <c r="AG27" s="174"/>
      <c r="AH27" s="174"/>
      <c r="AI27" s="174"/>
    </row>
    <row r="28" spans="1:35" s="6" customFormat="1" ht="60" customHeight="1" x14ac:dyDescent="0.2">
      <c r="A28" s="1">
        <v>25</v>
      </c>
      <c r="B28" s="4" t="s">
        <v>1676</v>
      </c>
      <c r="C28" s="4" t="s">
        <v>27</v>
      </c>
      <c r="D28" s="4" t="s">
        <v>109</v>
      </c>
      <c r="E28" s="4" t="s">
        <v>255</v>
      </c>
      <c r="F28" s="4" t="s">
        <v>255</v>
      </c>
      <c r="G28" s="4" t="s">
        <v>2424</v>
      </c>
      <c r="H28" s="4" t="s">
        <v>2425</v>
      </c>
      <c r="I28" s="4" t="s">
        <v>2426</v>
      </c>
      <c r="J28" s="4" t="s">
        <v>255</v>
      </c>
      <c r="K28" s="4" t="s">
        <v>2427</v>
      </c>
      <c r="L28" s="4" t="s">
        <v>2428</v>
      </c>
      <c r="M28" s="4">
        <v>70</v>
      </c>
      <c r="N28" s="4">
        <v>833325</v>
      </c>
      <c r="O28" s="4">
        <v>480000</v>
      </c>
      <c r="P28" s="4" t="s">
        <v>2400</v>
      </c>
      <c r="Q28" s="4">
        <v>3.57</v>
      </c>
      <c r="R28" s="4">
        <v>15.24</v>
      </c>
      <c r="S28" s="1" t="s">
        <v>80</v>
      </c>
      <c r="T28" s="4">
        <v>240000</v>
      </c>
      <c r="U28" s="1" t="s">
        <v>37</v>
      </c>
      <c r="V28" s="4">
        <v>192000</v>
      </c>
      <c r="W28" s="1" t="s">
        <v>37</v>
      </c>
      <c r="X28" s="4">
        <v>15</v>
      </c>
      <c r="Y28" s="4" t="s">
        <v>147</v>
      </c>
      <c r="Z28" s="4">
        <v>432000</v>
      </c>
      <c r="AA28" s="4" t="s">
        <v>38</v>
      </c>
      <c r="AB28" s="4">
        <v>432000</v>
      </c>
      <c r="AC28" s="1" t="s">
        <v>38</v>
      </c>
      <c r="AD28" s="4" t="s">
        <v>38</v>
      </c>
      <c r="AE28" s="1" t="s">
        <v>385</v>
      </c>
      <c r="AF28" s="4" t="s">
        <v>50</v>
      </c>
      <c r="AG28" s="174"/>
      <c r="AH28" s="174"/>
      <c r="AI28" s="174"/>
    </row>
    <row r="29" spans="1:35" s="6" customFormat="1" ht="60" customHeight="1" x14ac:dyDescent="0.2">
      <c r="A29" s="5">
        <v>26</v>
      </c>
      <c r="B29" s="4" t="s">
        <v>1676</v>
      </c>
      <c r="C29" s="4" t="s">
        <v>27</v>
      </c>
      <c r="D29" s="4" t="s">
        <v>28</v>
      </c>
      <c r="E29" s="4" t="s">
        <v>2379</v>
      </c>
      <c r="F29" s="5" t="s">
        <v>29</v>
      </c>
      <c r="G29" s="4" t="s">
        <v>2429</v>
      </c>
      <c r="H29" s="4" t="s">
        <v>2430</v>
      </c>
      <c r="I29" s="4" t="s">
        <v>2431</v>
      </c>
      <c r="J29" s="4" t="s">
        <v>2379</v>
      </c>
      <c r="K29" s="4">
        <v>33.465265000000002</v>
      </c>
      <c r="L29" s="4">
        <v>72.061655000000002</v>
      </c>
      <c r="M29" s="4">
        <v>100</v>
      </c>
      <c r="N29" s="4">
        <v>994840</v>
      </c>
      <c r="O29" s="4">
        <v>480000</v>
      </c>
      <c r="P29" s="4" t="s">
        <v>2432</v>
      </c>
      <c r="Q29" s="4">
        <v>3.66</v>
      </c>
      <c r="R29" s="4">
        <v>15.24</v>
      </c>
      <c r="S29" s="1" t="s">
        <v>80</v>
      </c>
      <c r="T29" s="4">
        <v>240000</v>
      </c>
      <c r="U29" s="1" t="s">
        <v>37</v>
      </c>
      <c r="V29" s="4">
        <v>192000</v>
      </c>
      <c r="W29" s="1" t="s">
        <v>37</v>
      </c>
      <c r="X29" s="4">
        <v>14</v>
      </c>
      <c r="Y29" s="4" t="s">
        <v>147</v>
      </c>
      <c r="Z29" s="4">
        <v>432000</v>
      </c>
      <c r="AA29" s="4" t="s">
        <v>38</v>
      </c>
      <c r="AB29" s="4">
        <v>432000</v>
      </c>
      <c r="AC29" s="4" t="s">
        <v>38</v>
      </c>
      <c r="AD29" s="4"/>
      <c r="AE29" s="4" t="s">
        <v>385</v>
      </c>
      <c r="AF29" s="4" t="s">
        <v>50</v>
      </c>
      <c r="AG29" s="174"/>
      <c r="AH29" s="174"/>
      <c r="AI29" s="174"/>
    </row>
    <row r="30" spans="1:35" s="6" customFormat="1" ht="60" customHeight="1" x14ac:dyDescent="0.2">
      <c r="A30" s="1">
        <v>27</v>
      </c>
      <c r="B30" s="1" t="s">
        <v>1676</v>
      </c>
      <c r="C30" s="1" t="s">
        <v>27</v>
      </c>
      <c r="D30" s="5" t="s">
        <v>109</v>
      </c>
      <c r="E30" s="1" t="s">
        <v>2353</v>
      </c>
      <c r="F30" s="1" t="s">
        <v>2353</v>
      </c>
      <c r="G30" s="1" t="s">
        <v>2433</v>
      </c>
      <c r="H30" s="5" t="s">
        <v>2434</v>
      </c>
      <c r="I30" s="1" t="s">
        <v>2435</v>
      </c>
      <c r="J30" s="12" t="s">
        <v>2353</v>
      </c>
      <c r="K30" s="1">
        <v>33.503075000000003</v>
      </c>
      <c r="L30" s="1">
        <v>72.633707999999999</v>
      </c>
      <c r="M30" s="1">
        <v>40</v>
      </c>
      <c r="N30" s="1">
        <v>1297880</v>
      </c>
      <c r="O30" s="12">
        <v>480000</v>
      </c>
      <c r="P30" s="1" t="s">
        <v>2436</v>
      </c>
      <c r="Q30" s="1">
        <v>14</v>
      </c>
      <c r="R30" s="1">
        <v>50</v>
      </c>
      <c r="S30" s="1" t="s">
        <v>37</v>
      </c>
      <c r="T30" s="1">
        <v>240000</v>
      </c>
      <c r="U30" s="1" t="s">
        <v>37</v>
      </c>
      <c r="V30" s="1">
        <v>192000</v>
      </c>
      <c r="W30" s="1" t="s">
        <v>37</v>
      </c>
      <c r="X30" s="1">
        <v>50</v>
      </c>
      <c r="Y30" s="1" t="s">
        <v>147</v>
      </c>
      <c r="Z30" s="4">
        <v>432000</v>
      </c>
      <c r="AA30" s="4" t="s">
        <v>38</v>
      </c>
      <c r="AB30" s="4">
        <v>432000</v>
      </c>
      <c r="AC30" s="1" t="s">
        <v>38</v>
      </c>
      <c r="AD30" s="1" t="s">
        <v>38</v>
      </c>
      <c r="AE30" s="4" t="s">
        <v>385</v>
      </c>
      <c r="AF30" s="4" t="s">
        <v>50</v>
      </c>
      <c r="AG30" s="174"/>
      <c r="AH30" s="174"/>
      <c r="AI30" s="174"/>
    </row>
    <row r="31" spans="1:35" s="6" customFormat="1" ht="60" customHeight="1" x14ac:dyDescent="0.2">
      <c r="A31" s="5">
        <v>28</v>
      </c>
      <c r="B31" s="1" t="s">
        <v>1676</v>
      </c>
      <c r="C31" s="1" t="s">
        <v>27</v>
      </c>
      <c r="D31" s="1" t="s">
        <v>109</v>
      </c>
      <c r="E31" s="1" t="s">
        <v>1799</v>
      </c>
      <c r="F31" s="1" t="s">
        <v>109</v>
      </c>
      <c r="G31" s="1" t="s">
        <v>2437</v>
      </c>
      <c r="H31" s="1" t="s">
        <v>2438</v>
      </c>
      <c r="I31" s="1" t="s">
        <v>2439</v>
      </c>
      <c r="J31" s="1" t="s">
        <v>2440</v>
      </c>
      <c r="K31" s="1">
        <v>33.520457999999998</v>
      </c>
      <c r="L31" s="1">
        <v>72.529224999999997</v>
      </c>
      <c r="M31" s="1">
        <v>40</v>
      </c>
      <c r="N31" s="1">
        <v>833325</v>
      </c>
      <c r="O31" s="1">
        <v>480000</v>
      </c>
      <c r="P31" s="1" t="s">
        <v>2329</v>
      </c>
      <c r="Q31" s="1">
        <v>12</v>
      </c>
      <c r="R31" s="1">
        <v>50</v>
      </c>
      <c r="S31" s="1" t="s">
        <v>37</v>
      </c>
      <c r="T31" s="1">
        <v>240000</v>
      </c>
      <c r="U31" s="1" t="s">
        <v>37</v>
      </c>
      <c r="V31" s="1">
        <v>192000</v>
      </c>
      <c r="W31" s="1" t="s">
        <v>37</v>
      </c>
      <c r="X31" s="1">
        <v>50</v>
      </c>
      <c r="Y31" s="1" t="s">
        <v>147</v>
      </c>
      <c r="Z31" s="1">
        <v>432000</v>
      </c>
      <c r="AA31" s="1" t="s">
        <v>38</v>
      </c>
      <c r="AB31" s="1">
        <v>432000</v>
      </c>
      <c r="AC31" s="1" t="s">
        <v>38</v>
      </c>
      <c r="AD31" s="1" t="s">
        <v>38</v>
      </c>
      <c r="AE31" s="4" t="s">
        <v>385</v>
      </c>
      <c r="AF31" s="4" t="s">
        <v>50</v>
      </c>
      <c r="AG31" s="174"/>
      <c r="AH31" s="174"/>
      <c r="AI31" s="174"/>
    </row>
    <row r="32" spans="1:35" s="6" customFormat="1" ht="60" customHeight="1" x14ac:dyDescent="0.2">
      <c r="A32" s="1">
        <v>29</v>
      </c>
      <c r="B32" s="1" t="s">
        <v>1676</v>
      </c>
      <c r="C32" s="1" t="s">
        <v>27</v>
      </c>
      <c r="D32" s="1" t="s">
        <v>109</v>
      </c>
      <c r="E32" s="1" t="s">
        <v>1685</v>
      </c>
      <c r="F32" s="1" t="s">
        <v>1685</v>
      </c>
      <c r="G32" s="1" t="s">
        <v>2441</v>
      </c>
      <c r="H32" s="1" t="s">
        <v>2442</v>
      </c>
      <c r="I32" s="1" t="s">
        <v>292</v>
      </c>
      <c r="J32" s="1" t="s">
        <v>1685</v>
      </c>
      <c r="K32" s="1">
        <v>33.402042000000002</v>
      </c>
      <c r="L32" s="1">
        <v>72.587467000000004</v>
      </c>
      <c r="M32" s="1">
        <v>40</v>
      </c>
      <c r="N32" s="1">
        <v>1324135</v>
      </c>
      <c r="O32" s="1">
        <v>480000</v>
      </c>
      <c r="P32" s="1" t="s">
        <v>2436</v>
      </c>
      <c r="Q32" s="1">
        <v>22</v>
      </c>
      <c r="R32" s="1">
        <v>50</v>
      </c>
      <c r="S32" s="1" t="s">
        <v>37</v>
      </c>
      <c r="T32" s="1">
        <v>240000</v>
      </c>
      <c r="U32" s="1" t="s">
        <v>37</v>
      </c>
      <c r="V32" s="1">
        <v>192000</v>
      </c>
      <c r="W32" s="1" t="s">
        <v>37</v>
      </c>
      <c r="X32" s="1">
        <v>50</v>
      </c>
      <c r="Y32" s="1" t="s">
        <v>147</v>
      </c>
      <c r="Z32" s="1">
        <v>432000</v>
      </c>
      <c r="AA32" s="1" t="s">
        <v>38</v>
      </c>
      <c r="AB32" s="1">
        <v>432000</v>
      </c>
      <c r="AC32" s="1" t="s">
        <v>38</v>
      </c>
      <c r="AD32" s="1" t="s">
        <v>38</v>
      </c>
      <c r="AE32" s="4" t="s">
        <v>385</v>
      </c>
      <c r="AF32" s="4" t="s">
        <v>50</v>
      </c>
      <c r="AG32" s="174"/>
      <c r="AH32" s="174"/>
      <c r="AI32" s="174"/>
    </row>
    <row r="33" spans="1:35" s="6" customFormat="1" ht="60" customHeight="1" x14ac:dyDescent="0.2">
      <c r="A33" s="5">
        <v>30</v>
      </c>
      <c r="B33" s="1" t="s">
        <v>1676</v>
      </c>
      <c r="C33" s="1" t="s">
        <v>27</v>
      </c>
      <c r="D33" s="1" t="s">
        <v>28</v>
      </c>
      <c r="E33" s="1" t="s">
        <v>2379</v>
      </c>
      <c r="F33" s="1" t="s">
        <v>2379</v>
      </c>
      <c r="G33" s="1" t="s">
        <v>2443</v>
      </c>
      <c r="H33" s="1" t="s">
        <v>2444</v>
      </c>
      <c r="I33" s="1" t="s">
        <v>2445</v>
      </c>
      <c r="J33" s="1" t="s">
        <v>2379</v>
      </c>
      <c r="K33" s="1">
        <v>33.456811999999999</v>
      </c>
      <c r="L33" s="1">
        <v>72.110837000000004</v>
      </c>
      <c r="M33" s="1">
        <v>92</v>
      </c>
      <c r="N33" s="1">
        <v>1297880</v>
      </c>
      <c r="O33" s="12">
        <v>480000</v>
      </c>
      <c r="P33" s="1" t="s">
        <v>2008</v>
      </c>
      <c r="Q33" s="1">
        <v>14</v>
      </c>
      <c r="R33" s="1">
        <v>50</v>
      </c>
      <c r="S33" s="1" t="s">
        <v>37</v>
      </c>
      <c r="T33" s="1">
        <v>240000</v>
      </c>
      <c r="U33" s="1" t="s">
        <v>37</v>
      </c>
      <c r="V33" s="1">
        <v>192000</v>
      </c>
      <c r="W33" s="1" t="s">
        <v>37</v>
      </c>
      <c r="X33" s="1">
        <v>50</v>
      </c>
      <c r="Y33" s="1" t="s">
        <v>147</v>
      </c>
      <c r="Z33" s="1">
        <v>432000</v>
      </c>
      <c r="AA33" s="1" t="s">
        <v>38</v>
      </c>
      <c r="AB33" s="1">
        <v>432000</v>
      </c>
      <c r="AC33" s="1" t="s">
        <v>38</v>
      </c>
      <c r="AD33" s="1" t="s">
        <v>38</v>
      </c>
      <c r="AE33" s="4" t="s">
        <v>385</v>
      </c>
      <c r="AF33" s="4" t="s">
        <v>50</v>
      </c>
      <c r="AG33" s="174"/>
      <c r="AH33" s="174"/>
      <c r="AI33" s="174"/>
    </row>
    <row r="34" spans="1:35" s="6" customFormat="1" ht="60" customHeight="1" x14ac:dyDescent="0.2">
      <c r="A34" s="1">
        <v>31</v>
      </c>
      <c r="B34" s="1" t="s">
        <v>1676</v>
      </c>
      <c r="C34" s="1" t="s">
        <v>27</v>
      </c>
      <c r="D34" s="1" t="s">
        <v>28</v>
      </c>
      <c r="E34" s="1" t="s">
        <v>1707</v>
      </c>
      <c r="F34" s="1" t="s">
        <v>1707</v>
      </c>
      <c r="G34" s="1" t="s">
        <v>30</v>
      </c>
      <c r="H34" s="1" t="s">
        <v>2446</v>
      </c>
      <c r="I34" s="1" t="s">
        <v>2447</v>
      </c>
      <c r="J34" s="1" t="str">
        <f t="shared" ref="J34:J35" si="7">E34</f>
        <v>Chapri</v>
      </c>
      <c r="K34" s="5">
        <v>33.361099000000003</v>
      </c>
      <c r="L34" s="5">
        <v>72.027575999999996</v>
      </c>
      <c r="M34" s="1">
        <v>40</v>
      </c>
      <c r="N34" s="1">
        <v>1297880</v>
      </c>
      <c r="O34" s="1">
        <v>480000</v>
      </c>
      <c r="P34" s="1" t="s">
        <v>2448</v>
      </c>
      <c r="Q34" s="1">
        <v>4.2699999999999996</v>
      </c>
      <c r="R34" s="1">
        <v>15.24</v>
      </c>
      <c r="S34" s="1" t="s">
        <v>37</v>
      </c>
      <c r="T34" s="1">
        <v>240000</v>
      </c>
      <c r="U34" s="1" t="s">
        <v>37</v>
      </c>
      <c r="V34" s="1">
        <v>139232</v>
      </c>
      <c r="W34" s="1" t="s">
        <v>37</v>
      </c>
      <c r="X34" s="1">
        <v>6.1</v>
      </c>
      <c r="Y34" s="1" t="s">
        <v>147</v>
      </c>
      <c r="Z34" s="1">
        <f>T34+V34</f>
        <v>379232</v>
      </c>
      <c r="AA34" s="1" t="s">
        <v>38</v>
      </c>
      <c r="AB34" s="1">
        <f>Z34</f>
        <v>379232</v>
      </c>
      <c r="AC34" s="1" t="s">
        <v>38</v>
      </c>
      <c r="AD34" s="1" t="s">
        <v>38</v>
      </c>
      <c r="AE34" s="4" t="s">
        <v>385</v>
      </c>
      <c r="AF34" s="4" t="s">
        <v>50</v>
      </c>
      <c r="AG34" s="174"/>
      <c r="AH34" s="174"/>
      <c r="AI34" s="174"/>
    </row>
    <row r="35" spans="1:35" s="6" customFormat="1" ht="60" customHeight="1" x14ac:dyDescent="0.2">
      <c r="A35" s="5">
        <v>32</v>
      </c>
      <c r="B35" s="1" t="s">
        <v>1676</v>
      </c>
      <c r="C35" s="1" t="s">
        <v>27</v>
      </c>
      <c r="D35" s="1" t="s">
        <v>28</v>
      </c>
      <c r="E35" s="1" t="s">
        <v>1707</v>
      </c>
      <c r="F35" s="1" t="s">
        <v>1707</v>
      </c>
      <c r="G35" s="1" t="s">
        <v>2449</v>
      </c>
      <c r="H35" s="1" t="s">
        <v>2450</v>
      </c>
      <c r="I35" s="1" t="s">
        <v>2451</v>
      </c>
      <c r="J35" s="1" t="str">
        <f t="shared" si="7"/>
        <v>Chapri</v>
      </c>
      <c r="K35" s="5">
        <v>33.360087999999998</v>
      </c>
      <c r="L35" s="5">
        <v>72.027154999999993</v>
      </c>
      <c r="M35" s="1">
        <v>40</v>
      </c>
      <c r="N35" s="1">
        <v>1297880</v>
      </c>
      <c r="O35" s="1">
        <v>480000</v>
      </c>
      <c r="P35" s="1" t="s">
        <v>2448</v>
      </c>
      <c r="Q35" s="1">
        <v>4.2699999999999996</v>
      </c>
      <c r="R35" s="1">
        <v>15.24</v>
      </c>
      <c r="S35" s="1" t="s">
        <v>37</v>
      </c>
      <c r="T35" s="1">
        <v>240000</v>
      </c>
      <c r="U35" s="1" t="s">
        <v>37</v>
      </c>
      <c r="V35" s="1">
        <v>139629</v>
      </c>
      <c r="W35" s="1" t="s">
        <v>37</v>
      </c>
      <c r="X35" s="1">
        <v>7</v>
      </c>
      <c r="Y35" s="1" t="s">
        <v>147</v>
      </c>
      <c r="Z35" s="1">
        <f>T35+V35</f>
        <v>379629</v>
      </c>
      <c r="AA35" s="1" t="s">
        <v>38</v>
      </c>
      <c r="AB35" s="1">
        <f>Z35</f>
        <v>379629</v>
      </c>
      <c r="AC35" s="1" t="s">
        <v>38</v>
      </c>
      <c r="AD35" s="1" t="s">
        <v>38</v>
      </c>
      <c r="AE35" s="4" t="s">
        <v>385</v>
      </c>
      <c r="AF35" s="4" t="s">
        <v>50</v>
      </c>
      <c r="AG35" s="174"/>
      <c r="AH35" s="174"/>
      <c r="AI35" s="174"/>
    </row>
    <row r="36" spans="1:35" s="6" customFormat="1" ht="60" customHeight="1" x14ac:dyDescent="0.2">
      <c r="A36" s="1">
        <v>33</v>
      </c>
      <c r="B36" s="1" t="s">
        <v>1676</v>
      </c>
      <c r="C36" s="1" t="s">
        <v>27</v>
      </c>
      <c r="D36" s="1" t="s">
        <v>28</v>
      </c>
      <c r="E36" s="4" t="s">
        <v>1719</v>
      </c>
      <c r="F36" s="1" t="s">
        <v>178</v>
      </c>
      <c r="G36" s="1" t="s">
        <v>2452</v>
      </c>
      <c r="H36" s="1" t="s">
        <v>2453</v>
      </c>
      <c r="I36" s="1" t="s">
        <v>2454</v>
      </c>
      <c r="J36" s="1" t="s">
        <v>1719</v>
      </c>
      <c r="K36" s="1">
        <v>33.383848</v>
      </c>
      <c r="L36" s="1">
        <v>71.860446999999994</v>
      </c>
      <c r="M36" s="1">
        <v>56</v>
      </c>
      <c r="N36" s="1">
        <v>994840</v>
      </c>
      <c r="O36" s="1">
        <v>480000</v>
      </c>
      <c r="P36" s="12" t="s">
        <v>1881</v>
      </c>
      <c r="Q36" s="1">
        <v>3.66</v>
      </c>
      <c r="R36" s="1">
        <v>50</v>
      </c>
      <c r="S36" s="1" t="s">
        <v>37</v>
      </c>
      <c r="T36" s="1">
        <v>240000</v>
      </c>
      <c r="U36" s="1" t="s">
        <v>37</v>
      </c>
      <c r="V36" s="1">
        <v>192000</v>
      </c>
      <c r="W36" s="1" t="s">
        <v>37</v>
      </c>
      <c r="X36" s="1">
        <v>8</v>
      </c>
      <c r="Y36" s="1" t="s">
        <v>147</v>
      </c>
      <c r="Z36" s="1">
        <v>432000</v>
      </c>
      <c r="AA36" s="1"/>
      <c r="AB36" s="1">
        <v>432000</v>
      </c>
      <c r="AC36" s="1" t="s">
        <v>38</v>
      </c>
      <c r="AD36" s="1" t="s">
        <v>38</v>
      </c>
      <c r="AE36" s="4" t="s">
        <v>385</v>
      </c>
      <c r="AF36" s="4" t="s">
        <v>50</v>
      </c>
      <c r="AG36" s="174"/>
      <c r="AH36" s="174"/>
      <c r="AI36" s="174"/>
    </row>
    <row r="37" spans="1:35" s="6" customFormat="1" ht="60" customHeight="1" x14ac:dyDescent="0.2">
      <c r="A37" s="5">
        <v>34</v>
      </c>
      <c r="B37" s="1" t="s">
        <v>1676</v>
      </c>
      <c r="C37" s="1" t="s">
        <v>27</v>
      </c>
      <c r="D37" s="1" t="s">
        <v>28</v>
      </c>
      <c r="E37" s="1" t="s">
        <v>178</v>
      </c>
      <c r="F37" s="1" t="s">
        <v>178</v>
      </c>
      <c r="G37" s="1" t="s">
        <v>2455</v>
      </c>
      <c r="H37" s="1" t="s">
        <v>2456</v>
      </c>
      <c r="I37" s="1" t="s">
        <v>2457</v>
      </c>
      <c r="J37" s="1" t="s">
        <v>178</v>
      </c>
      <c r="K37" s="1">
        <v>33.350591000000001</v>
      </c>
      <c r="L37" s="1">
        <v>71.860446999999994</v>
      </c>
      <c r="M37" s="1">
        <v>76</v>
      </c>
      <c r="N37" s="1">
        <v>994840</v>
      </c>
      <c r="O37" s="1">
        <v>480000</v>
      </c>
      <c r="P37" s="12" t="s">
        <v>2042</v>
      </c>
      <c r="Q37" s="1">
        <v>3.66</v>
      </c>
      <c r="R37" s="1">
        <v>50</v>
      </c>
      <c r="S37" s="1" t="s">
        <v>37</v>
      </c>
      <c r="T37" s="1">
        <v>240000</v>
      </c>
      <c r="U37" s="1" t="s">
        <v>37</v>
      </c>
      <c r="V37" s="1">
        <v>192000</v>
      </c>
      <c r="W37" s="1" t="s">
        <v>37</v>
      </c>
      <c r="X37" s="1">
        <v>9</v>
      </c>
      <c r="Y37" s="1" t="s">
        <v>147</v>
      </c>
      <c r="Z37" s="1">
        <v>432000</v>
      </c>
      <c r="AA37" s="1"/>
      <c r="AB37" s="1">
        <v>432000</v>
      </c>
      <c r="AC37" s="1" t="s">
        <v>38</v>
      </c>
      <c r="AD37" s="1" t="s">
        <v>38</v>
      </c>
      <c r="AE37" s="4" t="s">
        <v>385</v>
      </c>
      <c r="AF37" s="4" t="s">
        <v>50</v>
      </c>
      <c r="AG37" s="174"/>
      <c r="AH37" s="174"/>
      <c r="AI37" s="174"/>
    </row>
    <row r="38" spans="1:35" s="6" customFormat="1" ht="60" customHeight="1" x14ac:dyDescent="0.2">
      <c r="A38" s="1">
        <v>35</v>
      </c>
      <c r="B38" s="11" t="s">
        <v>1676</v>
      </c>
      <c r="C38" s="5" t="s">
        <v>27</v>
      </c>
      <c r="D38" s="5" t="s">
        <v>27</v>
      </c>
      <c r="E38" s="5" t="s">
        <v>27</v>
      </c>
      <c r="F38" s="5" t="s">
        <v>2458</v>
      </c>
      <c r="G38" s="5" t="s">
        <v>2459</v>
      </c>
      <c r="H38" s="55" t="s">
        <v>2460</v>
      </c>
      <c r="I38" s="5" t="s">
        <v>2461</v>
      </c>
      <c r="J38" s="11" t="s">
        <v>2458</v>
      </c>
      <c r="K38" s="5">
        <v>33.542144999999998</v>
      </c>
      <c r="L38" s="5">
        <v>72.600891000000004</v>
      </c>
      <c r="M38" s="5">
        <v>16</v>
      </c>
      <c r="N38" s="5">
        <v>1039697</v>
      </c>
      <c r="O38" s="56">
        <v>480000</v>
      </c>
      <c r="P38" s="5" t="s">
        <v>2462</v>
      </c>
      <c r="Q38" s="5">
        <v>6.1</v>
      </c>
      <c r="R38" s="5">
        <v>6.1</v>
      </c>
      <c r="S38" s="5" t="s">
        <v>37</v>
      </c>
      <c r="T38" s="57">
        <v>240000</v>
      </c>
      <c r="U38" s="11" t="s">
        <v>37</v>
      </c>
      <c r="V38" s="11">
        <v>192000</v>
      </c>
      <c r="W38" s="11" t="s">
        <v>37</v>
      </c>
      <c r="X38" s="5">
        <v>6.1</v>
      </c>
      <c r="Y38" s="11" t="s">
        <v>147</v>
      </c>
      <c r="Z38" s="5">
        <v>432000</v>
      </c>
      <c r="AA38" s="11" t="s">
        <v>38</v>
      </c>
      <c r="AB38" s="57">
        <f t="shared" ref="AB38:AB49" si="8">Z38</f>
        <v>432000</v>
      </c>
      <c r="AC38" s="5" t="s">
        <v>2463</v>
      </c>
      <c r="AD38" s="1" t="s">
        <v>38</v>
      </c>
      <c r="AE38" s="5" t="s">
        <v>149</v>
      </c>
      <c r="AF38" s="5" t="s">
        <v>40</v>
      </c>
      <c r="AG38" s="174"/>
      <c r="AH38" s="174"/>
      <c r="AI38" s="174"/>
    </row>
    <row r="39" spans="1:35" s="6" customFormat="1" ht="60" customHeight="1" x14ac:dyDescent="0.2">
      <c r="A39" s="5">
        <v>36</v>
      </c>
      <c r="B39" s="11" t="s">
        <v>1676</v>
      </c>
      <c r="C39" s="5" t="s">
        <v>27</v>
      </c>
      <c r="D39" s="5" t="s">
        <v>27</v>
      </c>
      <c r="E39" s="5" t="s">
        <v>27</v>
      </c>
      <c r="F39" s="5" t="s">
        <v>2458</v>
      </c>
      <c r="G39" s="5" t="s">
        <v>2464</v>
      </c>
      <c r="H39" s="55" t="s">
        <v>2465</v>
      </c>
      <c r="I39" s="5" t="s">
        <v>2466</v>
      </c>
      <c r="J39" s="11" t="s">
        <v>2458</v>
      </c>
      <c r="K39" s="5">
        <v>33.735590000000002</v>
      </c>
      <c r="L39" s="5">
        <v>72.495610999999997</v>
      </c>
      <c r="M39" s="5">
        <v>16</v>
      </c>
      <c r="N39" s="5">
        <v>1002107</v>
      </c>
      <c r="O39" s="56">
        <v>480000</v>
      </c>
      <c r="P39" s="5" t="s">
        <v>2467</v>
      </c>
      <c r="Q39" s="5">
        <v>4.9000000000000004</v>
      </c>
      <c r="R39" s="5">
        <v>12.2</v>
      </c>
      <c r="S39" s="5" t="s">
        <v>37</v>
      </c>
      <c r="T39" s="57">
        <v>240000</v>
      </c>
      <c r="U39" s="11" t="s">
        <v>37</v>
      </c>
      <c r="V39" s="11">
        <v>192000</v>
      </c>
      <c r="W39" s="11" t="s">
        <v>37</v>
      </c>
      <c r="X39" s="5">
        <v>15.24</v>
      </c>
      <c r="Y39" s="11" t="s">
        <v>147</v>
      </c>
      <c r="Z39" s="5">
        <v>432000</v>
      </c>
      <c r="AA39" s="11" t="s">
        <v>38</v>
      </c>
      <c r="AB39" s="57">
        <f t="shared" si="8"/>
        <v>432000</v>
      </c>
      <c r="AC39" s="5" t="s">
        <v>2468</v>
      </c>
      <c r="AD39" s="1" t="s">
        <v>38</v>
      </c>
      <c r="AE39" s="5" t="s">
        <v>149</v>
      </c>
      <c r="AF39" s="5" t="s">
        <v>40</v>
      </c>
      <c r="AG39" s="174"/>
      <c r="AH39" s="174"/>
      <c r="AI39" s="174"/>
    </row>
    <row r="40" spans="1:35" s="6" customFormat="1" ht="60" customHeight="1" x14ac:dyDescent="0.2">
      <c r="A40" s="1">
        <v>37</v>
      </c>
      <c r="B40" s="5" t="s">
        <v>1676</v>
      </c>
      <c r="C40" s="5" t="s">
        <v>27</v>
      </c>
      <c r="D40" s="5" t="s">
        <v>27</v>
      </c>
      <c r="E40" s="5" t="s">
        <v>27</v>
      </c>
      <c r="F40" s="5" t="s">
        <v>2469</v>
      </c>
      <c r="G40" s="5" t="s">
        <v>2470</v>
      </c>
      <c r="H40" s="55" t="s">
        <v>2471</v>
      </c>
      <c r="I40" s="5" t="s">
        <v>2472</v>
      </c>
      <c r="J40" s="5" t="s">
        <v>2469</v>
      </c>
      <c r="K40" s="5">
        <v>33.858350000000002</v>
      </c>
      <c r="L40" s="5">
        <v>72.291929999999994</v>
      </c>
      <c r="M40" s="5">
        <v>12</v>
      </c>
      <c r="N40" s="5">
        <v>1410702</v>
      </c>
      <c r="O40" s="56">
        <v>480000</v>
      </c>
      <c r="P40" s="5" t="s">
        <v>1763</v>
      </c>
      <c r="Q40" s="5">
        <v>5.5</v>
      </c>
      <c r="R40" s="5">
        <v>15.24</v>
      </c>
      <c r="S40" s="5" t="s">
        <v>37</v>
      </c>
      <c r="T40" s="57">
        <v>240000</v>
      </c>
      <c r="U40" s="11" t="s">
        <v>37</v>
      </c>
      <c r="V40" s="11">
        <v>192000</v>
      </c>
      <c r="W40" s="11" t="s">
        <v>37</v>
      </c>
      <c r="X40" s="5">
        <v>15.24</v>
      </c>
      <c r="Y40" s="11" t="s">
        <v>147</v>
      </c>
      <c r="Z40" s="5">
        <v>432000</v>
      </c>
      <c r="AA40" s="11" t="s">
        <v>38</v>
      </c>
      <c r="AB40" s="57">
        <f t="shared" si="8"/>
        <v>432000</v>
      </c>
      <c r="AC40" s="5" t="s">
        <v>2167</v>
      </c>
      <c r="AD40" s="1" t="s">
        <v>38</v>
      </c>
      <c r="AE40" s="5" t="s">
        <v>149</v>
      </c>
      <c r="AF40" s="5" t="s">
        <v>40</v>
      </c>
      <c r="AG40" s="174"/>
      <c r="AH40" s="174"/>
      <c r="AI40" s="174"/>
    </row>
    <row r="41" spans="1:35" s="6" customFormat="1" ht="60" customHeight="1" x14ac:dyDescent="0.2">
      <c r="A41" s="5">
        <v>38</v>
      </c>
      <c r="B41" s="5" t="s">
        <v>1676</v>
      </c>
      <c r="C41" s="5" t="s">
        <v>27</v>
      </c>
      <c r="D41" s="5" t="s">
        <v>27</v>
      </c>
      <c r="E41" s="5" t="s">
        <v>27</v>
      </c>
      <c r="F41" s="5" t="s">
        <v>2473</v>
      </c>
      <c r="G41" s="5" t="s">
        <v>2474</v>
      </c>
      <c r="H41" s="55" t="s">
        <v>2475</v>
      </c>
      <c r="I41" s="5" t="s">
        <v>2476</v>
      </c>
      <c r="J41" s="5" t="s">
        <v>2473</v>
      </c>
      <c r="K41" s="5">
        <v>33.747895</v>
      </c>
      <c r="L41" s="5">
        <v>72.478868000000006</v>
      </c>
      <c r="M41" s="5">
        <v>8</v>
      </c>
      <c r="N41" s="5">
        <v>1092895</v>
      </c>
      <c r="O41" s="56">
        <v>480000</v>
      </c>
      <c r="P41" s="5" t="s">
        <v>2477</v>
      </c>
      <c r="Q41" s="5">
        <v>5.5</v>
      </c>
      <c r="R41" s="5">
        <v>9.15</v>
      </c>
      <c r="S41" s="5" t="s">
        <v>37</v>
      </c>
      <c r="T41" s="57">
        <v>240000</v>
      </c>
      <c r="U41" s="11" t="s">
        <v>37</v>
      </c>
      <c r="V41" s="11">
        <v>192000</v>
      </c>
      <c r="W41" s="11" t="s">
        <v>37</v>
      </c>
      <c r="X41" s="5">
        <v>13.72</v>
      </c>
      <c r="Y41" s="11" t="s">
        <v>147</v>
      </c>
      <c r="Z41" s="5">
        <v>432000</v>
      </c>
      <c r="AA41" s="11" t="s">
        <v>38</v>
      </c>
      <c r="AB41" s="57">
        <f t="shared" si="8"/>
        <v>432000</v>
      </c>
      <c r="AC41" s="5" t="s">
        <v>2463</v>
      </c>
      <c r="AD41" s="1" t="s">
        <v>38</v>
      </c>
      <c r="AE41" s="5" t="s">
        <v>149</v>
      </c>
      <c r="AF41" s="5" t="s">
        <v>40</v>
      </c>
      <c r="AG41" s="174"/>
      <c r="AH41" s="174"/>
      <c r="AI41" s="174"/>
    </row>
    <row r="42" spans="1:35" s="6" customFormat="1" ht="60" customHeight="1" x14ac:dyDescent="0.2">
      <c r="A42" s="1">
        <v>39</v>
      </c>
      <c r="B42" s="5" t="s">
        <v>1676</v>
      </c>
      <c r="C42" s="5" t="s">
        <v>27</v>
      </c>
      <c r="D42" s="5" t="s">
        <v>2478</v>
      </c>
      <c r="E42" s="5" t="s">
        <v>27</v>
      </c>
      <c r="F42" s="5" t="s">
        <v>2479</v>
      </c>
      <c r="G42" s="5" t="s">
        <v>2480</v>
      </c>
      <c r="H42" s="55" t="s">
        <v>2481</v>
      </c>
      <c r="I42" s="5" t="s">
        <v>2482</v>
      </c>
      <c r="J42" s="5" t="s">
        <v>2479</v>
      </c>
      <c r="K42" s="5">
        <v>33.221739999999997</v>
      </c>
      <c r="L42" s="5">
        <v>72.168869999999998</v>
      </c>
      <c r="M42" s="5">
        <v>16</v>
      </c>
      <c r="N42" s="5">
        <v>1329090</v>
      </c>
      <c r="O42" s="56">
        <v>480000</v>
      </c>
      <c r="P42" s="5" t="s">
        <v>758</v>
      </c>
      <c r="Q42" s="5">
        <v>4.54</v>
      </c>
      <c r="R42" s="5">
        <v>15.24</v>
      </c>
      <c r="S42" s="5" t="s">
        <v>37</v>
      </c>
      <c r="T42" s="57">
        <v>240000</v>
      </c>
      <c r="U42" s="11" t="s">
        <v>37</v>
      </c>
      <c r="V42" s="11">
        <v>192000</v>
      </c>
      <c r="W42" s="11" t="s">
        <v>37</v>
      </c>
      <c r="X42" s="5">
        <v>15.24</v>
      </c>
      <c r="Y42" s="11" t="s">
        <v>147</v>
      </c>
      <c r="Z42" s="5">
        <v>432000</v>
      </c>
      <c r="AA42" s="11" t="s">
        <v>38</v>
      </c>
      <c r="AB42" s="57">
        <f t="shared" si="8"/>
        <v>432000</v>
      </c>
      <c r="AC42" s="5" t="s">
        <v>1524</v>
      </c>
      <c r="AD42" s="1" t="s">
        <v>38</v>
      </c>
      <c r="AE42" s="5" t="s">
        <v>149</v>
      </c>
      <c r="AF42" s="5" t="s">
        <v>40</v>
      </c>
      <c r="AG42" s="174"/>
      <c r="AH42" s="174"/>
      <c r="AI42" s="174"/>
    </row>
    <row r="43" spans="1:35" s="6" customFormat="1" ht="60" customHeight="1" x14ac:dyDescent="0.2">
      <c r="A43" s="5">
        <v>40</v>
      </c>
      <c r="B43" s="5" t="s">
        <v>1676</v>
      </c>
      <c r="C43" s="5" t="s">
        <v>27</v>
      </c>
      <c r="D43" s="5" t="s">
        <v>2478</v>
      </c>
      <c r="E43" s="5" t="s">
        <v>27</v>
      </c>
      <c r="F43" s="5" t="s">
        <v>2483</v>
      </c>
      <c r="G43" s="5" t="s">
        <v>2484</v>
      </c>
      <c r="H43" s="55" t="s">
        <v>2485</v>
      </c>
      <c r="I43" s="5" t="s">
        <v>2486</v>
      </c>
      <c r="J43" s="5" t="s">
        <v>2483</v>
      </c>
      <c r="K43" s="5">
        <v>33.720382999999998</v>
      </c>
      <c r="L43" s="5">
        <v>72.534414999999996</v>
      </c>
      <c r="M43" s="5">
        <v>12</v>
      </c>
      <c r="N43" s="5">
        <v>765567</v>
      </c>
      <c r="O43" s="56">
        <v>480000</v>
      </c>
      <c r="P43" s="5" t="s">
        <v>2487</v>
      </c>
      <c r="Q43" s="5">
        <v>4.87</v>
      </c>
      <c r="R43" s="5">
        <v>15.24</v>
      </c>
      <c r="S43" s="5" t="s">
        <v>37</v>
      </c>
      <c r="T43" s="57">
        <v>240000</v>
      </c>
      <c r="U43" s="11" t="s">
        <v>37</v>
      </c>
      <c r="V43" s="11">
        <v>192000</v>
      </c>
      <c r="W43" s="11" t="s">
        <v>37</v>
      </c>
      <c r="X43" s="5">
        <v>9.15</v>
      </c>
      <c r="Y43" s="11" t="s">
        <v>147</v>
      </c>
      <c r="Z43" s="5">
        <v>432000</v>
      </c>
      <c r="AA43" s="11" t="s">
        <v>38</v>
      </c>
      <c r="AB43" s="57">
        <f t="shared" si="8"/>
        <v>432000</v>
      </c>
      <c r="AC43" s="5" t="s">
        <v>2463</v>
      </c>
      <c r="AD43" s="1" t="s">
        <v>38</v>
      </c>
      <c r="AE43" s="5" t="s">
        <v>149</v>
      </c>
      <c r="AF43" s="5" t="s">
        <v>40</v>
      </c>
      <c r="AG43" s="174"/>
      <c r="AH43" s="174"/>
      <c r="AI43" s="174"/>
    </row>
    <row r="44" spans="1:35" s="6" customFormat="1" ht="60" customHeight="1" x14ac:dyDescent="0.2">
      <c r="A44" s="1">
        <v>41</v>
      </c>
      <c r="B44" s="5" t="s">
        <v>1676</v>
      </c>
      <c r="C44" s="5" t="s">
        <v>27</v>
      </c>
      <c r="D44" s="5" t="s">
        <v>2478</v>
      </c>
      <c r="E44" s="5" t="s">
        <v>27</v>
      </c>
      <c r="F44" s="5" t="s">
        <v>110</v>
      </c>
      <c r="G44" s="5" t="s">
        <v>2488</v>
      </c>
      <c r="H44" s="55" t="s">
        <v>2489</v>
      </c>
      <c r="I44" s="5" t="s">
        <v>292</v>
      </c>
      <c r="J44" s="5" t="s">
        <v>110</v>
      </c>
      <c r="K44" s="5">
        <v>33.414158999999998</v>
      </c>
      <c r="L44" s="5">
        <v>72.625639000000007</v>
      </c>
      <c r="M44" s="5">
        <v>16</v>
      </c>
      <c r="N44" s="5">
        <v>1080854</v>
      </c>
      <c r="O44" s="56">
        <v>480000</v>
      </c>
      <c r="P44" s="5" t="s">
        <v>2372</v>
      </c>
      <c r="Q44" s="5">
        <v>7.31</v>
      </c>
      <c r="R44" s="5">
        <v>12.2</v>
      </c>
      <c r="S44" s="5" t="s">
        <v>37</v>
      </c>
      <c r="T44" s="57">
        <v>240000</v>
      </c>
      <c r="U44" s="11" t="s">
        <v>37</v>
      </c>
      <c r="V44" s="11">
        <v>192000</v>
      </c>
      <c r="W44" s="11" t="s">
        <v>37</v>
      </c>
      <c r="X44" s="5">
        <v>6.1</v>
      </c>
      <c r="Y44" s="11" t="s">
        <v>147</v>
      </c>
      <c r="Z44" s="5">
        <v>432000</v>
      </c>
      <c r="AA44" s="11" t="s">
        <v>38</v>
      </c>
      <c r="AB44" s="57">
        <f t="shared" si="8"/>
        <v>432000</v>
      </c>
      <c r="AC44" s="5" t="s">
        <v>2490</v>
      </c>
      <c r="AD44" s="1" t="s">
        <v>38</v>
      </c>
      <c r="AE44" s="5" t="s">
        <v>149</v>
      </c>
      <c r="AF44" s="5" t="s">
        <v>40</v>
      </c>
      <c r="AG44" s="174"/>
      <c r="AH44" s="174"/>
      <c r="AI44" s="174"/>
    </row>
    <row r="45" spans="1:35" s="6" customFormat="1" ht="60" customHeight="1" x14ac:dyDescent="0.2">
      <c r="A45" s="5">
        <v>42</v>
      </c>
      <c r="B45" s="5" t="s">
        <v>1676</v>
      </c>
      <c r="C45" s="5" t="s">
        <v>27</v>
      </c>
      <c r="D45" s="5" t="s">
        <v>2478</v>
      </c>
      <c r="E45" s="5" t="s">
        <v>27</v>
      </c>
      <c r="F45" s="5" t="s">
        <v>2491</v>
      </c>
      <c r="G45" s="5" t="s">
        <v>2492</v>
      </c>
      <c r="H45" s="55" t="s">
        <v>2493</v>
      </c>
      <c r="I45" s="5" t="s">
        <v>2494</v>
      </c>
      <c r="J45" s="5" t="s">
        <v>2491</v>
      </c>
      <c r="K45" s="5">
        <v>33.450000000000003</v>
      </c>
      <c r="L45" s="5">
        <v>72.6036</v>
      </c>
      <c r="M45" s="5">
        <v>16</v>
      </c>
      <c r="N45" s="5">
        <v>1410259</v>
      </c>
      <c r="O45" s="56">
        <v>480000</v>
      </c>
      <c r="P45" s="5" t="s">
        <v>2495</v>
      </c>
      <c r="Q45" s="5">
        <v>4.96</v>
      </c>
      <c r="R45" s="5">
        <v>15.24</v>
      </c>
      <c r="S45" s="5" t="s">
        <v>37</v>
      </c>
      <c r="T45" s="57">
        <v>240000</v>
      </c>
      <c r="U45" s="11" t="s">
        <v>37</v>
      </c>
      <c r="V45" s="11">
        <v>192000</v>
      </c>
      <c r="W45" s="11" t="s">
        <v>37</v>
      </c>
      <c r="X45" s="5">
        <v>12.2</v>
      </c>
      <c r="Y45" s="11" t="s">
        <v>147</v>
      </c>
      <c r="Z45" s="5">
        <v>432000</v>
      </c>
      <c r="AA45" s="11" t="s">
        <v>38</v>
      </c>
      <c r="AB45" s="57">
        <f t="shared" si="8"/>
        <v>432000</v>
      </c>
      <c r="AC45" s="5" t="s">
        <v>2496</v>
      </c>
      <c r="AD45" s="1" t="s">
        <v>38</v>
      </c>
      <c r="AE45" s="5" t="s">
        <v>149</v>
      </c>
      <c r="AF45" s="5" t="s">
        <v>40</v>
      </c>
      <c r="AG45" s="174"/>
      <c r="AH45" s="174"/>
      <c r="AI45" s="174"/>
    </row>
    <row r="46" spans="1:35" s="6" customFormat="1" ht="60" customHeight="1" x14ac:dyDescent="0.2">
      <c r="A46" s="1">
        <v>43</v>
      </c>
      <c r="B46" s="5" t="s">
        <v>1676</v>
      </c>
      <c r="C46" s="5" t="s">
        <v>27</v>
      </c>
      <c r="D46" s="5" t="s">
        <v>2478</v>
      </c>
      <c r="E46" s="5" t="s">
        <v>27</v>
      </c>
      <c r="F46" s="5" t="s">
        <v>1841</v>
      </c>
      <c r="G46" s="5" t="s">
        <v>2497</v>
      </c>
      <c r="H46" s="55" t="s">
        <v>2498</v>
      </c>
      <c r="I46" s="5">
        <v>3455633868</v>
      </c>
      <c r="J46" s="5" t="s">
        <v>1841</v>
      </c>
      <c r="K46" s="5">
        <v>33.703851999999998</v>
      </c>
      <c r="L46" s="5">
        <v>72.503979000000001</v>
      </c>
      <c r="M46" s="5">
        <v>12</v>
      </c>
      <c r="N46" s="5">
        <v>1066508</v>
      </c>
      <c r="O46" s="56">
        <v>480000</v>
      </c>
      <c r="P46" s="5" t="s">
        <v>2499</v>
      </c>
      <c r="Q46" s="5">
        <v>4.9000000000000004</v>
      </c>
      <c r="R46" s="5">
        <v>15.24</v>
      </c>
      <c r="S46" s="5" t="s">
        <v>37</v>
      </c>
      <c r="T46" s="57">
        <v>240000</v>
      </c>
      <c r="U46" s="11" t="s">
        <v>37</v>
      </c>
      <c r="V46" s="11">
        <v>192000</v>
      </c>
      <c r="W46" s="11" t="s">
        <v>37</v>
      </c>
      <c r="X46" s="5">
        <v>12.2</v>
      </c>
      <c r="Y46" s="11" t="s">
        <v>147</v>
      </c>
      <c r="Z46" s="5">
        <v>432000</v>
      </c>
      <c r="AA46" s="11" t="s">
        <v>38</v>
      </c>
      <c r="AB46" s="57">
        <f t="shared" si="8"/>
        <v>432000</v>
      </c>
      <c r="AC46" s="5" t="s">
        <v>2500</v>
      </c>
      <c r="AD46" s="1" t="s">
        <v>38</v>
      </c>
      <c r="AE46" s="5" t="s">
        <v>149</v>
      </c>
      <c r="AF46" s="5" t="s">
        <v>40</v>
      </c>
      <c r="AG46" s="174"/>
      <c r="AH46" s="174"/>
      <c r="AI46" s="174"/>
    </row>
    <row r="47" spans="1:35" s="6" customFormat="1" ht="60" customHeight="1" x14ac:dyDescent="0.2">
      <c r="A47" s="5">
        <v>44</v>
      </c>
      <c r="B47" s="5" t="s">
        <v>1676</v>
      </c>
      <c r="C47" s="5" t="s">
        <v>27</v>
      </c>
      <c r="D47" s="5" t="s">
        <v>27</v>
      </c>
      <c r="E47" s="5" t="s">
        <v>27</v>
      </c>
      <c r="F47" s="5" t="s">
        <v>2501</v>
      </c>
      <c r="G47" s="5" t="s">
        <v>2502</v>
      </c>
      <c r="H47" s="55" t="s">
        <v>2503</v>
      </c>
      <c r="I47" s="5" t="s">
        <v>2504</v>
      </c>
      <c r="J47" s="5" t="s">
        <v>2501</v>
      </c>
      <c r="K47" s="5">
        <v>33.616599999999998</v>
      </c>
      <c r="L47" s="5">
        <v>72.450693000000001</v>
      </c>
      <c r="M47" s="5">
        <v>16</v>
      </c>
      <c r="N47" s="5">
        <v>1080854</v>
      </c>
      <c r="O47" s="56">
        <v>480000</v>
      </c>
      <c r="P47" s="5" t="s">
        <v>2505</v>
      </c>
      <c r="Q47" s="5">
        <v>4.3</v>
      </c>
      <c r="R47" s="5">
        <v>13.72</v>
      </c>
      <c r="S47" s="5" t="s">
        <v>37</v>
      </c>
      <c r="T47" s="57">
        <v>240000</v>
      </c>
      <c r="U47" s="11" t="s">
        <v>37</v>
      </c>
      <c r="V47" s="11">
        <v>192000</v>
      </c>
      <c r="W47" s="11" t="s">
        <v>37</v>
      </c>
      <c r="X47" s="5">
        <v>9.76</v>
      </c>
      <c r="Y47" s="11" t="s">
        <v>147</v>
      </c>
      <c r="Z47" s="5">
        <v>432000</v>
      </c>
      <c r="AA47" s="11" t="s">
        <v>38</v>
      </c>
      <c r="AB47" s="57">
        <f t="shared" si="8"/>
        <v>432000</v>
      </c>
      <c r="AC47" s="5" t="s">
        <v>2490</v>
      </c>
      <c r="AD47" s="1" t="s">
        <v>38</v>
      </c>
      <c r="AE47" s="5" t="s">
        <v>149</v>
      </c>
      <c r="AF47" s="5" t="s">
        <v>40</v>
      </c>
      <c r="AG47" s="174"/>
      <c r="AH47" s="174"/>
      <c r="AI47" s="174"/>
    </row>
    <row r="48" spans="1:35" s="6" customFormat="1" ht="60" customHeight="1" x14ac:dyDescent="0.2">
      <c r="A48" s="1">
        <v>45</v>
      </c>
      <c r="B48" s="5" t="s">
        <v>1676</v>
      </c>
      <c r="C48" s="5" t="s">
        <v>27</v>
      </c>
      <c r="D48" s="5" t="s">
        <v>2506</v>
      </c>
      <c r="E48" s="5" t="s">
        <v>27</v>
      </c>
      <c r="F48" s="5" t="s">
        <v>2458</v>
      </c>
      <c r="G48" s="5" t="s">
        <v>2507</v>
      </c>
      <c r="H48" s="55" t="s">
        <v>2508</v>
      </c>
      <c r="I48" s="5" t="s">
        <v>2509</v>
      </c>
      <c r="J48" s="5" t="s">
        <v>2458</v>
      </c>
      <c r="K48" s="5">
        <v>33.520000000000003</v>
      </c>
      <c r="L48" s="5">
        <v>72.64</v>
      </c>
      <c r="M48" s="5">
        <v>24</v>
      </c>
      <c r="N48" s="5">
        <v>1187061.5643358394</v>
      </c>
      <c r="O48" s="56">
        <v>480000</v>
      </c>
      <c r="P48" s="5" t="s">
        <v>2510</v>
      </c>
      <c r="Q48" s="5">
        <v>5.4</v>
      </c>
      <c r="R48" s="5">
        <v>9.15</v>
      </c>
      <c r="S48" s="5" t="s">
        <v>37</v>
      </c>
      <c r="T48" s="57">
        <v>240000</v>
      </c>
      <c r="U48" s="11" t="s">
        <v>37</v>
      </c>
      <c r="V48" s="11">
        <v>192000</v>
      </c>
      <c r="W48" s="11" t="s">
        <v>37</v>
      </c>
      <c r="X48" s="5">
        <v>9.15</v>
      </c>
      <c r="Y48" s="11" t="s">
        <v>147</v>
      </c>
      <c r="Z48" s="5">
        <v>432000</v>
      </c>
      <c r="AA48" s="11" t="s">
        <v>38</v>
      </c>
      <c r="AB48" s="57">
        <f t="shared" si="8"/>
        <v>432000</v>
      </c>
      <c r="AC48" s="5" t="s">
        <v>2511</v>
      </c>
      <c r="AD48" s="1" t="s">
        <v>38</v>
      </c>
      <c r="AE48" s="5" t="s">
        <v>149</v>
      </c>
      <c r="AF48" s="5" t="s">
        <v>40</v>
      </c>
      <c r="AG48" s="174"/>
      <c r="AH48" s="174"/>
      <c r="AI48" s="174"/>
    </row>
    <row r="49" spans="1:35" s="6" customFormat="1" ht="60" customHeight="1" x14ac:dyDescent="0.2">
      <c r="A49" s="5">
        <v>46</v>
      </c>
      <c r="B49" s="5" t="s">
        <v>1676</v>
      </c>
      <c r="C49" s="5" t="s">
        <v>27</v>
      </c>
      <c r="D49" s="5" t="s">
        <v>2478</v>
      </c>
      <c r="E49" s="5" t="s">
        <v>27</v>
      </c>
      <c r="F49" s="5" t="s">
        <v>2512</v>
      </c>
      <c r="G49" s="5" t="s">
        <v>2513</v>
      </c>
      <c r="H49" s="50">
        <v>3710263447613</v>
      </c>
      <c r="I49" s="5">
        <v>3008326013</v>
      </c>
      <c r="J49" s="5" t="s">
        <v>2512</v>
      </c>
      <c r="K49" s="5">
        <v>33.250799999999998</v>
      </c>
      <c r="L49" s="5">
        <v>72.305400000000006</v>
      </c>
      <c r="M49" s="5">
        <v>12</v>
      </c>
      <c r="N49" s="5">
        <v>1300775</v>
      </c>
      <c r="O49" s="56">
        <v>480000</v>
      </c>
      <c r="P49" s="5" t="s">
        <v>2510</v>
      </c>
      <c r="Q49" s="5">
        <v>6.7</v>
      </c>
      <c r="R49" s="5">
        <v>7.62</v>
      </c>
      <c r="S49" s="5" t="s">
        <v>37</v>
      </c>
      <c r="T49" s="57">
        <v>240000</v>
      </c>
      <c r="U49" s="11" t="s">
        <v>37</v>
      </c>
      <c r="V49" s="11">
        <v>192000</v>
      </c>
      <c r="W49" s="11" t="s">
        <v>37</v>
      </c>
      <c r="X49" s="5">
        <v>7.62</v>
      </c>
      <c r="Y49" s="11" t="s">
        <v>147</v>
      </c>
      <c r="Z49" s="5">
        <v>432000</v>
      </c>
      <c r="AA49" s="11" t="s">
        <v>38</v>
      </c>
      <c r="AB49" s="57">
        <f t="shared" si="8"/>
        <v>432000</v>
      </c>
      <c r="AC49" s="5" t="s">
        <v>2514</v>
      </c>
      <c r="AD49" s="1" t="s">
        <v>38</v>
      </c>
      <c r="AE49" s="5" t="s">
        <v>149</v>
      </c>
      <c r="AF49" s="5" t="s">
        <v>40</v>
      </c>
      <c r="AG49" s="174"/>
      <c r="AH49" s="174"/>
      <c r="AI49" s="174"/>
    </row>
    <row r="50" spans="1:35" s="6" customFormat="1" ht="60" customHeight="1" x14ac:dyDescent="0.2">
      <c r="A50" s="1">
        <v>47</v>
      </c>
      <c r="B50" s="5" t="s">
        <v>1676</v>
      </c>
      <c r="C50" s="5" t="s">
        <v>27</v>
      </c>
      <c r="D50" s="5" t="s">
        <v>41</v>
      </c>
      <c r="E50" s="5" t="s">
        <v>1799</v>
      </c>
      <c r="F50" s="5" t="s">
        <v>150</v>
      </c>
      <c r="G50" s="5" t="s">
        <v>2515</v>
      </c>
      <c r="H50" s="5" t="s">
        <v>2516</v>
      </c>
      <c r="I50" s="5" t="s">
        <v>2517</v>
      </c>
      <c r="J50" s="5" t="s">
        <v>1799</v>
      </c>
      <c r="K50" s="5">
        <v>33.21181</v>
      </c>
      <c r="L50" s="5">
        <v>72.430480000000003</v>
      </c>
      <c r="M50" s="5">
        <v>70</v>
      </c>
      <c r="N50" s="5">
        <v>1007702</v>
      </c>
      <c r="O50" s="5">
        <v>480000</v>
      </c>
      <c r="P50" s="5" t="s">
        <v>1763</v>
      </c>
      <c r="Q50" s="5">
        <v>3.65</v>
      </c>
      <c r="R50" s="5">
        <v>13.1</v>
      </c>
      <c r="S50" s="5" t="s">
        <v>37</v>
      </c>
      <c r="T50" s="5">
        <v>240000</v>
      </c>
      <c r="U50" s="5" t="s">
        <v>37</v>
      </c>
      <c r="V50" s="5">
        <v>192000</v>
      </c>
      <c r="W50" s="5" t="s">
        <v>37</v>
      </c>
      <c r="X50" s="5">
        <v>13.1</v>
      </c>
      <c r="Y50" s="5" t="s">
        <v>147</v>
      </c>
      <c r="Z50" s="5">
        <v>432000</v>
      </c>
      <c r="AA50" s="58" t="s">
        <v>38</v>
      </c>
      <c r="AB50" s="5">
        <f t="shared" ref="AB50:AB54" si="9">SUM(T50+V50)</f>
        <v>432000</v>
      </c>
      <c r="AC50" s="5" t="s">
        <v>2518</v>
      </c>
      <c r="AD50" s="1" t="s">
        <v>38</v>
      </c>
      <c r="AE50" s="5" t="s">
        <v>149</v>
      </c>
      <c r="AF50" s="5" t="s">
        <v>50</v>
      </c>
      <c r="AG50" s="174"/>
      <c r="AH50" s="174"/>
      <c r="AI50" s="174"/>
    </row>
    <row r="51" spans="1:35" s="6" customFormat="1" ht="60" customHeight="1" x14ac:dyDescent="0.2">
      <c r="A51" s="5">
        <v>48</v>
      </c>
      <c r="B51" s="5" t="s">
        <v>1676</v>
      </c>
      <c r="C51" s="5" t="s">
        <v>27</v>
      </c>
      <c r="D51" s="5" t="s">
        <v>41</v>
      </c>
      <c r="E51" s="5" t="s">
        <v>150</v>
      </c>
      <c r="F51" s="5" t="s">
        <v>150</v>
      </c>
      <c r="G51" s="5" t="s">
        <v>2519</v>
      </c>
      <c r="H51" s="5" t="s">
        <v>2520</v>
      </c>
      <c r="I51" s="5" t="s">
        <v>2521</v>
      </c>
      <c r="J51" s="5" t="s">
        <v>150</v>
      </c>
      <c r="K51" s="5">
        <v>33.259149999999998</v>
      </c>
      <c r="L51" s="5">
        <v>72.436689999999999</v>
      </c>
      <c r="M51" s="5">
        <v>60</v>
      </c>
      <c r="N51" s="5">
        <v>1374812</v>
      </c>
      <c r="O51" s="5">
        <v>480000</v>
      </c>
      <c r="P51" s="5" t="s">
        <v>2522</v>
      </c>
      <c r="Q51" s="5">
        <v>4.87</v>
      </c>
      <c r="R51" s="5">
        <v>11.58</v>
      </c>
      <c r="S51" s="5" t="s">
        <v>37</v>
      </c>
      <c r="T51" s="5">
        <v>240000</v>
      </c>
      <c r="U51" s="5" t="s">
        <v>37</v>
      </c>
      <c r="V51" s="5">
        <v>192000</v>
      </c>
      <c r="W51" s="5" t="s">
        <v>37</v>
      </c>
      <c r="X51" s="5">
        <v>11.58</v>
      </c>
      <c r="Y51" s="5" t="s">
        <v>147</v>
      </c>
      <c r="Z51" s="5">
        <v>432000</v>
      </c>
      <c r="AA51" s="58" t="s">
        <v>38</v>
      </c>
      <c r="AB51" s="5">
        <f t="shared" si="9"/>
        <v>432000</v>
      </c>
      <c r="AC51" s="5" t="s">
        <v>2518</v>
      </c>
      <c r="AD51" s="1" t="s">
        <v>38</v>
      </c>
      <c r="AE51" s="5" t="s">
        <v>149</v>
      </c>
      <c r="AF51" s="5" t="s">
        <v>50</v>
      </c>
      <c r="AG51" s="174"/>
      <c r="AH51" s="174"/>
      <c r="AI51" s="174"/>
    </row>
    <row r="52" spans="1:35" s="6" customFormat="1" ht="60" customHeight="1" x14ac:dyDescent="0.2">
      <c r="A52" s="1">
        <v>49</v>
      </c>
      <c r="B52" s="5" t="s">
        <v>1676</v>
      </c>
      <c r="C52" s="5" t="s">
        <v>27</v>
      </c>
      <c r="D52" s="5" t="s">
        <v>41</v>
      </c>
      <c r="E52" s="5" t="s">
        <v>140</v>
      </c>
      <c r="F52" s="5" t="s">
        <v>140</v>
      </c>
      <c r="G52" s="5" t="s">
        <v>2523</v>
      </c>
      <c r="H52" s="5" t="s">
        <v>2524</v>
      </c>
      <c r="I52" s="5" t="s">
        <v>2525</v>
      </c>
      <c r="J52" s="5" t="s">
        <v>140</v>
      </c>
      <c r="K52" s="5">
        <v>33.366860000000003</v>
      </c>
      <c r="L52" s="5">
        <v>72.297020000000003</v>
      </c>
      <c r="M52" s="5">
        <v>43</v>
      </c>
      <c r="N52" s="5">
        <v>1000571</v>
      </c>
      <c r="O52" s="5">
        <v>480000</v>
      </c>
      <c r="P52" s="5" t="s">
        <v>2526</v>
      </c>
      <c r="Q52" s="5">
        <v>5.18</v>
      </c>
      <c r="R52" s="5">
        <v>13.71</v>
      </c>
      <c r="S52" s="5" t="s">
        <v>37</v>
      </c>
      <c r="T52" s="5">
        <v>240000</v>
      </c>
      <c r="U52" s="5" t="s">
        <v>37</v>
      </c>
      <c r="V52" s="5">
        <v>192000</v>
      </c>
      <c r="W52" s="5" t="s">
        <v>37</v>
      </c>
      <c r="X52" s="5">
        <v>13.71</v>
      </c>
      <c r="Y52" s="5" t="s">
        <v>147</v>
      </c>
      <c r="Z52" s="5">
        <v>432000</v>
      </c>
      <c r="AA52" s="58" t="s">
        <v>38</v>
      </c>
      <c r="AB52" s="5">
        <f t="shared" si="9"/>
        <v>432000</v>
      </c>
      <c r="AC52" s="5" t="s">
        <v>2527</v>
      </c>
      <c r="AD52" s="1" t="s">
        <v>38</v>
      </c>
      <c r="AE52" s="5" t="s">
        <v>149</v>
      </c>
      <c r="AF52" s="5" t="s">
        <v>50</v>
      </c>
      <c r="AG52" s="174"/>
      <c r="AH52" s="174"/>
      <c r="AI52" s="174"/>
    </row>
    <row r="53" spans="1:35" s="6" customFormat="1" ht="60" customHeight="1" x14ac:dyDescent="0.2">
      <c r="A53" s="5">
        <v>50</v>
      </c>
      <c r="B53" s="5" t="s">
        <v>1676</v>
      </c>
      <c r="C53" s="5" t="s">
        <v>27</v>
      </c>
      <c r="D53" s="5" t="s">
        <v>41</v>
      </c>
      <c r="E53" s="5" t="s">
        <v>140</v>
      </c>
      <c r="F53" s="5" t="s">
        <v>140</v>
      </c>
      <c r="G53" s="5" t="s">
        <v>2528</v>
      </c>
      <c r="H53" s="5" t="s">
        <v>2529</v>
      </c>
      <c r="I53" s="5" t="s">
        <v>2530</v>
      </c>
      <c r="J53" s="5" t="s">
        <v>140</v>
      </c>
      <c r="K53" s="5">
        <v>33.372579999999999</v>
      </c>
      <c r="L53" s="5">
        <v>72.292569999999998</v>
      </c>
      <c r="M53" s="5">
        <v>50</v>
      </c>
      <c r="N53" s="5">
        <v>1035542</v>
      </c>
      <c r="O53" s="5">
        <v>480000</v>
      </c>
      <c r="P53" s="5" t="s">
        <v>2526</v>
      </c>
      <c r="Q53" s="5">
        <v>3.65</v>
      </c>
      <c r="R53" s="5">
        <v>9.14</v>
      </c>
      <c r="S53" s="5" t="s">
        <v>37</v>
      </c>
      <c r="T53" s="5">
        <v>240000</v>
      </c>
      <c r="U53" s="5" t="s">
        <v>37</v>
      </c>
      <c r="V53" s="5">
        <v>192000</v>
      </c>
      <c r="W53" s="5" t="s">
        <v>37</v>
      </c>
      <c r="X53" s="5">
        <v>9.14</v>
      </c>
      <c r="Y53" s="5" t="s">
        <v>147</v>
      </c>
      <c r="Z53" s="5">
        <v>432000</v>
      </c>
      <c r="AA53" s="58" t="s">
        <v>38</v>
      </c>
      <c r="AB53" s="5">
        <f t="shared" si="9"/>
        <v>432000</v>
      </c>
      <c r="AC53" s="5" t="s">
        <v>2527</v>
      </c>
      <c r="AD53" s="1" t="s">
        <v>38</v>
      </c>
      <c r="AE53" s="5" t="s">
        <v>149</v>
      </c>
      <c r="AF53" s="5" t="s">
        <v>50</v>
      </c>
      <c r="AG53" s="174"/>
      <c r="AH53" s="174"/>
      <c r="AI53" s="174"/>
    </row>
    <row r="54" spans="1:35" s="6" customFormat="1" ht="60" customHeight="1" x14ac:dyDescent="0.2">
      <c r="A54" s="1">
        <v>51</v>
      </c>
      <c r="B54" s="5" t="s">
        <v>1676</v>
      </c>
      <c r="C54" s="5" t="s">
        <v>27</v>
      </c>
      <c r="D54" s="5" t="s">
        <v>41</v>
      </c>
      <c r="E54" s="5" t="s">
        <v>140</v>
      </c>
      <c r="F54" s="5" t="s">
        <v>140</v>
      </c>
      <c r="G54" s="5" t="s">
        <v>2531</v>
      </c>
      <c r="H54" s="5" t="s">
        <v>2532</v>
      </c>
      <c r="I54" s="5" t="s">
        <v>2533</v>
      </c>
      <c r="J54" s="5" t="s">
        <v>140</v>
      </c>
      <c r="K54" s="5">
        <v>33.533329999999999</v>
      </c>
      <c r="L54" s="5">
        <v>72.256270000000001</v>
      </c>
      <c r="M54" s="5">
        <v>43</v>
      </c>
      <c r="N54" s="5">
        <v>1048201</v>
      </c>
      <c r="O54" s="5">
        <v>480000</v>
      </c>
      <c r="P54" s="5" t="s">
        <v>2534</v>
      </c>
      <c r="Q54" s="5">
        <v>3.65</v>
      </c>
      <c r="R54" s="5">
        <v>11.58</v>
      </c>
      <c r="S54" s="5" t="s">
        <v>37</v>
      </c>
      <c r="T54" s="5">
        <v>240000</v>
      </c>
      <c r="U54" s="5" t="s">
        <v>37</v>
      </c>
      <c r="V54" s="5">
        <v>192000</v>
      </c>
      <c r="W54" s="5" t="s">
        <v>37</v>
      </c>
      <c r="X54" s="5">
        <v>11.58</v>
      </c>
      <c r="Y54" s="5" t="s">
        <v>147</v>
      </c>
      <c r="Z54" s="5">
        <v>432000</v>
      </c>
      <c r="AA54" s="58" t="s">
        <v>38</v>
      </c>
      <c r="AB54" s="5">
        <f t="shared" si="9"/>
        <v>432000</v>
      </c>
      <c r="AC54" s="5" t="s">
        <v>2527</v>
      </c>
      <c r="AD54" s="1" t="s">
        <v>38</v>
      </c>
      <c r="AE54" s="5" t="s">
        <v>149</v>
      </c>
      <c r="AF54" s="5" t="s">
        <v>50</v>
      </c>
      <c r="AG54" s="174"/>
      <c r="AH54" s="174"/>
      <c r="AI54" s="174"/>
    </row>
    <row r="55" spans="1:35" s="6" customFormat="1" ht="60" customHeight="1" x14ac:dyDescent="0.2">
      <c r="A55" s="5">
        <v>52</v>
      </c>
      <c r="B55" s="5" t="s">
        <v>1676</v>
      </c>
      <c r="C55" s="5" t="s">
        <v>27</v>
      </c>
      <c r="D55" s="5" t="s">
        <v>28</v>
      </c>
      <c r="E55" s="5" t="s">
        <v>1719</v>
      </c>
      <c r="F55" s="5" t="s">
        <v>178</v>
      </c>
      <c r="G55" s="5" t="s">
        <v>2535</v>
      </c>
      <c r="H55" s="5" t="s">
        <v>2536</v>
      </c>
      <c r="I55" s="5" t="s">
        <v>2537</v>
      </c>
      <c r="J55" s="5" t="s">
        <v>1719</v>
      </c>
      <c r="K55" s="5">
        <v>33.39</v>
      </c>
      <c r="L55" s="5">
        <v>71.857799999999997</v>
      </c>
      <c r="M55" s="5">
        <v>48</v>
      </c>
      <c r="N55" s="5">
        <v>1008643</v>
      </c>
      <c r="O55" s="5">
        <v>480000</v>
      </c>
      <c r="P55" s="5" t="s">
        <v>2538</v>
      </c>
      <c r="Q55" s="5">
        <v>4.87</v>
      </c>
      <c r="R55" s="5">
        <v>8.84</v>
      </c>
      <c r="S55" s="5" t="s">
        <v>37</v>
      </c>
      <c r="T55" s="5">
        <v>240000</v>
      </c>
      <c r="U55" s="5" t="s">
        <v>37</v>
      </c>
      <c r="V55" s="5">
        <v>192000</v>
      </c>
      <c r="W55" s="5" t="s">
        <v>37</v>
      </c>
      <c r="X55" s="5">
        <v>8.84</v>
      </c>
      <c r="Y55" s="5" t="s">
        <v>147</v>
      </c>
      <c r="Z55" s="5">
        <v>432000</v>
      </c>
      <c r="AA55" s="5" t="s">
        <v>38</v>
      </c>
      <c r="AB55" s="5">
        <v>432000</v>
      </c>
      <c r="AC55" s="5" t="s">
        <v>2527</v>
      </c>
      <c r="AD55" s="1" t="s">
        <v>38</v>
      </c>
      <c r="AE55" s="5" t="s">
        <v>149</v>
      </c>
      <c r="AF55" s="5" t="s">
        <v>50</v>
      </c>
      <c r="AG55" s="174"/>
      <c r="AH55" s="174"/>
      <c r="AI55" s="174"/>
    </row>
    <row r="56" spans="1:35" s="6" customFormat="1" ht="60" customHeight="1" x14ac:dyDescent="0.2">
      <c r="A56" s="1">
        <v>53</v>
      </c>
      <c r="B56" s="11" t="s">
        <v>1676</v>
      </c>
      <c r="C56" s="11" t="s">
        <v>27</v>
      </c>
      <c r="D56" s="11" t="s">
        <v>41</v>
      </c>
      <c r="E56" s="11" t="s">
        <v>2539</v>
      </c>
      <c r="F56" s="11" t="s">
        <v>2540</v>
      </c>
      <c r="G56" s="11" t="s">
        <v>2541</v>
      </c>
      <c r="H56" s="11" t="s">
        <v>2542</v>
      </c>
      <c r="I56" s="11" t="s">
        <v>2543</v>
      </c>
      <c r="J56" s="11" t="s">
        <v>2539</v>
      </c>
      <c r="K56" s="11">
        <v>33.223120000000002</v>
      </c>
      <c r="L56" s="11">
        <v>72.241960000000006</v>
      </c>
      <c r="M56" s="11">
        <v>70</v>
      </c>
      <c r="N56" s="11">
        <v>1003788</v>
      </c>
      <c r="O56" s="11">
        <v>480000</v>
      </c>
      <c r="P56" s="11" t="s">
        <v>2534</v>
      </c>
      <c r="Q56" s="11">
        <v>3.65</v>
      </c>
      <c r="R56" s="11">
        <v>12.8</v>
      </c>
      <c r="S56" s="11" t="s">
        <v>37</v>
      </c>
      <c r="T56" s="11">
        <v>240000</v>
      </c>
      <c r="U56" s="11" t="s">
        <v>37</v>
      </c>
      <c r="V56" s="11">
        <v>192000</v>
      </c>
      <c r="W56" s="11" t="s">
        <v>37</v>
      </c>
      <c r="X56" s="11">
        <v>12.8</v>
      </c>
      <c r="Y56" s="11" t="s">
        <v>147</v>
      </c>
      <c r="Z56" s="5">
        <v>432000</v>
      </c>
      <c r="AA56" s="11" t="s">
        <v>38</v>
      </c>
      <c r="AB56" s="11">
        <f t="shared" ref="AB56:AB62" si="10">SUM(T56+V56)</f>
        <v>432000</v>
      </c>
      <c r="AC56" s="11" t="s">
        <v>2544</v>
      </c>
      <c r="AD56" s="1" t="s">
        <v>38</v>
      </c>
      <c r="AE56" s="5" t="s">
        <v>149</v>
      </c>
      <c r="AF56" s="11" t="s">
        <v>40</v>
      </c>
      <c r="AG56" s="174"/>
      <c r="AH56" s="174"/>
      <c r="AI56" s="174"/>
    </row>
    <row r="57" spans="1:35" s="6" customFormat="1" ht="60" customHeight="1" x14ac:dyDescent="0.2">
      <c r="A57" s="5">
        <v>54</v>
      </c>
      <c r="B57" s="11" t="s">
        <v>1676</v>
      </c>
      <c r="C57" s="11" t="s">
        <v>27</v>
      </c>
      <c r="D57" s="11" t="s">
        <v>28</v>
      </c>
      <c r="E57" s="11" t="s">
        <v>185</v>
      </c>
      <c r="F57" s="11" t="s">
        <v>185</v>
      </c>
      <c r="G57" s="11" t="s">
        <v>2545</v>
      </c>
      <c r="H57" s="11" t="s">
        <v>2546</v>
      </c>
      <c r="I57" s="11" t="s">
        <v>2547</v>
      </c>
      <c r="J57" s="11" t="s">
        <v>185</v>
      </c>
      <c r="K57" s="11">
        <v>33.365499999999997</v>
      </c>
      <c r="L57" s="11">
        <v>72.01900000000002</v>
      </c>
      <c r="M57" s="11">
        <v>51</v>
      </c>
      <c r="N57" s="11">
        <v>1051672</v>
      </c>
      <c r="O57" s="11">
        <v>480000</v>
      </c>
      <c r="P57" s="11" t="s">
        <v>2548</v>
      </c>
      <c r="Q57" s="11">
        <v>3.96</v>
      </c>
      <c r="R57" s="11">
        <v>8.84</v>
      </c>
      <c r="S57" s="11" t="s">
        <v>37</v>
      </c>
      <c r="T57" s="11">
        <v>240000</v>
      </c>
      <c r="U57" s="11" t="s">
        <v>37</v>
      </c>
      <c r="V57" s="11">
        <v>192000</v>
      </c>
      <c r="W57" s="11" t="s">
        <v>37</v>
      </c>
      <c r="X57" s="11">
        <v>8.84</v>
      </c>
      <c r="Y57" s="11" t="s">
        <v>147</v>
      </c>
      <c r="Z57" s="5">
        <v>432000</v>
      </c>
      <c r="AA57" s="11" t="s">
        <v>38</v>
      </c>
      <c r="AB57" s="11">
        <f t="shared" si="10"/>
        <v>432000</v>
      </c>
      <c r="AC57" s="11" t="s">
        <v>2549</v>
      </c>
      <c r="AD57" s="1" t="s">
        <v>38</v>
      </c>
      <c r="AE57" s="5" t="s">
        <v>149</v>
      </c>
      <c r="AF57" s="11" t="s">
        <v>40</v>
      </c>
      <c r="AG57" s="174"/>
      <c r="AH57" s="174"/>
      <c r="AI57" s="174"/>
    </row>
    <row r="58" spans="1:35" s="6" customFormat="1" ht="60" customHeight="1" x14ac:dyDescent="0.2">
      <c r="A58" s="1">
        <v>55</v>
      </c>
      <c r="B58" s="11" t="s">
        <v>1676</v>
      </c>
      <c r="C58" s="11" t="s">
        <v>27</v>
      </c>
      <c r="D58" s="11" t="s">
        <v>28</v>
      </c>
      <c r="E58" s="11" t="s">
        <v>185</v>
      </c>
      <c r="F58" s="11" t="s">
        <v>185</v>
      </c>
      <c r="G58" s="11" t="s">
        <v>2550</v>
      </c>
      <c r="H58" s="11" t="s">
        <v>2551</v>
      </c>
      <c r="I58" s="11" t="s">
        <v>2552</v>
      </c>
      <c r="J58" s="11" t="s">
        <v>185</v>
      </c>
      <c r="K58" s="11">
        <v>33.399900000000002</v>
      </c>
      <c r="L58" s="11">
        <v>71.994500000000002</v>
      </c>
      <c r="M58" s="11">
        <v>46</v>
      </c>
      <c r="N58" s="11">
        <v>1024597</v>
      </c>
      <c r="O58" s="11">
        <v>480000</v>
      </c>
      <c r="P58" s="11" t="s">
        <v>2548</v>
      </c>
      <c r="Q58" s="11">
        <v>4.26</v>
      </c>
      <c r="R58" s="11">
        <v>10.36</v>
      </c>
      <c r="S58" s="11" t="s">
        <v>37</v>
      </c>
      <c r="T58" s="11">
        <v>240000</v>
      </c>
      <c r="U58" s="11" t="s">
        <v>37</v>
      </c>
      <c r="V58" s="11">
        <v>192000</v>
      </c>
      <c r="W58" s="11" t="s">
        <v>37</v>
      </c>
      <c r="X58" s="11">
        <v>10.36</v>
      </c>
      <c r="Y58" s="11" t="s">
        <v>147</v>
      </c>
      <c r="Z58" s="5">
        <v>432000</v>
      </c>
      <c r="AA58" s="11" t="s">
        <v>38</v>
      </c>
      <c r="AB58" s="11">
        <f t="shared" si="10"/>
        <v>432000</v>
      </c>
      <c r="AC58" s="11" t="s">
        <v>2468</v>
      </c>
      <c r="AD58" s="1" t="s">
        <v>38</v>
      </c>
      <c r="AE58" s="5" t="s">
        <v>149</v>
      </c>
      <c r="AF58" s="11" t="s">
        <v>40</v>
      </c>
      <c r="AG58" s="174"/>
      <c r="AH58" s="174"/>
      <c r="AI58" s="174"/>
    </row>
    <row r="59" spans="1:35" s="6" customFormat="1" ht="60" customHeight="1" x14ac:dyDescent="0.2">
      <c r="A59" s="5">
        <v>56</v>
      </c>
      <c r="B59" s="11" t="s">
        <v>1676</v>
      </c>
      <c r="C59" s="11" t="s">
        <v>27</v>
      </c>
      <c r="D59" s="11" t="s">
        <v>28</v>
      </c>
      <c r="E59" s="11" t="s">
        <v>1707</v>
      </c>
      <c r="F59" s="11" t="s">
        <v>185</v>
      </c>
      <c r="G59" s="11" t="s">
        <v>2553</v>
      </c>
      <c r="H59" s="11" t="s">
        <v>1775</v>
      </c>
      <c r="I59" s="11" t="s">
        <v>2554</v>
      </c>
      <c r="J59" s="11" t="s">
        <v>1707</v>
      </c>
      <c r="K59" s="11">
        <v>33.366500000000002</v>
      </c>
      <c r="L59" s="11">
        <v>72.220500000000001</v>
      </c>
      <c r="M59" s="11">
        <v>50</v>
      </c>
      <c r="N59" s="11">
        <v>1134549</v>
      </c>
      <c r="O59" s="11">
        <v>480000</v>
      </c>
      <c r="P59" s="11" t="s">
        <v>2555</v>
      </c>
      <c r="Q59" s="11">
        <v>4.57</v>
      </c>
      <c r="R59" s="11">
        <v>11.28</v>
      </c>
      <c r="S59" s="11" t="s">
        <v>37</v>
      </c>
      <c r="T59" s="11">
        <v>240000</v>
      </c>
      <c r="U59" s="11" t="s">
        <v>37</v>
      </c>
      <c r="V59" s="11">
        <v>192000</v>
      </c>
      <c r="W59" s="11" t="s">
        <v>37</v>
      </c>
      <c r="X59" s="11">
        <v>11.28</v>
      </c>
      <c r="Y59" s="11" t="s">
        <v>147</v>
      </c>
      <c r="Z59" s="5">
        <v>432000</v>
      </c>
      <c r="AA59" s="11" t="s">
        <v>38</v>
      </c>
      <c r="AB59" s="11">
        <f t="shared" si="10"/>
        <v>432000</v>
      </c>
      <c r="AC59" s="11" t="s">
        <v>2556</v>
      </c>
      <c r="AD59" s="1" t="s">
        <v>38</v>
      </c>
      <c r="AE59" s="5" t="s">
        <v>149</v>
      </c>
      <c r="AF59" s="11" t="s">
        <v>40</v>
      </c>
      <c r="AG59" s="174"/>
      <c r="AH59" s="174"/>
      <c r="AI59" s="174"/>
    </row>
    <row r="60" spans="1:35" s="6" customFormat="1" ht="60" customHeight="1" x14ac:dyDescent="0.2">
      <c r="A60" s="1">
        <v>57</v>
      </c>
      <c r="B60" s="11" t="s">
        <v>1676</v>
      </c>
      <c r="C60" s="11" t="s">
        <v>27</v>
      </c>
      <c r="D60" s="11" t="s">
        <v>28</v>
      </c>
      <c r="E60" s="11" t="s">
        <v>1707</v>
      </c>
      <c r="F60" s="11" t="s">
        <v>185</v>
      </c>
      <c r="G60" s="11" t="s">
        <v>2557</v>
      </c>
      <c r="H60" s="11" t="s">
        <v>2558</v>
      </c>
      <c r="I60" s="11" t="s">
        <v>2559</v>
      </c>
      <c r="J60" s="11" t="s">
        <v>1707</v>
      </c>
      <c r="K60" s="11">
        <v>33.394599999999997</v>
      </c>
      <c r="L60" s="11">
        <v>71.993399999999994</v>
      </c>
      <c r="M60" s="11">
        <v>60</v>
      </c>
      <c r="N60" s="11">
        <v>1001914</v>
      </c>
      <c r="O60" s="11">
        <v>480000</v>
      </c>
      <c r="P60" s="11" t="s">
        <v>2560</v>
      </c>
      <c r="Q60" s="11">
        <v>3.65</v>
      </c>
      <c r="R60" s="11">
        <v>9.14</v>
      </c>
      <c r="S60" s="11" t="s">
        <v>37</v>
      </c>
      <c r="T60" s="11">
        <v>240000</v>
      </c>
      <c r="U60" s="11" t="s">
        <v>37</v>
      </c>
      <c r="V60" s="11">
        <v>192000</v>
      </c>
      <c r="W60" s="11" t="s">
        <v>37</v>
      </c>
      <c r="X60" s="11">
        <v>9.14</v>
      </c>
      <c r="Y60" s="11" t="s">
        <v>147</v>
      </c>
      <c r="Z60" s="5">
        <v>432000</v>
      </c>
      <c r="AA60" s="11" t="s">
        <v>38</v>
      </c>
      <c r="AB60" s="11">
        <f t="shared" si="10"/>
        <v>432000</v>
      </c>
      <c r="AC60" s="11" t="s">
        <v>2561</v>
      </c>
      <c r="AD60" s="1" t="s">
        <v>38</v>
      </c>
      <c r="AE60" s="5" t="s">
        <v>149</v>
      </c>
      <c r="AF60" s="11" t="s">
        <v>40</v>
      </c>
      <c r="AG60" s="174"/>
      <c r="AH60" s="174"/>
      <c r="AI60" s="174"/>
    </row>
    <row r="61" spans="1:35" s="6" customFormat="1" ht="60" customHeight="1" x14ac:dyDescent="0.2">
      <c r="A61" s="5">
        <v>58</v>
      </c>
      <c r="B61" s="11" t="s">
        <v>1676</v>
      </c>
      <c r="C61" s="11" t="s">
        <v>27</v>
      </c>
      <c r="D61" s="11" t="s">
        <v>28</v>
      </c>
      <c r="E61" s="11" t="s">
        <v>2410</v>
      </c>
      <c r="F61" s="11" t="s">
        <v>2410</v>
      </c>
      <c r="G61" s="11" t="s">
        <v>2562</v>
      </c>
      <c r="H61" s="11" t="s">
        <v>2563</v>
      </c>
      <c r="I61" s="11" t="s">
        <v>2564</v>
      </c>
      <c r="J61" s="11" t="s">
        <v>2410</v>
      </c>
      <c r="K61" s="11">
        <v>33.473500000000001</v>
      </c>
      <c r="L61" s="11">
        <v>72.072000000000003</v>
      </c>
      <c r="M61" s="11">
        <v>55</v>
      </c>
      <c r="N61" s="11">
        <v>1012272</v>
      </c>
      <c r="O61" s="11">
        <v>480000</v>
      </c>
      <c r="P61" s="11" t="s">
        <v>2565</v>
      </c>
      <c r="Q61" s="11">
        <v>4.26</v>
      </c>
      <c r="R61" s="11">
        <v>10.06</v>
      </c>
      <c r="S61" s="11" t="s">
        <v>37</v>
      </c>
      <c r="T61" s="11">
        <v>240000</v>
      </c>
      <c r="U61" s="11" t="s">
        <v>37</v>
      </c>
      <c r="V61" s="11">
        <v>192000</v>
      </c>
      <c r="W61" s="11" t="s">
        <v>37</v>
      </c>
      <c r="X61" s="11">
        <v>10.06</v>
      </c>
      <c r="Y61" s="11" t="s">
        <v>147</v>
      </c>
      <c r="Z61" s="5">
        <v>432000</v>
      </c>
      <c r="AA61" s="11" t="s">
        <v>38</v>
      </c>
      <c r="AB61" s="11">
        <f t="shared" si="10"/>
        <v>432000</v>
      </c>
      <c r="AC61" s="11" t="s">
        <v>2566</v>
      </c>
      <c r="AD61" s="1" t="s">
        <v>38</v>
      </c>
      <c r="AE61" s="5" t="s">
        <v>149</v>
      </c>
      <c r="AF61" s="11" t="s">
        <v>40</v>
      </c>
      <c r="AG61" s="174"/>
      <c r="AH61" s="174"/>
      <c r="AI61" s="174"/>
    </row>
    <row r="62" spans="1:35" s="6" customFormat="1" ht="60" customHeight="1" x14ac:dyDescent="0.2">
      <c r="A62" s="1">
        <v>59</v>
      </c>
      <c r="B62" s="11" t="s">
        <v>1676</v>
      </c>
      <c r="C62" s="11" t="s">
        <v>27</v>
      </c>
      <c r="D62" s="11" t="s">
        <v>28</v>
      </c>
      <c r="E62" s="11" t="s">
        <v>1799</v>
      </c>
      <c r="F62" s="11" t="s">
        <v>171</v>
      </c>
      <c r="G62" s="11" t="s">
        <v>2567</v>
      </c>
      <c r="H62" s="11" t="s">
        <v>2563</v>
      </c>
      <c r="I62" s="11" t="s">
        <v>2564</v>
      </c>
      <c r="J62" s="11" t="s">
        <v>1799</v>
      </c>
      <c r="K62" s="11">
        <v>33.473500000000001</v>
      </c>
      <c r="L62" s="11">
        <v>72.072000000000003</v>
      </c>
      <c r="M62" s="11">
        <v>45</v>
      </c>
      <c r="N62" s="11">
        <v>1001300</v>
      </c>
      <c r="O62" s="11">
        <v>480000</v>
      </c>
      <c r="P62" s="11" t="s">
        <v>2565</v>
      </c>
      <c r="Q62" s="11">
        <v>4.57</v>
      </c>
      <c r="R62" s="11">
        <v>10.36</v>
      </c>
      <c r="S62" s="11" t="s">
        <v>37</v>
      </c>
      <c r="T62" s="11">
        <v>240000</v>
      </c>
      <c r="U62" s="11" t="s">
        <v>37</v>
      </c>
      <c r="V62" s="11">
        <v>192000</v>
      </c>
      <c r="W62" s="11" t="s">
        <v>37</v>
      </c>
      <c r="X62" s="11">
        <v>10.36</v>
      </c>
      <c r="Y62" s="11" t="s">
        <v>147</v>
      </c>
      <c r="Z62" s="5">
        <v>432000</v>
      </c>
      <c r="AA62" s="11" t="s">
        <v>38</v>
      </c>
      <c r="AB62" s="11">
        <f t="shared" si="10"/>
        <v>432000</v>
      </c>
      <c r="AC62" s="11" t="s">
        <v>2568</v>
      </c>
      <c r="AD62" s="1" t="s">
        <v>38</v>
      </c>
      <c r="AE62" s="5" t="s">
        <v>149</v>
      </c>
      <c r="AF62" s="11" t="s">
        <v>40</v>
      </c>
      <c r="AG62" s="174"/>
      <c r="AH62" s="174"/>
      <c r="AI62" s="174"/>
    </row>
    <row r="63" spans="1:35" s="6" customFormat="1" ht="60" customHeight="1" x14ac:dyDescent="0.2">
      <c r="A63" s="5">
        <v>60</v>
      </c>
      <c r="B63" s="11" t="s">
        <v>1676</v>
      </c>
      <c r="C63" s="11" t="s">
        <v>27</v>
      </c>
      <c r="D63" s="5" t="s">
        <v>2478</v>
      </c>
      <c r="E63" s="11" t="s">
        <v>2569</v>
      </c>
      <c r="F63" s="11" t="s">
        <v>2569</v>
      </c>
      <c r="G63" s="11" t="s">
        <v>2570</v>
      </c>
      <c r="H63" s="11" t="s">
        <v>2571</v>
      </c>
      <c r="I63" s="11" t="s">
        <v>2572</v>
      </c>
      <c r="J63" s="11" t="s">
        <v>2569</v>
      </c>
      <c r="K63" s="11">
        <v>33.0497382</v>
      </c>
      <c r="L63" s="11">
        <v>72.66075499999998</v>
      </c>
      <c r="M63" s="11">
        <v>2.5</v>
      </c>
      <c r="N63" s="11">
        <v>564057</v>
      </c>
      <c r="O63" s="56">
        <v>480000</v>
      </c>
      <c r="P63" s="11" t="s">
        <v>2549</v>
      </c>
      <c r="Q63" s="11">
        <v>7.79</v>
      </c>
      <c r="R63" s="11">
        <v>6.81</v>
      </c>
      <c r="S63" s="11" t="s">
        <v>2573</v>
      </c>
      <c r="T63" s="57">
        <v>240000</v>
      </c>
      <c r="U63" s="11" t="s">
        <v>37</v>
      </c>
      <c r="V63" s="11">
        <v>192000</v>
      </c>
      <c r="W63" s="11" t="s">
        <v>470</v>
      </c>
      <c r="X63" s="11">
        <v>7.01</v>
      </c>
      <c r="Y63" s="11" t="s">
        <v>147</v>
      </c>
      <c r="Z63" s="5">
        <v>432000</v>
      </c>
      <c r="AA63" s="11" t="s">
        <v>38</v>
      </c>
      <c r="AB63" s="57">
        <f>Z63</f>
        <v>432000</v>
      </c>
      <c r="AC63" s="11" t="s">
        <v>2574</v>
      </c>
      <c r="AD63" s="1" t="s">
        <v>38</v>
      </c>
      <c r="AE63" s="5" t="s">
        <v>149</v>
      </c>
      <c r="AF63" s="5" t="s">
        <v>40</v>
      </c>
      <c r="AG63" s="174"/>
      <c r="AH63" s="174"/>
      <c r="AI63" s="174"/>
    </row>
    <row r="64" spans="1:35" s="6" customFormat="1" ht="60" customHeight="1" x14ac:dyDescent="0.2">
      <c r="A64" s="1">
        <v>61</v>
      </c>
      <c r="B64" s="1" t="s">
        <v>1676</v>
      </c>
      <c r="C64" s="1" t="s">
        <v>363</v>
      </c>
      <c r="D64" s="1" t="s">
        <v>363</v>
      </c>
      <c r="E64" s="1" t="s">
        <v>2575</v>
      </c>
      <c r="F64" s="1" t="s">
        <v>2576</v>
      </c>
      <c r="G64" s="1" t="s">
        <v>2577</v>
      </c>
      <c r="H64" s="1" t="s">
        <v>2578</v>
      </c>
      <c r="I64" s="1" t="s">
        <v>2579</v>
      </c>
      <c r="J64" s="1" t="s">
        <v>2575</v>
      </c>
      <c r="K64" s="1">
        <v>33.023169000000003</v>
      </c>
      <c r="L64" s="1">
        <v>72.985844999999983</v>
      </c>
      <c r="M64" s="1">
        <v>40</v>
      </c>
      <c r="N64" s="1">
        <v>1006220</v>
      </c>
      <c r="O64" s="1">
        <v>480000</v>
      </c>
      <c r="P64" s="13" t="s">
        <v>2580</v>
      </c>
      <c r="Q64" s="1">
        <v>4.75</v>
      </c>
      <c r="R64" s="1">
        <v>18</v>
      </c>
      <c r="S64" s="1" t="s">
        <v>37</v>
      </c>
      <c r="T64" s="1">
        <v>240000</v>
      </c>
      <c r="U64" s="1" t="s">
        <v>37</v>
      </c>
      <c r="V64" s="1">
        <v>192000</v>
      </c>
      <c r="W64" s="1" t="s">
        <v>37</v>
      </c>
      <c r="X64" s="1">
        <v>14.1</v>
      </c>
      <c r="Y64" s="1" t="s">
        <v>34</v>
      </c>
      <c r="Z64" s="1">
        <v>480000</v>
      </c>
      <c r="AA64" s="1">
        <v>48000</v>
      </c>
      <c r="AB64" s="1">
        <v>480000</v>
      </c>
      <c r="AC64" s="13" t="s">
        <v>2581</v>
      </c>
      <c r="AD64" s="1" t="s">
        <v>38</v>
      </c>
      <c r="AE64" s="1"/>
      <c r="AF64" s="1" t="s">
        <v>50</v>
      </c>
      <c r="AG64" s="174"/>
      <c r="AH64" s="174"/>
      <c r="AI64" s="174"/>
    </row>
    <row r="65" spans="1:35" s="6" customFormat="1" ht="60" customHeight="1" x14ac:dyDescent="0.2">
      <c r="A65" s="5">
        <v>62</v>
      </c>
      <c r="B65" s="1" t="s">
        <v>1676</v>
      </c>
      <c r="C65" s="1" t="s">
        <v>363</v>
      </c>
      <c r="D65" s="1" t="s">
        <v>364</v>
      </c>
      <c r="E65" s="1" t="s">
        <v>2582</v>
      </c>
      <c r="F65" s="1" t="s">
        <v>2583</v>
      </c>
      <c r="G65" s="1" t="s">
        <v>2584</v>
      </c>
      <c r="H65" s="1" t="s">
        <v>2585</v>
      </c>
      <c r="I65" s="1">
        <v>3335267704</v>
      </c>
      <c r="J65" s="1" t="s">
        <v>2582</v>
      </c>
      <c r="K65" s="1" t="s">
        <v>2586</v>
      </c>
      <c r="L65" s="1">
        <v>72.652240000000006</v>
      </c>
      <c r="M65" s="1">
        <v>60</v>
      </c>
      <c r="N65" s="38">
        <v>1003594</v>
      </c>
      <c r="O65" s="38">
        <v>480000</v>
      </c>
      <c r="P65" s="13" t="s">
        <v>1873</v>
      </c>
      <c r="Q65" s="1">
        <v>3.66</v>
      </c>
      <c r="R65" s="1">
        <v>15</v>
      </c>
      <c r="S65" s="1" t="s">
        <v>37</v>
      </c>
      <c r="T65" s="38">
        <v>240000</v>
      </c>
      <c r="U65" s="1" t="s">
        <v>37</v>
      </c>
      <c r="V65" s="38">
        <v>192000</v>
      </c>
      <c r="W65" s="1" t="s">
        <v>37</v>
      </c>
      <c r="X65" s="1">
        <v>18.29</v>
      </c>
      <c r="Y65" s="1" t="s">
        <v>147</v>
      </c>
      <c r="Z65" s="1">
        <v>426501</v>
      </c>
      <c r="AA65" s="1"/>
      <c r="AB65" s="38">
        <v>426501</v>
      </c>
      <c r="AC65" s="1" t="s">
        <v>38</v>
      </c>
      <c r="AD65" s="1" t="s">
        <v>38</v>
      </c>
      <c r="AE65" s="1" t="s">
        <v>385</v>
      </c>
      <c r="AF65" s="1" t="s">
        <v>50</v>
      </c>
      <c r="AG65" s="174"/>
      <c r="AH65" s="174"/>
      <c r="AI65" s="174"/>
    </row>
    <row r="66" spans="1:35" s="6" customFormat="1" ht="60" customHeight="1" x14ac:dyDescent="0.2">
      <c r="A66" s="1">
        <v>63</v>
      </c>
      <c r="B66" s="1" t="s">
        <v>1676</v>
      </c>
      <c r="C66" s="1" t="s">
        <v>363</v>
      </c>
      <c r="D66" s="1" t="s">
        <v>364</v>
      </c>
      <c r="E66" s="1" t="s">
        <v>2587</v>
      </c>
      <c r="F66" s="1" t="s">
        <v>2583</v>
      </c>
      <c r="G66" s="1" t="s">
        <v>2588</v>
      </c>
      <c r="H66" s="1" t="s">
        <v>2589</v>
      </c>
      <c r="I66" s="1">
        <v>3110595932</v>
      </c>
      <c r="J66" s="1" t="s">
        <v>2587</v>
      </c>
      <c r="K66" s="1" t="s">
        <v>2590</v>
      </c>
      <c r="L66" s="1">
        <v>72.392499999999998</v>
      </c>
      <c r="M66" s="1">
        <v>80</v>
      </c>
      <c r="N66" s="38">
        <v>1003594</v>
      </c>
      <c r="O66" s="38">
        <v>480000</v>
      </c>
      <c r="P66" s="13" t="s">
        <v>1873</v>
      </c>
      <c r="Q66" s="1">
        <v>3.66</v>
      </c>
      <c r="R66" s="1">
        <v>15</v>
      </c>
      <c r="S66" s="1" t="s">
        <v>37</v>
      </c>
      <c r="T66" s="1">
        <v>181525</v>
      </c>
      <c r="U66" s="1" t="s">
        <v>37</v>
      </c>
      <c r="V66" s="1">
        <v>244900</v>
      </c>
      <c r="W66" s="1" t="s">
        <v>37</v>
      </c>
      <c r="X66" s="1">
        <v>18.29</v>
      </c>
      <c r="Y66" s="1" t="s">
        <v>147</v>
      </c>
      <c r="Z66" s="1">
        <v>482000</v>
      </c>
      <c r="AA66" s="1" t="s">
        <v>38</v>
      </c>
      <c r="AB66" s="38">
        <v>432000</v>
      </c>
      <c r="AC66" s="1" t="s">
        <v>38</v>
      </c>
      <c r="AD66" s="1" t="s">
        <v>38</v>
      </c>
      <c r="AE66" s="1" t="s">
        <v>385</v>
      </c>
      <c r="AF66" s="1" t="s">
        <v>50</v>
      </c>
      <c r="AG66" s="174"/>
      <c r="AH66" s="174"/>
      <c r="AI66" s="174"/>
    </row>
    <row r="67" spans="1:35" s="6" customFormat="1" ht="60" customHeight="1" x14ac:dyDescent="0.2">
      <c r="A67" s="5">
        <v>64</v>
      </c>
      <c r="B67" s="1" t="s">
        <v>1676</v>
      </c>
      <c r="C67" s="1" t="s">
        <v>363</v>
      </c>
      <c r="D67" s="1" t="s">
        <v>387</v>
      </c>
      <c r="E67" s="1" t="s">
        <v>388</v>
      </c>
      <c r="F67" s="1" t="s">
        <v>388</v>
      </c>
      <c r="G67" s="1" t="s">
        <v>2591</v>
      </c>
      <c r="H67" s="1" t="s">
        <v>2592</v>
      </c>
      <c r="I67" s="1" t="s">
        <v>2593</v>
      </c>
      <c r="J67" s="1" t="s">
        <v>2594</v>
      </c>
      <c r="K67" s="1">
        <v>32.742019999999997</v>
      </c>
      <c r="L67" s="1">
        <v>72.354849999999999</v>
      </c>
      <c r="M67" s="1">
        <v>40</v>
      </c>
      <c r="N67" s="1">
        <v>988389</v>
      </c>
      <c r="O67" s="1">
        <v>480000</v>
      </c>
      <c r="P67" s="39" t="s">
        <v>2068</v>
      </c>
      <c r="Q67" s="1">
        <v>3.96</v>
      </c>
      <c r="R67" s="1">
        <v>18.29</v>
      </c>
      <c r="S67" s="1" t="s">
        <v>37</v>
      </c>
      <c r="T67" s="1">
        <v>184955</v>
      </c>
      <c r="U67" s="1" t="s">
        <v>37</v>
      </c>
      <c r="V67" s="1">
        <v>247045</v>
      </c>
      <c r="W67" s="1" t="s">
        <v>37</v>
      </c>
      <c r="X67" s="1">
        <v>18.59</v>
      </c>
      <c r="Y67" s="1" t="s">
        <v>147</v>
      </c>
      <c r="Z67" s="1">
        <v>473801</v>
      </c>
      <c r="AA67" s="1" t="s">
        <v>38</v>
      </c>
      <c r="AB67" s="1">
        <v>426425</v>
      </c>
      <c r="AC67" s="1" t="s">
        <v>38</v>
      </c>
      <c r="AD67" s="1" t="s">
        <v>38</v>
      </c>
      <c r="AE67" s="1" t="s">
        <v>385</v>
      </c>
      <c r="AF67" s="1" t="s">
        <v>50</v>
      </c>
      <c r="AG67" s="174"/>
      <c r="AH67" s="174"/>
      <c r="AI67" s="174"/>
    </row>
    <row r="68" spans="1:35" s="6" customFormat="1" ht="60" customHeight="1" x14ac:dyDescent="0.2">
      <c r="A68" s="1">
        <v>65</v>
      </c>
      <c r="B68" s="1" t="s">
        <v>1676</v>
      </c>
      <c r="C68" s="1" t="s">
        <v>363</v>
      </c>
      <c r="D68" s="1" t="s">
        <v>387</v>
      </c>
      <c r="E68" s="1" t="s">
        <v>388</v>
      </c>
      <c r="F68" s="1" t="s">
        <v>388</v>
      </c>
      <c r="G68" s="1" t="s">
        <v>2595</v>
      </c>
      <c r="H68" s="1" t="s">
        <v>2596</v>
      </c>
      <c r="I68" s="1" t="s">
        <v>2597</v>
      </c>
      <c r="J68" s="1" t="s">
        <v>2594</v>
      </c>
      <c r="K68" s="1">
        <v>32.746589999999998</v>
      </c>
      <c r="L68" s="1">
        <v>72.363759999999999</v>
      </c>
      <c r="M68" s="1">
        <v>40</v>
      </c>
      <c r="N68" s="1">
        <v>988389</v>
      </c>
      <c r="O68" s="1">
        <v>480000</v>
      </c>
      <c r="P68" s="39" t="s">
        <v>2068</v>
      </c>
      <c r="Q68" s="1">
        <v>4.0999999999999996</v>
      </c>
      <c r="R68" s="1">
        <v>15</v>
      </c>
      <c r="S68" s="1" t="s">
        <v>37</v>
      </c>
      <c r="T68" s="1">
        <v>112111</v>
      </c>
      <c r="U68" s="1" t="s">
        <v>37</v>
      </c>
      <c r="V68" s="1">
        <v>192000</v>
      </c>
      <c r="W68" s="1" t="s">
        <v>37</v>
      </c>
      <c r="X68" s="1">
        <v>18.59</v>
      </c>
      <c r="Y68" s="1" t="s">
        <v>147</v>
      </c>
      <c r="Z68" s="1">
        <v>480000</v>
      </c>
      <c r="AA68" s="1" t="s">
        <v>38</v>
      </c>
      <c r="AB68" s="1">
        <v>432000</v>
      </c>
      <c r="AC68" s="1" t="s">
        <v>38</v>
      </c>
      <c r="AD68" s="1" t="s">
        <v>38</v>
      </c>
      <c r="AE68" s="1" t="s">
        <v>385</v>
      </c>
      <c r="AF68" s="1" t="s">
        <v>50</v>
      </c>
      <c r="AG68" s="174"/>
      <c r="AH68" s="174"/>
      <c r="AI68" s="174"/>
    </row>
    <row r="69" spans="1:35" s="6" customFormat="1" ht="60" customHeight="1" x14ac:dyDescent="0.2">
      <c r="A69" s="5">
        <v>66</v>
      </c>
      <c r="B69" s="1" t="s">
        <v>1676</v>
      </c>
      <c r="C69" s="1" t="s">
        <v>363</v>
      </c>
      <c r="D69" s="1" t="s">
        <v>387</v>
      </c>
      <c r="E69" s="1" t="s">
        <v>388</v>
      </c>
      <c r="F69" s="1" t="s">
        <v>388</v>
      </c>
      <c r="G69" s="1" t="s">
        <v>2598</v>
      </c>
      <c r="H69" s="1" t="s">
        <v>2599</v>
      </c>
      <c r="I69" s="1" t="s">
        <v>2600</v>
      </c>
      <c r="J69" s="1" t="s">
        <v>2594</v>
      </c>
      <c r="K69" s="1">
        <v>32.737490000000001</v>
      </c>
      <c r="L69" s="1">
        <v>72.361840000000001</v>
      </c>
      <c r="M69" s="1">
        <v>40</v>
      </c>
      <c r="N69" s="1">
        <v>1254493</v>
      </c>
      <c r="O69" s="1">
        <v>480000</v>
      </c>
      <c r="P69" s="39" t="s">
        <v>2601</v>
      </c>
      <c r="Q69" s="1">
        <v>3.65</v>
      </c>
      <c r="R69" s="1">
        <v>18.29</v>
      </c>
      <c r="S69" s="1" t="s">
        <v>37</v>
      </c>
      <c r="T69" s="1">
        <v>170504</v>
      </c>
      <c r="U69" s="1" t="s">
        <v>37</v>
      </c>
      <c r="V69" s="1">
        <v>244810</v>
      </c>
      <c r="W69" s="1" t="s">
        <v>37</v>
      </c>
      <c r="X69" s="1">
        <v>18.899999999999999</v>
      </c>
      <c r="Y69" s="1" t="s">
        <v>147</v>
      </c>
      <c r="Z69" s="1">
        <v>337903</v>
      </c>
      <c r="AA69" s="1" t="s">
        <v>38</v>
      </c>
      <c r="AB69" s="1">
        <v>304111</v>
      </c>
      <c r="AC69" s="1" t="s">
        <v>38</v>
      </c>
      <c r="AD69" s="1" t="s">
        <v>38</v>
      </c>
      <c r="AE69" s="1" t="s">
        <v>385</v>
      </c>
      <c r="AF69" s="1" t="s">
        <v>50</v>
      </c>
      <c r="AG69" s="174"/>
      <c r="AH69" s="174"/>
      <c r="AI69" s="174"/>
    </row>
    <row r="70" spans="1:35" s="6" customFormat="1" ht="60" customHeight="1" x14ac:dyDescent="0.2">
      <c r="A70" s="1">
        <v>67</v>
      </c>
      <c r="B70" s="1" t="s">
        <v>1676</v>
      </c>
      <c r="C70" s="1" t="s">
        <v>363</v>
      </c>
      <c r="D70" s="1" t="s">
        <v>387</v>
      </c>
      <c r="E70" s="1" t="s">
        <v>388</v>
      </c>
      <c r="F70" s="1" t="s">
        <v>388</v>
      </c>
      <c r="G70" s="1" t="s">
        <v>2602</v>
      </c>
      <c r="H70" s="1" t="s">
        <v>2603</v>
      </c>
      <c r="I70" s="1" t="s">
        <v>2604</v>
      </c>
      <c r="J70" s="1" t="s">
        <v>2594</v>
      </c>
      <c r="K70" s="1">
        <v>32.707000000000001</v>
      </c>
      <c r="L70" s="1">
        <v>72.331980000000001</v>
      </c>
      <c r="M70" s="1">
        <v>50</v>
      </c>
      <c r="N70" s="1">
        <v>1254494</v>
      </c>
      <c r="O70" s="1">
        <v>480000</v>
      </c>
      <c r="P70" s="39" t="s">
        <v>2601</v>
      </c>
      <c r="Q70" s="1">
        <v>4.0999999999999996</v>
      </c>
      <c r="R70" s="1">
        <v>15</v>
      </c>
      <c r="S70" s="1" t="s">
        <v>37</v>
      </c>
      <c r="T70" s="1">
        <v>200980</v>
      </c>
      <c r="U70" s="1" t="s">
        <v>37</v>
      </c>
      <c r="V70" s="1">
        <v>185020</v>
      </c>
      <c r="W70" s="1" t="s">
        <v>37</v>
      </c>
      <c r="X70" s="1">
        <v>15</v>
      </c>
      <c r="Y70" s="1" t="s">
        <v>147</v>
      </c>
      <c r="Z70" s="1">
        <v>280443</v>
      </c>
      <c r="AA70" s="1" t="s">
        <v>38</v>
      </c>
      <c r="AB70" s="1">
        <v>252397</v>
      </c>
      <c r="AC70" s="1" t="s">
        <v>38</v>
      </c>
      <c r="AD70" s="1" t="s">
        <v>38</v>
      </c>
      <c r="AE70" s="1" t="s">
        <v>385</v>
      </c>
      <c r="AF70" s="1" t="s">
        <v>50</v>
      </c>
      <c r="AG70" s="174"/>
      <c r="AH70" s="174"/>
      <c r="AI70" s="174"/>
    </row>
    <row r="71" spans="1:35" s="6" customFormat="1" ht="60" customHeight="1" x14ac:dyDescent="0.2">
      <c r="A71" s="5">
        <v>68</v>
      </c>
      <c r="B71" s="1" t="s">
        <v>1676</v>
      </c>
      <c r="C71" s="1" t="s">
        <v>363</v>
      </c>
      <c r="D71" s="1" t="s">
        <v>387</v>
      </c>
      <c r="E71" s="1" t="s">
        <v>388</v>
      </c>
      <c r="F71" s="1" t="s">
        <v>388</v>
      </c>
      <c r="G71" s="1" t="s">
        <v>2605</v>
      </c>
      <c r="H71" s="1" t="s">
        <v>2606</v>
      </c>
      <c r="I71" s="1" t="s">
        <v>2607</v>
      </c>
      <c r="J71" s="1" t="s">
        <v>2594</v>
      </c>
      <c r="K71" s="1">
        <v>32.706240000000001</v>
      </c>
      <c r="L71" s="1">
        <v>72.312629999999999</v>
      </c>
      <c r="M71" s="1">
        <v>40</v>
      </c>
      <c r="N71" s="1">
        <v>988389</v>
      </c>
      <c r="O71" s="1">
        <v>480000</v>
      </c>
      <c r="P71" s="39" t="s">
        <v>2068</v>
      </c>
      <c r="Q71" s="1">
        <v>3.65</v>
      </c>
      <c r="R71" s="1">
        <v>15</v>
      </c>
      <c r="S71" s="1" t="s">
        <v>37</v>
      </c>
      <c r="T71" s="1">
        <v>203049</v>
      </c>
      <c r="U71" s="1" t="s">
        <v>37</v>
      </c>
      <c r="V71" s="1">
        <v>223377</v>
      </c>
      <c r="W71" s="1" t="s">
        <v>37</v>
      </c>
      <c r="X71" s="1">
        <v>16.760000000000002</v>
      </c>
      <c r="Y71" s="1" t="s">
        <v>147</v>
      </c>
      <c r="Z71" s="1">
        <v>428893</v>
      </c>
      <c r="AA71" s="1" t="s">
        <v>38</v>
      </c>
      <c r="AB71" s="1">
        <v>386000</v>
      </c>
      <c r="AC71" s="1" t="s">
        <v>38</v>
      </c>
      <c r="AD71" s="1" t="s">
        <v>38</v>
      </c>
      <c r="AE71" s="1" t="s">
        <v>385</v>
      </c>
      <c r="AF71" s="1" t="s">
        <v>50</v>
      </c>
      <c r="AG71" s="174"/>
      <c r="AH71" s="174"/>
      <c r="AI71" s="174"/>
    </row>
    <row r="72" spans="1:35" s="6" customFormat="1" ht="60" customHeight="1" x14ac:dyDescent="0.2">
      <c r="A72" s="1">
        <v>69</v>
      </c>
      <c r="B72" s="1" t="s">
        <v>1676</v>
      </c>
      <c r="C72" s="1" t="s">
        <v>363</v>
      </c>
      <c r="D72" s="1" t="s">
        <v>387</v>
      </c>
      <c r="E72" s="1" t="s">
        <v>388</v>
      </c>
      <c r="F72" s="1" t="s">
        <v>388</v>
      </c>
      <c r="G72" s="1" t="s">
        <v>2608</v>
      </c>
      <c r="H72" s="1" t="s">
        <v>2609</v>
      </c>
      <c r="I72" s="1" t="s">
        <v>2610</v>
      </c>
      <c r="J72" s="1" t="s">
        <v>2594</v>
      </c>
      <c r="K72" s="1">
        <v>32.759943999999997</v>
      </c>
      <c r="L72" s="1">
        <v>72.316367</v>
      </c>
      <c r="M72" s="1">
        <v>40</v>
      </c>
      <c r="N72" s="1">
        <v>988389</v>
      </c>
      <c r="O72" s="1">
        <v>480000</v>
      </c>
      <c r="P72" s="39" t="s">
        <v>2068</v>
      </c>
      <c r="Q72" s="1">
        <v>3.65</v>
      </c>
      <c r="R72" s="1">
        <v>16.760000000000002</v>
      </c>
      <c r="S72" s="1" t="s">
        <v>37</v>
      </c>
      <c r="T72" s="1">
        <v>111501</v>
      </c>
      <c r="U72" s="1" t="s">
        <v>37</v>
      </c>
      <c r="V72" s="1">
        <v>287171</v>
      </c>
      <c r="W72" s="1" t="s">
        <v>37</v>
      </c>
      <c r="X72" s="1">
        <v>15</v>
      </c>
      <c r="Y72" s="1" t="s">
        <v>147</v>
      </c>
      <c r="Z72" s="1">
        <v>473801</v>
      </c>
      <c r="AA72" s="1" t="s">
        <v>38</v>
      </c>
      <c r="AB72" s="1">
        <v>426426</v>
      </c>
      <c r="AC72" s="1" t="s">
        <v>38</v>
      </c>
      <c r="AD72" s="1" t="s">
        <v>38</v>
      </c>
      <c r="AE72" s="1" t="s">
        <v>385</v>
      </c>
      <c r="AF72" s="1" t="s">
        <v>50</v>
      </c>
      <c r="AG72" s="174"/>
      <c r="AH72" s="174"/>
      <c r="AI72" s="174"/>
    </row>
    <row r="73" spans="1:35" s="6" customFormat="1" ht="60" customHeight="1" x14ac:dyDescent="0.2">
      <c r="A73" s="5">
        <v>70</v>
      </c>
      <c r="B73" s="1" t="s">
        <v>1676</v>
      </c>
      <c r="C73" s="1" t="s">
        <v>363</v>
      </c>
      <c r="D73" s="1" t="s">
        <v>387</v>
      </c>
      <c r="E73" s="1" t="s">
        <v>388</v>
      </c>
      <c r="F73" s="1" t="s">
        <v>388</v>
      </c>
      <c r="G73" s="1" t="s">
        <v>2611</v>
      </c>
      <c r="H73" s="1" t="s">
        <v>2612</v>
      </c>
      <c r="I73" s="1" t="s">
        <v>2613</v>
      </c>
      <c r="J73" s="1" t="s">
        <v>2594</v>
      </c>
      <c r="K73" s="1">
        <v>32.759099999999997</v>
      </c>
      <c r="L73" s="1">
        <v>72.328249999999983</v>
      </c>
      <c r="M73" s="1">
        <v>40</v>
      </c>
      <c r="N73" s="1">
        <v>988389</v>
      </c>
      <c r="O73" s="1">
        <v>480000</v>
      </c>
      <c r="P73" s="39" t="s">
        <v>2601</v>
      </c>
      <c r="Q73" s="1">
        <v>4.0999999999999996</v>
      </c>
      <c r="R73" s="1">
        <v>15</v>
      </c>
      <c r="S73" s="1" t="s">
        <v>37</v>
      </c>
      <c r="T73" s="1">
        <v>191181</v>
      </c>
      <c r="U73" s="1" t="s">
        <v>37</v>
      </c>
      <c r="V73" s="1">
        <v>234245</v>
      </c>
      <c r="W73" s="1" t="s">
        <v>37</v>
      </c>
      <c r="X73" s="1">
        <v>18.29</v>
      </c>
      <c r="Y73" s="1" t="s">
        <v>147</v>
      </c>
      <c r="Z73" s="1">
        <v>442969</v>
      </c>
      <c r="AA73" s="1" t="s">
        <v>38</v>
      </c>
      <c r="AB73" s="1">
        <v>398672</v>
      </c>
      <c r="AC73" s="1" t="s">
        <v>38</v>
      </c>
      <c r="AD73" s="1" t="s">
        <v>38</v>
      </c>
      <c r="AE73" s="1" t="s">
        <v>385</v>
      </c>
      <c r="AF73" s="1" t="s">
        <v>50</v>
      </c>
      <c r="AG73" s="174"/>
      <c r="AH73" s="174"/>
      <c r="AI73" s="174"/>
    </row>
    <row r="74" spans="1:35" s="6" customFormat="1" ht="60" customHeight="1" x14ac:dyDescent="0.2">
      <c r="A74" s="1">
        <v>71</v>
      </c>
      <c r="B74" s="1" t="s">
        <v>1676</v>
      </c>
      <c r="C74" s="1" t="s">
        <v>363</v>
      </c>
      <c r="D74" s="1" t="s">
        <v>387</v>
      </c>
      <c r="E74" s="1" t="s">
        <v>388</v>
      </c>
      <c r="F74" s="1" t="s">
        <v>388</v>
      </c>
      <c r="G74" s="1" t="s">
        <v>2614</v>
      </c>
      <c r="H74" s="1" t="s">
        <v>2615</v>
      </c>
      <c r="I74" s="1" t="s">
        <v>2616</v>
      </c>
      <c r="J74" s="1" t="s">
        <v>2594</v>
      </c>
      <c r="K74" s="1">
        <v>32.762790000000003</v>
      </c>
      <c r="L74" s="1">
        <v>72.327910000000003</v>
      </c>
      <c r="M74" s="1">
        <v>60</v>
      </c>
      <c r="N74" s="1">
        <v>988389</v>
      </c>
      <c r="O74" s="1">
        <v>480000</v>
      </c>
      <c r="P74" s="39" t="s">
        <v>2068</v>
      </c>
      <c r="Q74" s="1">
        <v>4.0999999999999996</v>
      </c>
      <c r="R74" s="1">
        <v>18.29</v>
      </c>
      <c r="S74" s="1" t="s">
        <v>37</v>
      </c>
      <c r="T74" s="49">
        <v>182811</v>
      </c>
      <c r="U74" s="1" t="s">
        <v>37</v>
      </c>
      <c r="V74" s="49">
        <v>249189</v>
      </c>
      <c r="W74" s="1" t="s">
        <v>37</v>
      </c>
      <c r="X74" s="49">
        <v>23.47</v>
      </c>
      <c r="Y74" s="49" t="s">
        <v>147</v>
      </c>
      <c r="Z74" s="1">
        <v>472696</v>
      </c>
      <c r="AA74" s="1" t="s">
        <v>38</v>
      </c>
      <c r="AB74" s="1">
        <v>425426</v>
      </c>
      <c r="AC74" s="1" t="s">
        <v>38</v>
      </c>
      <c r="AD74" s="1" t="s">
        <v>38</v>
      </c>
      <c r="AE74" s="1" t="s">
        <v>385</v>
      </c>
      <c r="AF74" s="1" t="s">
        <v>50</v>
      </c>
    </row>
    <row r="75" spans="1:35" s="6" customFormat="1" ht="60" customHeight="1" x14ac:dyDescent="0.2">
      <c r="A75" s="5">
        <v>72</v>
      </c>
      <c r="B75" s="1" t="s">
        <v>1676</v>
      </c>
      <c r="C75" s="1" t="s">
        <v>363</v>
      </c>
      <c r="D75" s="1" t="s">
        <v>363</v>
      </c>
      <c r="E75" s="1" t="s">
        <v>2617</v>
      </c>
      <c r="F75" s="1" t="s">
        <v>2618</v>
      </c>
      <c r="G75" s="1" t="s">
        <v>2619</v>
      </c>
      <c r="H75" s="1" t="s">
        <v>2620</v>
      </c>
      <c r="I75" s="1" t="s">
        <v>2621</v>
      </c>
      <c r="J75" s="1" t="s">
        <v>2617</v>
      </c>
      <c r="K75" s="49">
        <v>32.921909999999997</v>
      </c>
      <c r="L75" s="1">
        <v>73.147570000000002</v>
      </c>
      <c r="M75" s="1">
        <v>80</v>
      </c>
      <c r="N75" s="1">
        <v>1242182</v>
      </c>
      <c r="O75" s="1">
        <v>480000</v>
      </c>
      <c r="P75" s="7">
        <v>44326</v>
      </c>
      <c r="Q75" s="1">
        <v>4.34</v>
      </c>
      <c r="R75" s="1">
        <v>15</v>
      </c>
      <c r="S75" s="1" t="s">
        <v>37</v>
      </c>
      <c r="T75" s="1">
        <v>240000</v>
      </c>
      <c r="U75" s="1" t="s">
        <v>37</v>
      </c>
      <c r="V75" s="1">
        <v>184816</v>
      </c>
      <c r="W75" s="1" t="s">
        <v>37</v>
      </c>
      <c r="X75" s="1">
        <v>15.6</v>
      </c>
      <c r="Y75" s="1" t="s">
        <v>147</v>
      </c>
      <c r="Z75" s="1">
        <v>786699</v>
      </c>
      <c r="AA75" s="1" t="s">
        <v>38</v>
      </c>
      <c r="AB75" s="1">
        <v>424816</v>
      </c>
      <c r="AC75" s="1" t="s">
        <v>38</v>
      </c>
      <c r="AD75" s="1" t="s">
        <v>38</v>
      </c>
      <c r="AE75" s="1" t="s">
        <v>385</v>
      </c>
      <c r="AF75" s="1" t="s">
        <v>50</v>
      </c>
    </row>
    <row r="76" spans="1:35" s="6" customFormat="1" ht="60" customHeight="1" x14ac:dyDescent="0.2">
      <c r="A76" s="1">
        <v>73</v>
      </c>
      <c r="B76" s="1" t="s">
        <v>1676</v>
      </c>
      <c r="C76" s="1" t="s">
        <v>363</v>
      </c>
      <c r="D76" s="1" t="s">
        <v>371</v>
      </c>
      <c r="E76" s="1" t="s">
        <v>2622</v>
      </c>
      <c r="F76" s="1" t="s">
        <v>371</v>
      </c>
      <c r="G76" s="1" t="s">
        <v>2623</v>
      </c>
      <c r="H76" s="1" t="s">
        <v>2624</v>
      </c>
      <c r="I76" s="1" t="s">
        <v>2625</v>
      </c>
      <c r="J76" s="1" t="s">
        <v>2622</v>
      </c>
      <c r="K76" s="1">
        <v>32.445399999999999</v>
      </c>
      <c r="L76" s="1">
        <v>72.045919999999995</v>
      </c>
      <c r="M76" s="1">
        <v>60</v>
      </c>
      <c r="N76" s="1">
        <v>1006407</v>
      </c>
      <c r="O76" s="1">
        <v>480000</v>
      </c>
      <c r="P76" s="12" t="s">
        <v>1903</v>
      </c>
      <c r="Q76" s="1">
        <v>4.42</v>
      </c>
      <c r="R76" s="1">
        <v>15.24</v>
      </c>
      <c r="S76" s="1" t="s">
        <v>37</v>
      </c>
      <c r="T76" s="1">
        <v>240000</v>
      </c>
      <c r="U76" s="1" t="s">
        <v>37</v>
      </c>
      <c r="V76" s="1">
        <v>184292</v>
      </c>
      <c r="W76" s="1" t="s">
        <v>37</v>
      </c>
      <c r="X76" s="1">
        <v>10.670000000000002</v>
      </c>
      <c r="Y76" s="1" t="s">
        <v>147</v>
      </c>
      <c r="Z76" s="1">
        <v>785727</v>
      </c>
      <c r="AA76" s="1" t="s">
        <v>38</v>
      </c>
      <c r="AB76" s="1">
        <v>424292</v>
      </c>
      <c r="AC76" s="1" t="s">
        <v>38</v>
      </c>
      <c r="AD76" s="1" t="s">
        <v>38</v>
      </c>
      <c r="AE76" s="1" t="s">
        <v>385</v>
      </c>
      <c r="AF76" s="1" t="s">
        <v>386</v>
      </c>
    </row>
    <row r="77" spans="1:35" s="6" customFormat="1" ht="60" customHeight="1" x14ac:dyDescent="0.2">
      <c r="A77" s="5">
        <v>74</v>
      </c>
      <c r="B77" s="1" t="s">
        <v>1676</v>
      </c>
      <c r="C77" s="1" t="s">
        <v>363</v>
      </c>
      <c r="D77" s="1" t="s">
        <v>371</v>
      </c>
      <c r="E77" s="1" t="s">
        <v>2622</v>
      </c>
      <c r="F77" s="1" t="s">
        <v>371</v>
      </c>
      <c r="G77" s="1" t="s">
        <v>2626</v>
      </c>
      <c r="H77" s="1" t="s">
        <v>2627</v>
      </c>
      <c r="I77" s="1" t="s">
        <v>2625</v>
      </c>
      <c r="J77" s="1" t="s">
        <v>2622</v>
      </c>
      <c r="K77" s="1">
        <v>32.446750000000002</v>
      </c>
      <c r="L77" s="1">
        <v>72.047290000000004</v>
      </c>
      <c r="M77" s="1">
        <v>40</v>
      </c>
      <c r="N77" s="1">
        <v>106407</v>
      </c>
      <c r="O77" s="1">
        <v>480000</v>
      </c>
      <c r="P77" s="12" t="s">
        <v>1903</v>
      </c>
      <c r="Q77" s="1">
        <v>5.2</v>
      </c>
      <c r="R77" s="1">
        <v>15.24</v>
      </c>
      <c r="S77" s="1" t="s">
        <v>37</v>
      </c>
      <c r="T77" s="1">
        <v>240000</v>
      </c>
      <c r="U77" s="1" t="s">
        <v>37</v>
      </c>
      <c r="V77" s="1">
        <v>175763</v>
      </c>
      <c r="W77" s="1" t="s">
        <v>37</v>
      </c>
      <c r="X77" s="1">
        <v>10.670000000000002</v>
      </c>
      <c r="Y77" s="1" t="s">
        <v>147</v>
      </c>
      <c r="Z77" s="1">
        <v>732345</v>
      </c>
      <c r="AA77" s="1" t="s">
        <v>38</v>
      </c>
      <c r="AB77" s="1">
        <v>415763</v>
      </c>
      <c r="AC77" s="1" t="s">
        <v>38</v>
      </c>
      <c r="AD77" s="1" t="s">
        <v>38</v>
      </c>
      <c r="AE77" s="1" t="s">
        <v>385</v>
      </c>
      <c r="AF77" s="1" t="s">
        <v>386</v>
      </c>
    </row>
    <row r="78" spans="1:35" s="6" customFormat="1" ht="60" customHeight="1" x14ac:dyDescent="0.2">
      <c r="A78" s="1">
        <v>75</v>
      </c>
      <c r="B78" s="49" t="s">
        <v>1676</v>
      </c>
      <c r="C78" s="49" t="s">
        <v>2628</v>
      </c>
      <c r="D78" s="49" t="s">
        <v>2629</v>
      </c>
      <c r="E78" s="49" t="s">
        <v>372</v>
      </c>
      <c r="F78" s="49" t="s">
        <v>372</v>
      </c>
      <c r="G78" s="49" t="s">
        <v>2630</v>
      </c>
      <c r="H78" s="49" t="s">
        <v>2631</v>
      </c>
      <c r="I78" s="49" t="s">
        <v>2632</v>
      </c>
      <c r="J78" s="49" t="s">
        <v>372</v>
      </c>
      <c r="K78" s="49">
        <v>32.578740000000003</v>
      </c>
      <c r="L78" s="49">
        <v>71.575659999999999</v>
      </c>
      <c r="M78" s="49" t="s">
        <v>2633</v>
      </c>
      <c r="N78" s="49">
        <v>898654</v>
      </c>
      <c r="O78" s="49">
        <v>480000</v>
      </c>
      <c r="P78" s="49" t="s">
        <v>2634</v>
      </c>
      <c r="Q78" s="49" t="s">
        <v>2635</v>
      </c>
      <c r="R78" s="49" t="s">
        <v>2636</v>
      </c>
      <c r="S78" s="49" t="s">
        <v>37</v>
      </c>
      <c r="T78" s="49" t="s">
        <v>2637</v>
      </c>
      <c r="U78" s="49" t="s">
        <v>37</v>
      </c>
      <c r="V78" s="49" t="s">
        <v>2638</v>
      </c>
      <c r="W78" s="49" t="s">
        <v>37</v>
      </c>
      <c r="X78" s="49" t="s">
        <v>2639</v>
      </c>
      <c r="Y78" s="49" t="s">
        <v>58</v>
      </c>
      <c r="Z78" s="103">
        <v>800000</v>
      </c>
      <c r="AA78" s="49">
        <v>48000</v>
      </c>
      <c r="AB78" s="49">
        <v>480000</v>
      </c>
      <c r="AC78" s="206">
        <v>44806</v>
      </c>
      <c r="AD78" s="49">
        <v>480000</v>
      </c>
      <c r="AE78" s="49" t="s">
        <v>411</v>
      </c>
      <c r="AF78" s="49" t="s">
        <v>386</v>
      </c>
    </row>
    <row r="79" spans="1:35" s="6" customFormat="1" ht="60" customHeight="1" x14ac:dyDescent="0.2">
      <c r="A79" s="5">
        <v>76</v>
      </c>
      <c r="B79" s="1" t="s">
        <v>1676</v>
      </c>
      <c r="C79" s="1" t="s">
        <v>363</v>
      </c>
      <c r="D79" s="1" t="s">
        <v>387</v>
      </c>
      <c r="E79" s="1" t="s">
        <v>2640</v>
      </c>
      <c r="F79" s="1" t="s">
        <v>2641</v>
      </c>
      <c r="G79" s="1" t="s">
        <v>2642</v>
      </c>
      <c r="H79" s="1" t="s">
        <v>2643</v>
      </c>
      <c r="I79" s="1" t="s">
        <v>2644</v>
      </c>
      <c r="J79" s="1" t="s">
        <v>2640</v>
      </c>
      <c r="K79" s="1">
        <v>32.671326000000001</v>
      </c>
      <c r="L79" s="59">
        <v>72.364965999999995</v>
      </c>
      <c r="M79" s="1">
        <v>40</v>
      </c>
      <c r="N79" s="1">
        <v>1037241</v>
      </c>
      <c r="O79" s="1">
        <v>480000</v>
      </c>
      <c r="P79" s="1" t="s">
        <v>2645</v>
      </c>
      <c r="Q79" s="1">
        <v>3.66</v>
      </c>
      <c r="R79" s="1">
        <v>15.6</v>
      </c>
      <c r="S79" s="1" t="s">
        <v>37</v>
      </c>
      <c r="T79" s="60">
        <v>38291</v>
      </c>
      <c r="U79" s="1" t="s">
        <v>37</v>
      </c>
      <c r="V79" s="61">
        <v>113015</v>
      </c>
      <c r="W79" s="1" t="s">
        <v>37</v>
      </c>
      <c r="X79" s="1">
        <v>4.8</v>
      </c>
      <c r="Y79" s="1" t="s">
        <v>147</v>
      </c>
      <c r="Z79" s="60">
        <v>280195</v>
      </c>
      <c r="AA79" s="1" t="s">
        <v>38</v>
      </c>
      <c r="AB79" s="1">
        <f t="shared" ref="AB79" si="11">T79+V79</f>
        <v>151306</v>
      </c>
      <c r="AC79" s="1" t="s">
        <v>38</v>
      </c>
      <c r="AD79" s="1" t="s">
        <v>38</v>
      </c>
      <c r="AE79" s="1" t="s">
        <v>385</v>
      </c>
      <c r="AF79" s="1" t="s">
        <v>40</v>
      </c>
    </row>
    <row r="80" spans="1:35" s="6" customFormat="1" ht="60" customHeight="1" x14ac:dyDescent="0.2">
      <c r="A80" s="1">
        <v>77</v>
      </c>
      <c r="B80" s="1" t="s">
        <v>1676</v>
      </c>
      <c r="C80" s="1" t="s">
        <v>363</v>
      </c>
      <c r="D80" s="1" t="s">
        <v>387</v>
      </c>
      <c r="E80" s="1" t="s">
        <v>2646</v>
      </c>
      <c r="F80" s="1" t="s">
        <v>489</v>
      </c>
      <c r="G80" s="1" t="s">
        <v>2647</v>
      </c>
      <c r="H80" s="1" t="s">
        <v>2648</v>
      </c>
      <c r="I80" s="1" t="s">
        <v>2649</v>
      </c>
      <c r="J80" s="1" t="s">
        <v>2646</v>
      </c>
      <c r="K80" s="1">
        <v>32.723675</v>
      </c>
      <c r="L80" s="59">
        <v>72.185708000000005</v>
      </c>
      <c r="M80" s="1">
        <v>80</v>
      </c>
      <c r="N80" s="1">
        <v>1240518</v>
      </c>
      <c r="O80" s="1">
        <v>480000</v>
      </c>
      <c r="P80" s="12" t="s">
        <v>2650</v>
      </c>
      <c r="Q80" s="1">
        <v>3.66</v>
      </c>
      <c r="R80" s="1">
        <v>15.6</v>
      </c>
      <c r="S80" s="1" t="s">
        <v>37</v>
      </c>
      <c r="T80" s="60">
        <v>102227</v>
      </c>
      <c r="U80" s="1" t="s">
        <v>37</v>
      </c>
      <c r="V80" s="61">
        <v>151594</v>
      </c>
      <c r="W80" s="1" t="s">
        <v>37</v>
      </c>
      <c r="X80" s="1">
        <v>6</v>
      </c>
      <c r="Y80" s="1" t="s">
        <v>147</v>
      </c>
      <c r="Z80" s="60">
        <v>470038</v>
      </c>
      <c r="AA80" s="1" t="s">
        <v>38</v>
      </c>
      <c r="AB80" s="1">
        <v>253821</v>
      </c>
      <c r="AC80" s="1" t="s">
        <v>38</v>
      </c>
      <c r="AD80" s="1" t="s">
        <v>38</v>
      </c>
      <c r="AE80" s="1" t="s">
        <v>385</v>
      </c>
      <c r="AF80" s="1" t="s">
        <v>471</v>
      </c>
    </row>
    <row r="81" spans="1:32" s="6" customFormat="1" ht="60" customHeight="1" x14ac:dyDescent="0.2">
      <c r="A81" s="5">
        <v>78</v>
      </c>
      <c r="B81" s="1" t="s">
        <v>1676</v>
      </c>
      <c r="C81" s="1" t="s">
        <v>363</v>
      </c>
      <c r="D81" s="1" t="s">
        <v>387</v>
      </c>
      <c r="E81" s="1" t="s">
        <v>489</v>
      </c>
      <c r="F81" s="1" t="s">
        <v>489</v>
      </c>
      <c r="G81" s="1" t="s">
        <v>2651</v>
      </c>
      <c r="H81" s="1" t="s">
        <v>2652</v>
      </c>
      <c r="I81" s="1" t="s">
        <v>2653</v>
      </c>
      <c r="J81" s="1" t="s">
        <v>489</v>
      </c>
      <c r="K81" s="1">
        <v>32.759267999999999</v>
      </c>
      <c r="L81" s="59">
        <v>72.336197999999996</v>
      </c>
      <c r="M81" s="1">
        <v>60</v>
      </c>
      <c r="N81" s="1">
        <v>1240518</v>
      </c>
      <c r="O81" s="1">
        <v>480000</v>
      </c>
      <c r="P81" s="12" t="s">
        <v>2650</v>
      </c>
      <c r="Q81" s="1">
        <v>3.66</v>
      </c>
      <c r="R81" s="1">
        <v>15.6</v>
      </c>
      <c r="S81" s="1" t="s">
        <v>37</v>
      </c>
      <c r="T81" s="60">
        <v>128031</v>
      </c>
      <c r="U81" s="1" t="s">
        <v>37</v>
      </c>
      <c r="V81" s="61">
        <v>303969</v>
      </c>
      <c r="W81" s="1" t="s">
        <v>37</v>
      </c>
      <c r="X81" s="1">
        <v>18</v>
      </c>
      <c r="Y81" s="1" t="s">
        <v>147</v>
      </c>
      <c r="Z81" s="60">
        <v>800840</v>
      </c>
      <c r="AA81" s="1" t="s">
        <v>38</v>
      </c>
      <c r="AB81" s="1">
        <v>432000</v>
      </c>
      <c r="AC81" s="1" t="s">
        <v>38</v>
      </c>
      <c r="AD81" s="1" t="s">
        <v>38</v>
      </c>
      <c r="AE81" s="1" t="s">
        <v>385</v>
      </c>
      <c r="AF81" s="1" t="s">
        <v>471</v>
      </c>
    </row>
    <row r="82" spans="1:32" s="6" customFormat="1" ht="60" customHeight="1" x14ac:dyDescent="0.2">
      <c r="A82" s="1">
        <v>79</v>
      </c>
      <c r="B82" s="1" t="s">
        <v>1676</v>
      </c>
      <c r="C82" s="1" t="s">
        <v>363</v>
      </c>
      <c r="D82" s="1" t="s">
        <v>387</v>
      </c>
      <c r="E82" s="1" t="s">
        <v>2654</v>
      </c>
      <c r="F82" s="1" t="s">
        <v>489</v>
      </c>
      <c r="G82" s="1" t="s">
        <v>2655</v>
      </c>
      <c r="H82" s="1" t="s">
        <v>2656</v>
      </c>
      <c r="I82" s="1" t="s">
        <v>2657</v>
      </c>
      <c r="J82" s="1" t="s">
        <v>2654</v>
      </c>
      <c r="K82" s="1">
        <v>32.766437000000003</v>
      </c>
      <c r="L82" s="59">
        <v>72.341649000000004</v>
      </c>
      <c r="M82" s="1">
        <v>28</v>
      </c>
      <c r="N82" s="1">
        <v>1240518</v>
      </c>
      <c r="O82" s="1">
        <v>480000</v>
      </c>
      <c r="P82" s="12" t="s">
        <v>2650</v>
      </c>
      <c r="Q82" s="1">
        <v>3.66</v>
      </c>
      <c r="R82" s="1">
        <v>15.6</v>
      </c>
      <c r="S82" s="1" t="s">
        <v>37</v>
      </c>
      <c r="T82" s="60">
        <v>170195</v>
      </c>
      <c r="U82" s="1" t="s">
        <v>37</v>
      </c>
      <c r="V82" s="61">
        <v>82378</v>
      </c>
      <c r="W82" s="1" t="s">
        <v>37</v>
      </c>
      <c r="X82" s="1">
        <v>9.6</v>
      </c>
      <c r="Y82" s="1" t="s">
        <v>147</v>
      </c>
      <c r="Z82" s="60">
        <v>467727</v>
      </c>
      <c r="AA82" s="1" t="s">
        <v>38</v>
      </c>
      <c r="AB82" s="1">
        <v>252573</v>
      </c>
      <c r="AC82" s="1" t="s">
        <v>38</v>
      </c>
      <c r="AD82" s="1" t="s">
        <v>38</v>
      </c>
      <c r="AE82" s="1" t="s">
        <v>385</v>
      </c>
      <c r="AF82" s="1" t="s">
        <v>471</v>
      </c>
    </row>
    <row r="83" spans="1:32" s="6" customFormat="1" ht="60" customHeight="1" x14ac:dyDescent="0.2">
      <c r="A83" s="5">
        <v>80</v>
      </c>
      <c r="B83" s="1" t="s">
        <v>1676</v>
      </c>
      <c r="C83" s="1" t="s">
        <v>363</v>
      </c>
      <c r="D83" s="1" t="s">
        <v>387</v>
      </c>
      <c r="E83" s="1" t="s">
        <v>2658</v>
      </c>
      <c r="F83" s="1" t="s">
        <v>489</v>
      </c>
      <c r="G83" s="1" t="s">
        <v>2659</v>
      </c>
      <c r="H83" s="1" t="s">
        <v>2660</v>
      </c>
      <c r="I83" s="1" t="s">
        <v>2661</v>
      </c>
      <c r="J83" s="1" t="s">
        <v>2658</v>
      </c>
      <c r="K83" s="1">
        <v>32.721885999999998</v>
      </c>
      <c r="L83" s="59">
        <v>72.103939999999994</v>
      </c>
      <c r="M83" s="1">
        <v>70</v>
      </c>
      <c r="N83" s="1">
        <v>1240518</v>
      </c>
      <c r="O83" s="1">
        <v>480000</v>
      </c>
      <c r="P83" s="12" t="s">
        <v>2650</v>
      </c>
      <c r="Q83" s="1">
        <v>3.66</v>
      </c>
      <c r="R83" s="1">
        <v>15.6</v>
      </c>
      <c r="S83" s="1" t="s">
        <v>37</v>
      </c>
      <c r="T83" s="60">
        <v>104977</v>
      </c>
      <c r="U83" s="1" t="s">
        <v>37</v>
      </c>
      <c r="V83" s="61">
        <v>327023</v>
      </c>
      <c r="W83" s="1" t="s">
        <v>37</v>
      </c>
      <c r="X83" s="1">
        <v>18</v>
      </c>
      <c r="Y83" s="1" t="s">
        <v>147</v>
      </c>
      <c r="Z83" s="60">
        <v>834996</v>
      </c>
      <c r="AA83" s="1" t="s">
        <v>38</v>
      </c>
      <c r="AB83" s="1">
        <v>432000</v>
      </c>
      <c r="AC83" s="1" t="s">
        <v>38</v>
      </c>
      <c r="AD83" s="1" t="s">
        <v>38</v>
      </c>
      <c r="AE83" s="1" t="s">
        <v>385</v>
      </c>
      <c r="AF83" s="1" t="s">
        <v>471</v>
      </c>
    </row>
    <row r="84" spans="1:32" s="6" customFormat="1" ht="60" customHeight="1" x14ac:dyDescent="0.2">
      <c r="A84" s="1">
        <v>81</v>
      </c>
      <c r="B84" s="1" t="s">
        <v>1676</v>
      </c>
      <c r="C84" s="1" t="s">
        <v>363</v>
      </c>
      <c r="D84" s="1" t="s">
        <v>371</v>
      </c>
      <c r="E84" s="1" t="s">
        <v>2662</v>
      </c>
      <c r="F84" s="1" t="s">
        <v>2662</v>
      </c>
      <c r="G84" s="1" t="s">
        <v>2663</v>
      </c>
      <c r="H84" s="1" t="s">
        <v>2664</v>
      </c>
      <c r="I84" s="1" t="s">
        <v>2665</v>
      </c>
      <c r="J84" s="1" t="s">
        <v>2662</v>
      </c>
      <c r="K84" s="1">
        <v>32.885795999999999</v>
      </c>
      <c r="L84" s="59">
        <v>71.937443999999999</v>
      </c>
      <c r="M84" s="1">
        <v>50</v>
      </c>
      <c r="N84" s="1">
        <v>1037241</v>
      </c>
      <c r="O84" s="1">
        <v>480000</v>
      </c>
      <c r="P84" s="12" t="s">
        <v>2650</v>
      </c>
      <c r="Q84" s="1">
        <v>3.66</v>
      </c>
      <c r="R84" s="1">
        <v>15.6</v>
      </c>
      <c r="S84" s="1" t="s">
        <v>37</v>
      </c>
      <c r="T84" s="60">
        <v>55235</v>
      </c>
      <c r="U84" s="1" t="s">
        <v>37</v>
      </c>
      <c r="V84" s="61">
        <v>179017</v>
      </c>
      <c r="W84" s="1" t="s">
        <v>37</v>
      </c>
      <c r="X84" s="1">
        <v>15.6</v>
      </c>
      <c r="Y84" s="1" t="s">
        <v>147</v>
      </c>
      <c r="Z84" s="60">
        <v>433800</v>
      </c>
      <c r="AA84" s="1" t="s">
        <v>38</v>
      </c>
      <c r="AB84" s="1">
        <v>234252</v>
      </c>
      <c r="AC84" s="1" t="s">
        <v>38</v>
      </c>
      <c r="AD84" s="1" t="s">
        <v>38</v>
      </c>
      <c r="AE84" s="1" t="s">
        <v>385</v>
      </c>
      <c r="AF84" s="1" t="s">
        <v>471</v>
      </c>
    </row>
    <row r="85" spans="1:32" s="6" customFormat="1" ht="60" customHeight="1" x14ac:dyDescent="0.2">
      <c r="A85" s="5">
        <v>82</v>
      </c>
      <c r="B85" s="1" t="s">
        <v>1676</v>
      </c>
      <c r="C85" s="1" t="s">
        <v>363</v>
      </c>
      <c r="D85" s="1" t="s">
        <v>387</v>
      </c>
      <c r="E85" s="1" t="s">
        <v>2658</v>
      </c>
      <c r="F85" s="1" t="s">
        <v>489</v>
      </c>
      <c r="G85" s="1" t="s">
        <v>2666</v>
      </c>
      <c r="H85" s="1" t="s">
        <v>2667</v>
      </c>
      <c r="I85" s="1" t="s">
        <v>2668</v>
      </c>
      <c r="J85" s="1" t="s">
        <v>2658</v>
      </c>
      <c r="K85" s="1">
        <v>32.713554999999999</v>
      </c>
      <c r="L85" s="59">
        <v>72.331873000000002</v>
      </c>
      <c r="M85" s="1">
        <v>40</v>
      </c>
      <c r="N85" s="1">
        <v>1240518</v>
      </c>
      <c r="O85" s="1">
        <v>480000</v>
      </c>
      <c r="P85" s="12" t="s">
        <v>2650</v>
      </c>
      <c r="Q85" s="1">
        <v>3.66</v>
      </c>
      <c r="R85" s="1">
        <v>15.6</v>
      </c>
      <c r="S85" s="1" t="s">
        <v>37</v>
      </c>
      <c r="T85" s="60">
        <v>155863</v>
      </c>
      <c r="U85" s="1" t="s">
        <v>37</v>
      </c>
      <c r="V85" s="61">
        <v>276137</v>
      </c>
      <c r="W85" s="1" t="s">
        <v>37</v>
      </c>
      <c r="X85" s="1">
        <v>18.600000000000001</v>
      </c>
      <c r="Y85" s="1" t="s">
        <v>147</v>
      </c>
      <c r="Z85" s="60">
        <v>806581</v>
      </c>
      <c r="AA85" s="1" t="s">
        <v>38</v>
      </c>
      <c r="AB85" s="1">
        <v>432000</v>
      </c>
      <c r="AC85" s="1" t="s">
        <v>38</v>
      </c>
      <c r="AD85" s="1" t="s">
        <v>38</v>
      </c>
      <c r="AE85" s="1" t="s">
        <v>385</v>
      </c>
      <c r="AF85" s="1" t="s">
        <v>471</v>
      </c>
    </row>
    <row r="86" spans="1:32" s="6" customFormat="1" ht="60" customHeight="1" x14ac:dyDescent="0.2">
      <c r="A86" s="1">
        <v>83</v>
      </c>
      <c r="B86" s="1" t="s">
        <v>1676</v>
      </c>
      <c r="C86" s="1" t="s">
        <v>363</v>
      </c>
      <c r="D86" s="1" t="s">
        <v>387</v>
      </c>
      <c r="E86" s="1" t="s">
        <v>2658</v>
      </c>
      <c r="F86" s="1" t="s">
        <v>489</v>
      </c>
      <c r="G86" s="1" t="s">
        <v>2669</v>
      </c>
      <c r="H86" s="1" t="s">
        <v>2670</v>
      </c>
      <c r="I86" s="1" t="s">
        <v>2671</v>
      </c>
      <c r="J86" s="1" t="s">
        <v>2658</v>
      </c>
      <c r="K86" s="1">
        <v>32.707816999999999</v>
      </c>
      <c r="L86" s="59">
        <v>72.332001000000005</v>
      </c>
      <c r="M86" s="1">
        <v>40</v>
      </c>
      <c r="N86" s="1">
        <v>947643</v>
      </c>
      <c r="O86" s="1">
        <v>480000</v>
      </c>
      <c r="P86" s="12" t="s">
        <v>2672</v>
      </c>
      <c r="Q86" s="1">
        <v>3.66</v>
      </c>
      <c r="R86" s="1">
        <v>15.6</v>
      </c>
      <c r="S86" s="1" t="s">
        <v>37</v>
      </c>
      <c r="T86" s="60">
        <v>132270</v>
      </c>
      <c r="U86" s="1" t="s">
        <v>37</v>
      </c>
      <c r="V86" s="61">
        <v>299730</v>
      </c>
      <c r="W86" s="1" t="s">
        <v>37</v>
      </c>
      <c r="X86" s="1">
        <v>18.600000000000001</v>
      </c>
      <c r="Y86" s="1" t="s">
        <v>147</v>
      </c>
      <c r="Z86" s="60">
        <v>812435</v>
      </c>
      <c r="AA86" s="1" t="s">
        <v>38</v>
      </c>
      <c r="AB86" s="1">
        <v>432000</v>
      </c>
      <c r="AC86" s="1" t="s">
        <v>38</v>
      </c>
      <c r="AD86" s="1" t="s">
        <v>38</v>
      </c>
      <c r="AE86" s="1" t="s">
        <v>385</v>
      </c>
      <c r="AF86" s="1" t="s">
        <v>471</v>
      </c>
    </row>
    <row r="87" spans="1:32" s="6" customFormat="1" ht="60" customHeight="1" x14ac:dyDescent="0.2">
      <c r="A87" s="5">
        <v>84</v>
      </c>
      <c r="B87" s="1" t="s">
        <v>1676</v>
      </c>
      <c r="C87" s="1" t="s">
        <v>363</v>
      </c>
      <c r="D87" s="1" t="s">
        <v>387</v>
      </c>
      <c r="E87" s="1" t="s">
        <v>2654</v>
      </c>
      <c r="F87" s="1" t="s">
        <v>489</v>
      </c>
      <c r="G87" s="1" t="s">
        <v>2673</v>
      </c>
      <c r="H87" s="1" t="s">
        <v>2674</v>
      </c>
      <c r="I87" s="1" t="s">
        <v>2675</v>
      </c>
      <c r="J87" s="1" t="s">
        <v>2654</v>
      </c>
      <c r="K87" s="1">
        <v>32.762407000000003</v>
      </c>
      <c r="L87" s="59">
        <v>72.336878999999996</v>
      </c>
      <c r="M87" s="1">
        <v>30</v>
      </c>
      <c r="N87" s="1">
        <v>947643</v>
      </c>
      <c r="O87" s="1">
        <v>480000</v>
      </c>
      <c r="P87" s="12" t="s">
        <v>2672</v>
      </c>
      <c r="Q87" s="1">
        <v>3.66</v>
      </c>
      <c r="R87" s="1">
        <v>15.6</v>
      </c>
      <c r="S87" s="1" t="s">
        <v>37</v>
      </c>
      <c r="T87" s="60">
        <v>123084</v>
      </c>
      <c r="U87" s="1" t="s">
        <v>37</v>
      </c>
      <c r="V87" s="61">
        <v>308916</v>
      </c>
      <c r="W87" s="1" t="s">
        <v>37</v>
      </c>
      <c r="X87" s="1">
        <v>18.600000000000001</v>
      </c>
      <c r="Y87" s="1" t="s">
        <v>147</v>
      </c>
      <c r="Z87" s="60">
        <v>810812</v>
      </c>
      <c r="AA87" s="1" t="s">
        <v>38</v>
      </c>
      <c r="AB87" s="1">
        <v>432000</v>
      </c>
      <c r="AC87" s="1" t="s">
        <v>38</v>
      </c>
      <c r="AD87" s="1" t="s">
        <v>38</v>
      </c>
      <c r="AE87" s="1" t="s">
        <v>385</v>
      </c>
      <c r="AF87" s="1" t="s">
        <v>471</v>
      </c>
    </row>
    <row r="88" spans="1:32" s="6" customFormat="1" ht="60" customHeight="1" x14ac:dyDescent="0.2">
      <c r="A88" s="1">
        <v>85</v>
      </c>
      <c r="B88" s="1" t="s">
        <v>1676</v>
      </c>
      <c r="C88" s="1" t="s">
        <v>363</v>
      </c>
      <c r="D88" s="1" t="s">
        <v>363</v>
      </c>
      <c r="E88" s="1" t="s">
        <v>2676</v>
      </c>
      <c r="F88" s="1" t="s">
        <v>2677</v>
      </c>
      <c r="G88" s="1" t="s">
        <v>2678</v>
      </c>
      <c r="H88" s="1" t="s">
        <v>2679</v>
      </c>
      <c r="I88" s="1" t="s">
        <v>2680</v>
      </c>
      <c r="J88" s="1" t="s">
        <v>2676</v>
      </c>
      <c r="K88" s="1">
        <v>33.103675000000003</v>
      </c>
      <c r="L88" s="1">
        <v>72.909632000000002</v>
      </c>
      <c r="M88" s="1">
        <v>48</v>
      </c>
      <c r="N88" s="1">
        <v>1141952</v>
      </c>
      <c r="O88" s="1">
        <v>480000</v>
      </c>
      <c r="P88" s="1" t="s">
        <v>2681</v>
      </c>
      <c r="Q88" s="1">
        <v>3.66</v>
      </c>
      <c r="R88" s="1">
        <v>16.47</v>
      </c>
      <c r="S88" s="7" t="s">
        <v>37</v>
      </c>
      <c r="T88" s="1">
        <v>86200</v>
      </c>
      <c r="U88" s="7" t="s">
        <v>37</v>
      </c>
      <c r="V88" s="1">
        <v>345800</v>
      </c>
      <c r="W88" s="7" t="s">
        <v>37</v>
      </c>
      <c r="X88" s="1">
        <v>12.2</v>
      </c>
      <c r="Y88" s="1" t="s">
        <v>147</v>
      </c>
      <c r="Z88" s="1">
        <v>902310</v>
      </c>
      <c r="AA88" s="1" t="s">
        <v>38</v>
      </c>
      <c r="AB88" s="1">
        <v>432000</v>
      </c>
      <c r="AC88" s="1" t="s">
        <v>38</v>
      </c>
      <c r="AD88" s="1" t="s">
        <v>38</v>
      </c>
      <c r="AE88" s="1" t="s">
        <v>385</v>
      </c>
      <c r="AF88" s="1" t="s">
        <v>471</v>
      </c>
    </row>
    <row r="89" spans="1:32" s="6" customFormat="1" ht="60" customHeight="1" x14ac:dyDescent="0.2">
      <c r="A89" s="5">
        <v>86</v>
      </c>
      <c r="B89" s="1" t="s">
        <v>1676</v>
      </c>
      <c r="C89" s="1" t="s">
        <v>363</v>
      </c>
      <c r="D89" s="1" t="s">
        <v>364</v>
      </c>
      <c r="E89" s="1" t="s">
        <v>1929</v>
      </c>
      <c r="F89" s="1" t="s">
        <v>364</v>
      </c>
      <c r="G89" s="1" t="s">
        <v>2682</v>
      </c>
      <c r="H89" s="1" t="s">
        <v>2683</v>
      </c>
      <c r="I89" s="1" t="s">
        <v>2684</v>
      </c>
      <c r="J89" s="1" t="s">
        <v>1933</v>
      </c>
      <c r="K89" s="1">
        <v>32.786163000000002</v>
      </c>
      <c r="L89" s="1">
        <v>72.715170000000001</v>
      </c>
      <c r="M89" s="1">
        <v>40</v>
      </c>
      <c r="N89" s="1">
        <v>1635740</v>
      </c>
      <c r="O89" s="1">
        <v>480000</v>
      </c>
      <c r="P89" s="1" t="s">
        <v>2681</v>
      </c>
      <c r="Q89" s="1">
        <v>3.99</v>
      </c>
      <c r="R89" s="1">
        <v>16.3</v>
      </c>
      <c r="S89" s="7" t="s">
        <v>37</v>
      </c>
      <c r="T89" s="1">
        <v>158000</v>
      </c>
      <c r="U89" s="7" t="s">
        <v>37</v>
      </c>
      <c r="V89" s="1">
        <v>132700</v>
      </c>
      <c r="W89" s="7" t="s">
        <v>37</v>
      </c>
      <c r="X89" s="1">
        <v>6.6</v>
      </c>
      <c r="Y89" s="1" t="s">
        <v>147</v>
      </c>
      <c r="Z89" s="1">
        <v>538438</v>
      </c>
      <c r="AA89" s="1" t="s">
        <v>38</v>
      </c>
      <c r="AB89" s="1">
        <v>290700</v>
      </c>
      <c r="AC89" s="1" t="s">
        <v>38</v>
      </c>
      <c r="AD89" s="1" t="s">
        <v>38</v>
      </c>
      <c r="AE89" s="1" t="s">
        <v>385</v>
      </c>
      <c r="AF89" s="1" t="s">
        <v>471</v>
      </c>
    </row>
    <row r="90" spans="1:32" s="6" customFormat="1" ht="60" customHeight="1" x14ac:dyDescent="0.2">
      <c r="A90" s="1">
        <v>87</v>
      </c>
      <c r="B90" s="1" t="s">
        <v>1676</v>
      </c>
      <c r="C90" s="1" t="s">
        <v>363</v>
      </c>
      <c r="D90" s="1" t="s">
        <v>363</v>
      </c>
      <c r="E90" s="1" t="s">
        <v>2685</v>
      </c>
      <c r="F90" s="1" t="s">
        <v>2686</v>
      </c>
      <c r="G90" s="1" t="s">
        <v>2687</v>
      </c>
      <c r="H90" s="1" t="s">
        <v>2688</v>
      </c>
      <c r="I90" s="1" t="s">
        <v>2689</v>
      </c>
      <c r="J90" s="1" t="s">
        <v>2690</v>
      </c>
      <c r="K90" s="1">
        <v>33.103675000000003</v>
      </c>
      <c r="L90" s="1">
        <v>72.909632000000002</v>
      </c>
      <c r="M90" s="1">
        <v>120</v>
      </c>
      <c r="N90" s="1">
        <v>1141952</v>
      </c>
      <c r="O90" s="1">
        <v>480000</v>
      </c>
      <c r="P90" s="1" t="s">
        <v>2681</v>
      </c>
      <c r="Q90" s="1">
        <v>3.65</v>
      </c>
      <c r="R90" s="1">
        <v>16.3</v>
      </c>
      <c r="S90" s="7" t="s">
        <v>37</v>
      </c>
      <c r="T90" s="1">
        <v>103670</v>
      </c>
      <c r="U90" s="7" t="s">
        <v>37</v>
      </c>
      <c r="V90" s="1">
        <v>111790</v>
      </c>
      <c r="W90" s="7" t="s">
        <v>37</v>
      </c>
      <c r="X90" s="1">
        <v>4.5</v>
      </c>
      <c r="Y90" s="1" t="s">
        <v>147</v>
      </c>
      <c r="Z90" s="1">
        <v>399060</v>
      </c>
      <c r="AA90" s="1" t="s">
        <v>38</v>
      </c>
      <c r="AB90" s="1">
        <v>215460</v>
      </c>
      <c r="AC90" s="1" t="s">
        <v>38</v>
      </c>
      <c r="AD90" s="1" t="s">
        <v>38</v>
      </c>
      <c r="AE90" s="1" t="s">
        <v>385</v>
      </c>
      <c r="AF90" s="1" t="s">
        <v>471</v>
      </c>
    </row>
    <row r="91" spans="1:32" s="6" customFormat="1" ht="60" customHeight="1" x14ac:dyDescent="0.2">
      <c r="A91" s="5">
        <v>88</v>
      </c>
      <c r="B91" s="1" t="s">
        <v>1676</v>
      </c>
      <c r="C91" s="1" t="s">
        <v>363</v>
      </c>
      <c r="D91" s="1" t="s">
        <v>363</v>
      </c>
      <c r="E91" s="1" t="s">
        <v>2691</v>
      </c>
      <c r="F91" s="1" t="s">
        <v>1942</v>
      </c>
      <c r="G91" s="1" t="s">
        <v>2692</v>
      </c>
      <c r="H91" s="1" t="s">
        <v>2693</v>
      </c>
      <c r="I91" s="1" t="s">
        <v>2694</v>
      </c>
      <c r="J91" s="1" t="s">
        <v>2695</v>
      </c>
      <c r="K91" s="1">
        <v>33.103675000000003</v>
      </c>
      <c r="L91" s="1">
        <v>72.909632000000002</v>
      </c>
      <c r="M91" s="1">
        <v>48</v>
      </c>
      <c r="N91" s="1">
        <v>1141952</v>
      </c>
      <c r="O91" s="1">
        <v>480000</v>
      </c>
      <c r="P91" s="1" t="s">
        <v>2681</v>
      </c>
      <c r="Q91" s="1">
        <v>3.7</v>
      </c>
      <c r="R91" s="1">
        <v>16.3</v>
      </c>
      <c r="S91" s="7" t="s">
        <v>37</v>
      </c>
      <c r="T91" s="1">
        <v>64200</v>
      </c>
      <c r="U91" s="7" t="s">
        <v>37</v>
      </c>
      <c r="V91" s="1">
        <v>175100</v>
      </c>
      <c r="W91" s="7" t="s">
        <v>37</v>
      </c>
      <c r="X91" s="1">
        <v>2.1</v>
      </c>
      <c r="Y91" s="1" t="s">
        <v>147</v>
      </c>
      <c r="Z91" s="1">
        <v>443175</v>
      </c>
      <c r="AA91" s="1" t="s">
        <v>38</v>
      </c>
      <c r="AB91" s="1">
        <v>239300</v>
      </c>
      <c r="AC91" s="1" t="s">
        <v>38</v>
      </c>
      <c r="AD91" s="1" t="s">
        <v>38</v>
      </c>
      <c r="AE91" s="1" t="s">
        <v>385</v>
      </c>
      <c r="AF91" s="1" t="s">
        <v>471</v>
      </c>
    </row>
    <row r="92" spans="1:32" s="6" customFormat="1" ht="60" customHeight="1" x14ac:dyDescent="0.2">
      <c r="A92" s="1">
        <v>89</v>
      </c>
      <c r="B92" s="1" t="s">
        <v>1676</v>
      </c>
      <c r="C92" s="1" t="s">
        <v>363</v>
      </c>
      <c r="D92" s="1" t="s">
        <v>480</v>
      </c>
      <c r="E92" s="1" t="s">
        <v>481</v>
      </c>
      <c r="F92" s="1" t="s">
        <v>482</v>
      </c>
      <c r="G92" s="1" t="s">
        <v>2696</v>
      </c>
      <c r="H92" s="1" t="s">
        <v>2697</v>
      </c>
      <c r="I92" s="1" t="s">
        <v>2698</v>
      </c>
      <c r="J92" s="1" t="s">
        <v>486</v>
      </c>
      <c r="K92" s="1">
        <v>32.772903999999997</v>
      </c>
      <c r="L92" s="1">
        <v>73.004977999999994</v>
      </c>
      <c r="M92" s="1">
        <v>40</v>
      </c>
      <c r="N92" s="1">
        <v>1334925</v>
      </c>
      <c r="O92" s="1">
        <v>480000</v>
      </c>
      <c r="P92" s="1" t="s">
        <v>1934</v>
      </c>
      <c r="Q92" s="1">
        <v>4.57</v>
      </c>
      <c r="R92" s="1">
        <v>16.3</v>
      </c>
      <c r="S92" s="7" t="s">
        <v>37</v>
      </c>
      <c r="T92" s="1">
        <v>71900</v>
      </c>
      <c r="U92" s="7" t="s">
        <v>37</v>
      </c>
      <c r="V92" s="1">
        <v>360100</v>
      </c>
      <c r="W92" s="7" t="s">
        <v>37</v>
      </c>
      <c r="X92" s="1">
        <v>8.23</v>
      </c>
      <c r="Y92" s="1" t="s">
        <v>147</v>
      </c>
      <c r="Z92" s="1">
        <v>804245</v>
      </c>
      <c r="AA92" s="1" t="s">
        <v>38</v>
      </c>
      <c r="AB92" s="1">
        <v>432000</v>
      </c>
      <c r="AC92" s="1" t="s">
        <v>38</v>
      </c>
      <c r="AD92" s="1" t="s">
        <v>38</v>
      </c>
      <c r="AE92" s="1" t="s">
        <v>385</v>
      </c>
      <c r="AF92" s="1" t="s">
        <v>471</v>
      </c>
    </row>
    <row r="93" spans="1:32" s="6" customFormat="1" ht="60" customHeight="1" x14ac:dyDescent="0.2">
      <c r="A93" s="5">
        <v>90</v>
      </c>
      <c r="B93" s="1" t="s">
        <v>1676</v>
      </c>
      <c r="C93" s="1" t="s">
        <v>363</v>
      </c>
      <c r="D93" s="1" t="s">
        <v>364</v>
      </c>
      <c r="E93" s="1" t="s">
        <v>364</v>
      </c>
      <c r="F93" s="1" t="s">
        <v>364</v>
      </c>
      <c r="G93" s="1" t="s">
        <v>2699</v>
      </c>
      <c r="H93" s="1" t="s">
        <v>2700</v>
      </c>
      <c r="I93" s="1" t="s">
        <v>1937</v>
      </c>
      <c r="J93" s="1" t="s">
        <v>1938</v>
      </c>
      <c r="K93" s="1">
        <v>32.797780000000003</v>
      </c>
      <c r="L93" s="1">
        <v>72.657668000000001</v>
      </c>
      <c r="M93" s="1">
        <v>40</v>
      </c>
      <c r="N93" s="1">
        <v>1334925</v>
      </c>
      <c r="O93" s="1">
        <v>480000</v>
      </c>
      <c r="P93" s="1" t="s">
        <v>1934</v>
      </c>
      <c r="Q93" s="1">
        <v>4.57</v>
      </c>
      <c r="R93" s="1">
        <v>16.3</v>
      </c>
      <c r="S93" s="7" t="s">
        <v>37</v>
      </c>
      <c r="T93" s="1">
        <v>80300</v>
      </c>
      <c r="U93" s="7" t="s">
        <v>37</v>
      </c>
      <c r="V93" s="1">
        <v>273580</v>
      </c>
      <c r="W93" s="7" t="s">
        <v>37</v>
      </c>
      <c r="X93" s="1">
        <v>5.8</v>
      </c>
      <c r="Y93" s="1" t="s">
        <v>147</v>
      </c>
      <c r="Z93" s="1">
        <v>655485</v>
      </c>
      <c r="AA93" s="1" t="s">
        <v>38</v>
      </c>
      <c r="AB93" s="1">
        <v>353880</v>
      </c>
      <c r="AC93" s="1" t="s">
        <v>38</v>
      </c>
      <c r="AD93" s="1" t="s">
        <v>38</v>
      </c>
      <c r="AE93" s="1" t="s">
        <v>385</v>
      </c>
      <c r="AF93" s="1" t="s">
        <v>471</v>
      </c>
    </row>
    <row r="94" spans="1:32" s="6" customFormat="1" ht="60" customHeight="1" x14ac:dyDescent="0.2">
      <c r="A94" s="1">
        <v>91</v>
      </c>
      <c r="B94" s="1" t="s">
        <v>1676</v>
      </c>
      <c r="C94" s="1" t="s">
        <v>363</v>
      </c>
      <c r="D94" s="1" t="s">
        <v>363</v>
      </c>
      <c r="E94" s="1" t="s">
        <v>2701</v>
      </c>
      <c r="F94" s="1" t="s">
        <v>2677</v>
      </c>
      <c r="G94" s="1" t="s">
        <v>2702</v>
      </c>
      <c r="H94" s="1" t="s">
        <v>2679</v>
      </c>
      <c r="I94" s="1" t="s">
        <v>2680</v>
      </c>
      <c r="J94" s="1" t="s">
        <v>2701</v>
      </c>
      <c r="K94" s="1">
        <v>33.130229999999997</v>
      </c>
      <c r="L94" s="1">
        <v>72.891975000000002</v>
      </c>
      <c r="M94" s="1">
        <v>64</v>
      </c>
      <c r="N94" s="1">
        <v>1141952</v>
      </c>
      <c r="O94" s="1">
        <v>480000</v>
      </c>
      <c r="P94" s="1" t="s">
        <v>2681</v>
      </c>
      <c r="Q94" s="1">
        <v>3.7</v>
      </c>
      <c r="R94" s="1">
        <v>16.3</v>
      </c>
      <c r="S94" s="7" t="s">
        <v>37</v>
      </c>
      <c r="T94" s="1">
        <v>123900</v>
      </c>
      <c r="U94" s="7" t="s">
        <v>37</v>
      </c>
      <c r="V94" s="1">
        <v>308100</v>
      </c>
      <c r="W94" s="7" t="s">
        <v>37</v>
      </c>
      <c r="X94" s="1">
        <v>9.75</v>
      </c>
      <c r="Y94" s="1" t="s">
        <v>147</v>
      </c>
      <c r="Z94" s="1">
        <v>848526</v>
      </c>
      <c r="AA94" s="1" t="s">
        <v>38</v>
      </c>
      <c r="AB94" s="1">
        <v>432000</v>
      </c>
      <c r="AC94" s="1" t="s">
        <v>38</v>
      </c>
      <c r="AD94" s="1" t="s">
        <v>38</v>
      </c>
      <c r="AE94" s="1" t="s">
        <v>385</v>
      </c>
      <c r="AF94" s="1" t="s">
        <v>471</v>
      </c>
    </row>
    <row r="95" spans="1:32" s="6" customFormat="1" ht="60" customHeight="1" x14ac:dyDescent="0.2">
      <c r="A95" s="5">
        <v>92</v>
      </c>
      <c r="B95" s="1" t="s">
        <v>1676</v>
      </c>
      <c r="C95" s="1" t="s">
        <v>363</v>
      </c>
      <c r="D95" s="1" t="s">
        <v>363</v>
      </c>
      <c r="E95" s="1" t="s">
        <v>2703</v>
      </c>
      <c r="F95" s="1" t="s">
        <v>2703</v>
      </c>
      <c r="G95" s="1" t="s">
        <v>2704</v>
      </c>
      <c r="H95" s="1" t="s">
        <v>2705</v>
      </c>
      <c r="I95" s="1" t="s">
        <v>2706</v>
      </c>
      <c r="J95" s="1" t="s">
        <v>2707</v>
      </c>
      <c r="K95" s="1">
        <v>32.967477000000002</v>
      </c>
      <c r="L95" s="1">
        <v>72.761632000000006</v>
      </c>
      <c r="M95" s="1">
        <v>56</v>
      </c>
      <c r="N95" s="1">
        <v>1525588</v>
      </c>
      <c r="O95" s="1">
        <v>480000</v>
      </c>
      <c r="P95" s="1" t="s">
        <v>2708</v>
      </c>
      <c r="Q95" s="1">
        <v>4.57</v>
      </c>
      <c r="R95" s="1">
        <v>6.13</v>
      </c>
      <c r="S95" s="7" t="s">
        <v>37</v>
      </c>
      <c r="T95" s="1">
        <v>238000</v>
      </c>
      <c r="U95" s="7" t="s">
        <v>37</v>
      </c>
      <c r="V95" s="1">
        <v>194000</v>
      </c>
      <c r="W95" s="7" t="s">
        <v>37</v>
      </c>
      <c r="X95" s="1">
        <v>6</v>
      </c>
      <c r="Y95" s="1" t="s">
        <v>147</v>
      </c>
      <c r="Z95" s="1">
        <v>877738</v>
      </c>
      <c r="AA95" s="1" t="s">
        <v>38</v>
      </c>
      <c r="AB95" s="1">
        <v>432000</v>
      </c>
      <c r="AC95" s="1" t="s">
        <v>38</v>
      </c>
      <c r="AD95" s="1" t="s">
        <v>38</v>
      </c>
      <c r="AE95" s="1" t="s">
        <v>385</v>
      </c>
      <c r="AF95" s="1" t="s">
        <v>471</v>
      </c>
    </row>
    <row r="96" spans="1:32" s="6" customFormat="1" ht="60" customHeight="1" x14ac:dyDescent="0.2">
      <c r="A96" s="1">
        <v>93</v>
      </c>
      <c r="B96" s="1" t="s">
        <v>1676</v>
      </c>
      <c r="C96" s="1" t="s">
        <v>363</v>
      </c>
      <c r="D96" s="1" t="s">
        <v>363</v>
      </c>
      <c r="E96" s="1" t="s">
        <v>2709</v>
      </c>
      <c r="F96" s="1" t="s">
        <v>2709</v>
      </c>
      <c r="G96" s="1" t="s">
        <v>2710</v>
      </c>
      <c r="H96" s="1" t="s">
        <v>2711</v>
      </c>
      <c r="I96" s="1" t="s">
        <v>2712</v>
      </c>
      <c r="J96" s="1" t="s">
        <v>2713</v>
      </c>
      <c r="K96" s="1">
        <v>33.16733</v>
      </c>
      <c r="L96" s="1">
        <v>72.723820000000003</v>
      </c>
      <c r="M96" s="1">
        <v>32</v>
      </c>
      <c r="N96" s="1">
        <v>1427929</v>
      </c>
      <c r="O96" s="1">
        <v>480000</v>
      </c>
      <c r="P96" s="1" t="s">
        <v>1939</v>
      </c>
      <c r="Q96" s="1">
        <v>4.57</v>
      </c>
      <c r="R96" s="1">
        <v>13</v>
      </c>
      <c r="S96" s="7" t="s">
        <v>37</v>
      </c>
      <c r="T96" s="1">
        <v>202000</v>
      </c>
      <c r="U96" s="7" t="s">
        <v>37</v>
      </c>
      <c r="V96" s="1">
        <v>230000</v>
      </c>
      <c r="W96" s="7" t="s">
        <v>37</v>
      </c>
      <c r="X96" s="1">
        <v>1.5</v>
      </c>
      <c r="Y96" s="1" t="s">
        <v>147</v>
      </c>
      <c r="Z96" s="1">
        <v>1098412</v>
      </c>
      <c r="AA96" s="1" t="s">
        <v>38</v>
      </c>
      <c r="AB96" s="1">
        <v>432000</v>
      </c>
      <c r="AC96" s="1" t="s">
        <v>38</v>
      </c>
      <c r="AD96" s="1" t="s">
        <v>38</v>
      </c>
      <c r="AE96" s="1" t="s">
        <v>385</v>
      </c>
      <c r="AF96" s="1" t="s">
        <v>471</v>
      </c>
    </row>
    <row r="97" spans="1:32" s="6" customFormat="1" ht="60" customHeight="1" x14ac:dyDescent="0.2">
      <c r="A97" s="5">
        <v>94</v>
      </c>
      <c r="B97" s="1" t="s">
        <v>1676</v>
      </c>
      <c r="C97" s="1" t="s">
        <v>704</v>
      </c>
      <c r="D97" s="1" t="s">
        <v>712</v>
      </c>
      <c r="E97" s="1" t="s">
        <v>2714</v>
      </c>
      <c r="F97" s="1" t="s">
        <v>2715</v>
      </c>
      <c r="G97" s="1" t="s">
        <v>2716</v>
      </c>
      <c r="H97" s="1" t="s">
        <v>2717</v>
      </c>
      <c r="I97" s="1" t="s">
        <v>2718</v>
      </c>
      <c r="J97" s="1" t="s">
        <v>2719</v>
      </c>
      <c r="K97" s="1">
        <v>33.016249999999999</v>
      </c>
      <c r="L97" s="1">
        <v>73.578659999999999</v>
      </c>
      <c r="M97" s="1">
        <v>40</v>
      </c>
      <c r="N97" s="12" t="s">
        <v>2720</v>
      </c>
      <c r="O97" s="1">
        <v>480000</v>
      </c>
      <c r="P97" s="12" t="s">
        <v>2721</v>
      </c>
      <c r="Q97" s="1">
        <v>12</v>
      </c>
      <c r="R97" s="1">
        <v>50</v>
      </c>
      <c r="S97" s="1" t="s">
        <v>37</v>
      </c>
      <c r="T97" s="1">
        <v>102308</v>
      </c>
      <c r="U97" s="1" t="s">
        <v>37</v>
      </c>
      <c r="V97" s="1">
        <v>245894</v>
      </c>
      <c r="W97" s="1" t="s">
        <v>37</v>
      </c>
      <c r="X97" s="1">
        <v>29</v>
      </c>
      <c r="Y97" s="1" t="s">
        <v>34</v>
      </c>
      <c r="Z97" s="1">
        <v>644819</v>
      </c>
      <c r="AA97" s="1">
        <v>38690</v>
      </c>
      <c r="AB97" s="1">
        <v>386892</v>
      </c>
      <c r="AC97" s="40" t="s">
        <v>2722</v>
      </c>
      <c r="AD97" s="1" t="s">
        <v>348</v>
      </c>
      <c r="AE97" s="1" t="s">
        <v>718</v>
      </c>
      <c r="AF97" s="1" t="s">
        <v>50</v>
      </c>
    </row>
    <row r="98" spans="1:32" s="6" customFormat="1" ht="60" customHeight="1" x14ac:dyDescent="0.2">
      <c r="A98" s="1">
        <v>95</v>
      </c>
      <c r="B98" s="1" t="s">
        <v>1676</v>
      </c>
      <c r="C98" s="1" t="s">
        <v>704</v>
      </c>
      <c r="D98" s="1" t="s">
        <v>712</v>
      </c>
      <c r="E98" s="1" t="s">
        <v>900</v>
      </c>
      <c r="F98" s="1" t="s">
        <v>900</v>
      </c>
      <c r="G98" s="1" t="s">
        <v>2723</v>
      </c>
      <c r="H98" s="1" t="s">
        <v>2724</v>
      </c>
      <c r="I98" s="1" t="s">
        <v>2725</v>
      </c>
      <c r="J98" s="1" t="s">
        <v>900</v>
      </c>
      <c r="K98" s="1" t="s">
        <v>2726</v>
      </c>
      <c r="L98" s="1" t="s">
        <v>2727</v>
      </c>
      <c r="M98" s="1">
        <v>60</v>
      </c>
      <c r="N98" s="1">
        <v>1013061</v>
      </c>
      <c r="O98" s="1">
        <v>480000</v>
      </c>
      <c r="P98" s="40" t="s">
        <v>2728</v>
      </c>
      <c r="Q98" s="1">
        <v>12</v>
      </c>
      <c r="R98" s="1">
        <v>50</v>
      </c>
      <c r="S98" s="1" t="s">
        <v>37</v>
      </c>
      <c r="T98" s="1">
        <v>35177</v>
      </c>
      <c r="U98" s="1" t="s">
        <v>37</v>
      </c>
      <c r="V98" s="1">
        <v>70862</v>
      </c>
      <c r="W98" s="1" t="s">
        <v>37</v>
      </c>
      <c r="X98" s="1">
        <v>20</v>
      </c>
      <c r="Y98" s="1" t="s">
        <v>34</v>
      </c>
      <c r="Z98" s="1">
        <v>196372</v>
      </c>
      <c r="AA98" s="1">
        <v>11783</v>
      </c>
      <c r="AB98" s="1">
        <v>117823</v>
      </c>
      <c r="AC98" s="40" t="s">
        <v>384</v>
      </c>
      <c r="AD98" s="1" t="s">
        <v>2729</v>
      </c>
      <c r="AE98" s="1" t="s">
        <v>718</v>
      </c>
      <c r="AF98" s="1" t="s">
        <v>50</v>
      </c>
    </row>
    <row r="99" spans="1:32" s="6" customFormat="1" ht="60" customHeight="1" x14ac:dyDescent="0.2">
      <c r="A99" s="5">
        <v>96</v>
      </c>
      <c r="B99" s="1" t="s">
        <v>1676</v>
      </c>
      <c r="C99" s="1" t="s">
        <v>704</v>
      </c>
      <c r="D99" s="1" t="s">
        <v>719</v>
      </c>
      <c r="E99" s="1" t="s">
        <v>899</v>
      </c>
      <c r="F99" s="1" t="s">
        <v>899</v>
      </c>
      <c r="G99" s="1" t="s">
        <v>2730</v>
      </c>
      <c r="H99" s="1" t="s">
        <v>2731</v>
      </c>
      <c r="I99" s="1" t="s">
        <v>2732</v>
      </c>
      <c r="J99" s="1" t="s">
        <v>899</v>
      </c>
      <c r="K99" s="1">
        <v>33.095621000000001</v>
      </c>
      <c r="L99" s="1">
        <v>73.379136000000003</v>
      </c>
      <c r="M99" s="1">
        <v>24</v>
      </c>
      <c r="N99" s="1">
        <v>800136</v>
      </c>
      <c r="O99" s="1">
        <v>480000</v>
      </c>
      <c r="P99" s="12" t="s">
        <v>2733</v>
      </c>
      <c r="Q99" s="1">
        <v>12.5</v>
      </c>
      <c r="R99" s="1">
        <v>50</v>
      </c>
      <c r="S99" s="1" t="s">
        <v>37</v>
      </c>
      <c r="T99" s="1">
        <v>61157</v>
      </c>
      <c r="U99" s="1" t="s">
        <v>37</v>
      </c>
      <c r="V99" s="1">
        <v>105229</v>
      </c>
      <c r="W99" s="1" t="s">
        <v>37</v>
      </c>
      <c r="X99" s="1">
        <v>23</v>
      </c>
      <c r="Y99" s="1" t="s">
        <v>34</v>
      </c>
      <c r="Z99" s="1">
        <v>350000</v>
      </c>
      <c r="AA99" s="1">
        <v>18487</v>
      </c>
      <c r="AB99" s="1">
        <v>184873</v>
      </c>
      <c r="AC99" s="12" t="s">
        <v>1968</v>
      </c>
      <c r="AD99" s="1" t="s">
        <v>38</v>
      </c>
      <c r="AE99" s="1" t="s">
        <v>718</v>
      </c>
      <c r="AF99" s="1" t="s">
        <v>50</v>
      </c>
    </row>
    <row r="100" spans="1:32" s="6" customFormat="1" ht="60" customHeight="1" x14ac:dyDescent="0.2">
      <c r="A100" s="1">
        <v>97</v>
      </c>
      <c r="B100" s="60" t="s">
        <v>1676</v>
      </c>
      <c r="C100" s="1" t="s">
        <v>704</v>
      </c>
      <c r="D100" s="1" t="s">
        <v>704</v>
      </c>
      <c r="E100" s="1" t="s">
        <v>2734</v>
      </c>
      <c r="F100" s="1" t="s">
        <v>2735</v>
      </c>
      <c r="G100" s="1" t="s">
        <v>2736</v>
      </c>
      <c r="H100" s="1" t="s">
        <v>2737</v>
      </c>
      <c r="I100" s="62" t="s">
        <v>2738</v>
      </c>
      <c r="J100" s="1" t="s">
        <v>2734</v>
      </c>
      <c r="K100" s="1">
        <v>32.444090000000003</v>
      </c>
      <c r="L100" s="1">
        <v>73.230519999999999</v>
      </c>
      <c r="M100" s="1">
        <v>30</v>
      </c>
      <c r="N100" s="1">
        <v>951725</v>
      </c>
      <c r="O100" s="1">
        <v>480000</v>
      </c>
      <c r="P100" s="13" t="s">
        <v>1903</v>
      </c>
      <c r="Q100" s="1">
        <v>12</v>
      </c>
      <c r="R100" s="1">
        <v>50</v>
      </c>
      <c r="S100" s="1" t="s">
        <v>37</v>
      </c>
      <c r="T100" s="1">
        <v>44091</v>
      </c>
      <c r="U100" s="1" t="s">
        <v>37</v>
      </c>
      <c r="V100" s="1">
        <v>110171</v>
      </c>
      <c r="W100" s="1" t="s">
        <v>37</v>
      </c>
      <c r="X100" s="1">
        <v>19</v>
      </c>
      <c r="Y100" s="1" t="s">
        <v>147</v>
      </c>
      <c r="Z100" s="1">
        <v>474262</v>
      </c>
      <c r="AA100" s="1" t="s">
        <v>38</v>
      </c>
      <c r="AB100" s="1">
        <v>154262</v>
      </c>
      <c r="AC100" s="13" t="s">
        <v>2035</v>
      </c>
      <c r="AD100" s="1">
        <v>17141</v>
      </c>
      <c r="AE100" s="1" t="s">
        <v>711</v>
      </c>
      <c r="AF100" s="1" t="s">
        <v>50</v>
      </c>
    </row>
    <row r="101" spans="1:32" s="6" customFormat="1" ht="60" customHeight="1" x14ac:dyDescent="0.2">
      <c r="A101" s="5">
        <v>98</v>
      </c>
      <c r="B101" s="60" t="s">
        <v>1676</v>
      </c>
      <c r="C101" s="1" t="s">
        <v>704</v>
      </c>
      <c r="D101" s="1" t="s">
        <v>704</v>
      </c>
      <c r="E101" s="1" t="s">
        <v>2739</v>
      </c>
      <c r="F101" s="1" t="s">
        <v>2740</v>
      </c>
      <c r="G101" s="1" t="s">
        <v>2741</v>
      </c>
      <c r="H101" s="1" t="s">
        <v>2742</v>
      </c>
      <c r="I101" s="62" t="s">
        <v>2743</v>
      </c>
      <c r="J101" s="1" t="s">
        <v>2739</v>
      </c>
      <c r="K101" s="1">
        <v>32.394700999999998</v>
      </c>
      <c r="L101" s="1">
        <v>73.494715999999997</v>
      </c>
      <c r="M101" s="1">
        <v>40</v>
      </c>
      <c r="N101" s="1">
        <v>951725</v>
      </c>
      <c r="O101" s="1">
        <v>480000</v>
      </c>
      <c r="P101" s="13" t="s">
        <v>2744</v>
      </c>
      <c r="Q101" s="1">
        <v>12</v>
      </c>
      <c r="R101" s="1">
        <v>50</v>
      </c>
      <c r="S101" s="1" t="s">
        <v>37</v>
      </c>
      <c r="T101" s="1">
        <v>155040</v>
      </c>
      <c r="U101" s="1" t="s">
        <v>37</v>
      </c>
      <c r="V101" s="1">
        <v>124033</v>
      </c>
      <c r="W101" s="1" t="s">
        <v>37</v>
      </c>
      <c r="X101" s="1">
        <v>25</v>
      </c>
      <c r="Y101" s="1" t="s">
        <v>34</v>
      </c>
      <c r="Z101" s="1">
        <v>562606</v>
      </c>
      <c r="AA101" s="1">
        <v>31008</v>
      </c>
      <c r="AB101" s="1">
        <v>310081</v>
      </c>
      <c r="AC101" s="13" t="s">
        <v>2745</v>
      </c>
      <c r="AD101" s="1" t="s">
        <v>38</v>
      </c>
      <c r="AE101" s="1" t="s">
        <v>718</v>
      </c>
      <c r="AF101" s="1" t="s">
        <v>50</v>
      </c>
    </row>
    <row r="102" spans="1:32" s="6" customFormat="1" ht="60" customHeight="1" x14ac:dyDescent="0.2">
      <c r="A102" s="1">
        <v>99</v>
      </c>
      <c r="B102" s="60" t="s">
        <v>1676</v>
      </c>
      <c r="C102" s="1" t="s">
        <v>704</v>
      </c>
      <c r="D102" s="1" t="s">
        <v>704</v>
      </c>
      <c r="E102" s="1" t="s">
        <v>2020</v>
      </c>
      <c r="F102" s="1" t="s">
        <v>2746</v>
      </c>
      <c r="G102" s="1" t="s">
        <v>2747</v>
      </c>
      <c r="H102" s="1" t="s">
        <v>2748</v>
      </c>
      <c r="I102" s="62" t="s">
        <v>2749</v>
      </c>
      <c r="J102" s="1" t="s">
        <v>2020</v>
      </c>
      <c r="K102" s="1">
        <v>32.74015</v>
      </c>
      <c r="L102" s="1">
        <v>73.384200000000007</v>
      </c>
      <c r="M102" s="1">
        <v>40</v>
      </c>
      <c r="N102" s="1">
        <v>1013061</v>
      </c>
      <c r="O102" s="1">
        <v>480000</v>
      </c>
      <c r="P102" s="13" t="s">
        <v>2750</v>
      </c>
      <c r="Q102" s="1">
        <v>12</v>
      </c>
      <c r="R102" s="1">
        <v>50</v>
      </c>
      <c r="S102" s="1" t="s">
        <v>37</v>
      </c>
      <c r="T102" s="1">
        <v>152322</v>
      </c>
      <c r="U102" s="1" t="s">
        <v>37</v>
      </c>
      <c r="V102" s="1">
        <v>121857</v>
      </c>
      <c r="W102" s="1" t="s">
        <v>37</v>
      </c>
      <c r="X102" s="1">
        <v>17</v>
      </c>
      <c r="Y102" s="1" t="s">
        <v>34</v>
      </c>
      <c r="Z102" s="1">
        <v>557712</v>
      </c>
      <c r="AA102" s="1">
        <v>30464</v>
      </c>
      <c r="AB102" s="1">
        <v>304643</v>
      </c>
      <c r="AC102" s="13" t="s">
        <v>2745</v>
      </c>
      <c r="AD102" s="1" t="s">
        <v>38</v>
      </c>
      <c r="AE102" s="1" t="s">
        <v>718</v>
      </c>
      <c r="AF102" s="1" t="s">
        <v>50</v>
      </c>
    </row>
    <row r="103" spans="1:32" s="6" customFormat="1" ht="60" customHeight="1" x14ac:dyDescent="0.2">
      <c r="A103" s="5">
        <v>100</v>
      </c>
      <c r="B103" s="63" t="s">
        <v>1676</v>
      </c>
      <c r="C103" s="1" t="s">
        <v>704</v>
      </c>
      <c r="D103" s="1" t="s">
        <v>704</v>
      </c>
      <c r="E103" s="1" t="s">
        <v>2751</v>
      </c>
      <c r="F103" s="1" t="s">
        <v>158</v>
      </c>
      <c r="G103" s="1" t="s">
        <v>2752</v>
      </c>
      <c r="H103" s="1" t="s">
        <v>2753</v>
      </c>
      <c r="I103" s="62" t="s">
        <v>2754</v>
      </c>
      <c r="J103" s="1" t="s">
        <v>2751</v>
      </c>
      <c r="K103" s="1">
        <v>32.808625999999997</v>
      </c>
      <c r="L103" s="1">
        <v>73.489919999999998</v>
      </c>
      <c r="M103" s="1">
        <v>30</v>
      </c>
      <c r="N103" s="1">
        <v>1013061</v>
      </c>
      <c r="O103" s="1">
        <v>480000</v>
      </c>
      <c r="P103" s="13" t="s">
        <v>2750</v>
      </c>
      <c r="Q103" s="1">
        <v>12</v>
      </c>
      <c r="R103" s="1">
        <v>50</v>
      </c>
      <c r="S103" s="1" t="s">
        <v>37</v>
      </c>
      <c r="T103" s="1">
        <v>61394</v>
      </c>
      <c r="U103" s="1" t="s">
        <v>37</v>
      </c>
      <c r="V103" s="1">
        <v>49115</v>
      </c>
      <c r="W103" s="1" t="s">
        <v>37</v>
      </c>
      <c r="X103" s="1">
        <v>25</v>
      </c>
      <c r="Y103" s="1" t="s">
        <v>147</v>
      </c>
      <c r="Z103" s="1">
        <f>V103+T103+320000</f>
        <v>430509</v>
      </c>
      <c r="AA103" s="1" t="s">
        <v>38</v>
      </c>
      <c r="AB103" s="1">
        <v>110509</v>
      </c>
      <c r="AC103" s="1" t="s">
        <v>2755</v>
      </c>
      <c r="AD103" s="64">
        <v>12279</v>
      </c>
      <c r="AE103" s="4" t="s">
        <v>711</v>
      </c>
      <c r="AF103" s="1" t="s">
        <v>50</v>
      </c>
    </row>
    <row r="104" spans="1:32" s="6" customFormat="1" ht="60" customHeight="1" x14ac:dyDescent="0.2">
      <c r="A104" s="1">
        <v>101</v>
      </c>
      <c r="B104" s="63" t="s">
        <v>1676</v>
      </c>
      <c r="C104" s="1" t="s">
        <v>704</v>
      </c>
      <c r="D104" s="1" t="s">
        <v>704</v>
      </c>
      <c r="E104" s="1" t="s">
        <v>2751</v>
      </c>
      <c r="F104" s="1" t="s">
        <v>158</v>
      </c>
      <c r="G104" s="1" t="s">
        <v>2756</v>
      </c>
      <c r="H104" s="1" t="s">
        <v>2757</v>
      </c>
      <c r="I104" s="62" t="s">
        <v>2758</v>
      </c>
      <c r="J104" s="1" t="s">
        <v>2751</v>
      </c>
      <c r="K104" s="1">
        <v>32.813139999999997</v>
      </c>
      <c r="L104" s="1">
        <v>73.463123999999993</v>
      </c>
      <c r="M104" s="1">
        <v>40</v>
      </c>
      <c r="N104" s="1">
        <v>1013061</v>
      </c>
      <c r="O104" s="1">
        <v>480000</v>
      </c>
      <c r="P104" s="13" t="s">
        <v>2283</v>
      </c>
      <c r="Q104" s="1">
        <v>12</v>
      </c>
      <c r="R104" s="1">
        <v>50</v>
      </c>
      <c r="S104" s="1" t="s">
        <v>37</v>
      </c>
      <c r="T104" s="1">
        <v>118949</v>
      </c>
      <c r="U104" s="1" t="s">
        <v>37</v>
      </c>
      <c r="V104" s="1">
        <v>118950</v>
      </c>
      <c r="W104" s="1" t="s">
        <v>37</v>
      </c>
      <c r="X104" s="1">
        <v>25</v>
      </c>
      <c r="Y104" s="1" t="s">
        <v>147</v>
      </c>
      <c r="Z104" s="1">
        <f>V104+T104+320000</f>
        <v>557899</v>
      </c>
      <c r="AA104" s="39" t="s">
        <v>38</v>
      </c>
      <c r="AB104" s="1">
        <v>237899</v>
      </c>
      <c r="AC104" s="1" t="s">
        <v>2759</v>
      </c>
      <c r="AD104" s="64">
        <v>26434</v>
      </c>
      <c r="AE104" s="4" t="s">
        <v>711</v>
      </c>
      <c r="AF104" s="1" t="s">
        <v>50</v>
      </c>
    </row>
    <row r="105" spans="1:32" s="6" customFormat="1" ht="60" customHeight="1" x14ac:dyDescent="0.2">
      <c r="A105" s="5">
        <v>102</v>
      </c>
      <c r="B105" s="4" t="s">
        <v>1676</v>
      </c>
      <c r="C105" s="4" t="s">
        <v>704</v>
      </c>
      <c r="D105" s="4" t="s">
        <v>712</v>
      </c>
      <c r="E105" s="4" t="s">
        <v>2760</v>
      </c>
      <c r="F105" s="4" t="s">
        <v>719</v>
      </c>
      <c r="G105" s="1" t="s">
        <v>2761</v>
      </c>
      <c r="H105" s="4" t="s">
        <v>2762</v>
      </c>
      <c r="I105" s="4" t="s">
        <v>2763</v>
      </c>
      <c r="J105" s="4" t="s">
        <v>2760</v>
      </c>
      <c r="K105" s="4">
        <v>33.139600000000002</v>
      </c>
      <c r="L105" s="4">
        <v>73.427989999999994</v>
      </c>
      <c r="M105" s="4">
        <v>40</v>
      </c>
      <c r="N105" s="4">
        <v>1013061</v>
      </c>
      <c r="O105" s="4">
        <v>480000</v>
      </c>
      <c r="P105" s="46">
        <v>44588</v>
      </c>
      <c r="Q105" s="4" t="s">
        <v>735</v>
      </c>
      <c r="R105" s="4" t="s">
        <v>736</v>
      </c>
      <c r="S105" s="4" t="s">
        <v>37</v>
      </c>
      <c r="T105" s="4">
        <v>161666</v>
      </c>
      <c r="U105" s="4" t="s">
        <v>37</v>
      </c>
      <c r="V105" s="4">
        <v>158121</v>
      </c>
      <c r="W105" s="4" t="s">
        <v>37</v>
      </c>
      <c r="X105" s="4" t="s">
        <v>2764</v>
      </c>
      <c r="Y105" s="4" t="s">
        <v>147</v>
      </c>
      <c r="Z105" s="4">
        <v>592199</v>
      </c>
      <c r="AA105" s="4"/>
      <c r="AB105" s="4">
        <v>319787</v>
      </c>
      <c r="AC105" s="46">
        <v>44741</v>
      </c>
      <c r="AD105" s="4">
        <v>35532</v>
      </c>
      <c r="AE105" s="4" t="s">
        <v>711</v>
      </c>
      <c r="AF105" s="1" t="s">
        <v>50</v>
      </c>
    </row>
    <row r="106" spans="1:32" s="6" customFormat="1" ht="60" customHeight="1" x14ac:dyDescent="0.2">
      <c r="A106" s="1">
        <v>103</v>
      </c>
      <c r="B106" s="4" t="s">
        <v>1676</v>
      </c>
      <c r="C106" s="4" t="s">
        <v>704</v>
      </c>
      <c r="D106" s="4" t="s">
        <v>712</v>
      </c>
      <c r="E106" s="4" t="s">
        <v>1974</v>
      </c>
      <c r="F106" s="4" t="s">
        <v>1975</v>
      </c>
      <c r="G106" s="1" t="s">
        <v>2765</v>
      </c>
      <c r="H106" s="4" t="s">
        <v>2766</v>
      </c>
      <c r="I106" s="4" t="s">
        <v>1978</v>
      </c>
      <c r="J106" s="4" t="s">
        <v>1974</v>
      </c>
      <c r="K106" s="4">
        <v>33.208993999999997</v>
      </c>
      <c r="L106" s="4">
        <v>73.503767999999994</v>
      </c>
      <c r="M106" s="4">
        <v>30</v>
      </c>
      <c r="N106" s="4">
        <v>949748</v>
      </c>
      <c r="O106" s="4">
        <v>480000</v>
      </c>
      <c r="P106" s="46">
        <v>44380</v>
      </c>
      <c r="Q106" s="4" t="s">
        <v>735</v>
      </c>
      <c r="R106" s="4" t="s">
        <v>736</v>
      </c>
      <c r="S106" s="4" t="s">
        <v>37</v>
      </c>
      <c r="T106" s="4">
        <v>239940</v>
      </c>
      <c r="U106" s="4" t="s">
        <v>37</v>
      </c>
      <c r="V106" s="4">
        <v>192060</v>
      </c>
      <c r="W106" s="4" t="s">
        <v>37</v>
      </c>
      <c r="X106" s="4" t="s">
        <v>2767</v>
      </c>
      <c r="Y106" s="4" t="s">
        <v>34</v>
      </c>
      <c r="Z106" s="4">
        <v>1638881</v>
      </c>
      <c r="AA106" s="4">
        <v>48000</v>
      </c>
      <c r="AB106" s="4">
        <v>480000</v>
      </c>
      <c r="AC106" s="46">
        <v>44707</v>
      </c>
      <c r="AD106" s="4" t="s">
        <v>2729</v>
      </c>
      <c r="AE106" s="4" t="s">
        <v>718</v>
      </c>
      <c r="AF106" s="1" t="s">
        <v>50</v>
      </c>
    </row>
    <row r="107" spans="1:32" s="6" customFormat="1" ht="60" customHeight="1" x14ac:dyDescent="0.2">
      <c r="A107" s="5">
        <v>104</v>
      </c>
      <c r="B107" s="4" t="s">
        <v>1676</v>
      </c>
      <c r="C107" s="4" t="s">
        <v>704</v>
      </c>
      <c r="D107" s="4" t="s">
        <v>719</v>
      </c>
      <c r="E107" s="4" t="s">
        <v>2768</v>
      </c>
      <c r="F107" s="4" t="s">
        <v>2769</v>
      </c>
      <c r="G107" s="1" t="s">
        <v>2770</v>
      </c>
      <c r="H107" s="4" t="s">
        <v>2771</v>
      </c>
      <c r="I107" s="4" t="s">
        <v>2772</v>
      </c>
      <c r="J107" s="4" t="s">
        <v>2768</v>
      </c>
      <c r="K107" s="4">
        <v>32.872512</v>
      </c>
      <c r="L107" s="4">
        <v>73.297652999999997</v>
      </c>
      <c r="M107" s="4">
        <v>24</v>
      </c>
      <c r="N107" s="4">
        <v>900640</v>
      </c>
      <c r="O107" s="2">
        <v>480000</v>
      </c>
      <c r="P107" s="4" t="s">
        <v>2773</v>
      </c>
      <c r="Q107" s="4">
        <v>12.5</v>
      </c>
      <c r="R107" s="4" t="s">
        <v>736</v>
      </c>
      <c r="S107" s="1" t="s">
        <v>37</v>
      </c>
      <c r="T107" s="4">
        <v>211653</v>
      </c>
      <c r="U107" s="4" t="s">
        <v>37</v>
      </c>
      <c r="V107" s="4">
        <v>177423</v>
      </c>
      <c r="W107" s="4" t="s">
        <v>37</v>
      </c>
      <c r="X107" s="4" t="s">
        <v>2774</v>
      </c>
      <c r="Y107" s="4" t="s">
        <v>147</v>
      </c>
      <c r="Z107" s="4">
        <v>800000</v>
      </c>
      <c r="AA107" s="4" t="s">
        <v>38</v>
      </c>
      <c r="AB107" s="4">
        <v>389076</v>
      </c>
      <c r="AC107" s="46">
        <v>44657</v>
      </c>
      <c r="AD107" s="1" t="s">
        <v>38</v>
      </c>
      <c r="AE107" s="4" t="s">
        <v>711</v>
      </c>
      <c r="AF107" s="1" t="s">
        <v>50</v>
      </c>
    </row>
    <row r="108" spans="1:32" s="6" customFormat="1" ht="60" customHeight="1" x14ac:dyDescent="0.2">
      <c r="A108" s="1">
        <v>105</v>
      </c>
      <c r="B108" s="4" t="s">
        <v>1676</v>
      </c>
      <c r="C108" s="4" t="s">
        <v>704</v>
      </c>
      <c r="D108" s="4" t="s">
        <v>719</v>
      </c>
      <c r="E108" s="4" t="s">
        <v>2769</v>
      </c>
      <c r="F108" s="4" t="s">
        <v>2769</v>
      </c>
      <c r="G108" s="1" t="s">
        <v>2775</v>
      </c>
      <c r="H108" s="4" t="s">
        <v>2776</v>
      </c>
      <c r="I108" s="65" t="s">
        <v>2777</v>
      </c>
      <c r="J108" s="4" t="s">
        <v>2769</v>
      </c>
      <c r="K108" s="4">
        <v>32.977930999999998</v>
      </c>
      <c r="L108" s="4">
        <v>73.278251999999995</v>
      </c>
      <c r="M108" s="4">
        <v>40</v>
      </c>
      <c r="N108" s="4">
        <v>346556</v>
      </c>
      <c r="O108" s="2">
        <v>480000</v>
      </c>
      <c r="P108" s="46">
        <v>44481</v>
      </c>
      <c r="Q108" s="4">
        <v>3.66</v>
      </c>
      <c r="R108" s="4" t="s">
        <v>736</v>
      </c>
      <c r="S108" s="1" t="s">
        <v>37</v>
      </c>
      <c r="T108" s="4">
        <v>83221</v>
      </c>
      <c r="U108" s="4" t="s">
        <v>37</v>
      </c>
      <c r="V108" s="4">
        <v>66577</v>
      </c>
      <c r="W108" s="4" t="s">
        <v>37</v>
      </c>
      <c r="X108" s="4" t="s">
        <v>2778</v>
      </c>
      <c r="Y108" s="4" t="s">
        <v>147</v>
      </c>
      <c r="Z108" s="4">
        <v>800000</v>
      </c>
      <c r="AA108" s="4" t="s">
        <v>38</v>
      </c>
      <c r="AB108" s="4">
        <v>159798</v>
      </c>
      <c r="AC108" s="14" t="s">
        <v>2779</v>
      </c>
      <c r="AD108" s="1" t="s">
        <v>38</v>
      </c>
      <c r="AE108" s="4" t="s">
        <v>711</v>
      </c>
      <c r="AF108" s="1" t="s">
        <v>50</v>
      </c>
    </row>
    <row r="109" spans="1:32" s="6" customFormat="1" ht="60" customHeight="1" x14ac:dyDescent="0.2">
      <c r="A109" s="5">
        <v>106</v>
      </c>
      <c r="B109" s="4" t="s">
        <v>1676</v>
      </c>
      <c r="C109" s="4" t="s">
        <v>704</v>
      </c>
      <c r="D109" s="4" t="s">
        <v>712</v>
      </c>
      <c r="E109" s="1" t="s">
        <v>2780</v>
      </c>
      <c r="F109" s="1" t="s">
        <v>2780</v>
      </c>
      <c r="G109" s="1" t="s">
        <v>1997</v>
      </c>
      <c r="H109" s="5" t="s">
        <v>1998</v>
      </c>
      <c r="I109" s="1" t="s">
        <v>1999</v>
      </c>
      <c r="J109" s="12" t="s">
        <v>2780</v>
      </c>
      <c r="K109" s="1">
        <v>33.00705</v>
      </c>
      <c r="L109" s="1">
        <v>73.299083999999993</v>
      </c>
      <c r="M109" s="1">
        <v>15</v>
      </c>
      <c r="N109" s="1">
        <v>1187185</v>
      </c>
      <c r="O109" s="12">
        <v>480000</v>
      </c>
      <c r="P109" s="7">
        <v>44447</v>
      </c>
      <c r="Q109" s="1" t="s">
        <v>735</v>
      </c>
      <c r="R109" s="1" t="s">
        <v>736</v>
      </c>
      <c r="S109" s="4" t="s">
        <v>37</v>
      </c>
      <c r="T109" s="1">
        <v>56155</v>
      </c>
      <c r="U109" s="4" t="s">
        <v>37</v>
      </c>
      <c r="V109" s="1">
        <v>87601</v>
      </c>
      <c r="W109" s="4" t="s">
        <v>37</v>
      </c>
      <c r="X109" s="1" t="s">
        <v>737</v>
      </c>
      <c r="Y109" s="1" t="s">
        <v>147</v>
      </c>
      <c r="Z109" s="1">
        <v>266214</v>
      </c>
      <c r="AA109" s="1" t="s">
        <v>38</v>
      </c>
      <c r="AB109" s="1">
        <v>143756</v>
      </c>
      <c r="AC109" s="7">
        <v>44510</v>
      </c>
      <c r="AD109" s="1">
        <v>15970</v>
      </c>
      <c r="AE109" s="4" t="s">
        <v>711</v>
      </c>
      <c r="AF109" s="1" t="s">
        <v>50</v>
      </c>
    </row>
    <row r="110" spans="1:32" s="6" customFormat="1" ht="60" customHeight="1" x14ac:dyDescent="0.2">
      <c r="A110" s="1">
        <v>107</v>
      </c>
      <c r="B110" s="4" t="s">
        <v>1676</v>
      </c>
      <c r="C110" s="4" t="s">
        <v>704</v>
      </c>
      <c r="D110" s="4" t="s">
        <v>966</v>
      </c>
      <c r="E110" s="4" t="s">
        <v>2781</v>
      </c>
      <c r="F110" s="4" t="s">
        <v>2781</v>
      </c>
      <c r="G110" s="4" t="s">
        <v>119</v>
      </c>
      <c r="H110" s="4" t="s">
        <v>2782</v>
      </c>
      <c r="I110" s="4" t="s">
        <v>2783</v>
      </c>
      <c r="J110" s="4" t="s">
        <v>2781</v>
      </c>
      <c r="K110" s="4">
        <v>32.699069999999999</v>
      </c>
      <c r="L110" s="4">
        <v>73.379718999999994</v>
      </c>
      <c r="M110" s="4">
        <v>40</v>
      </c>
      <c r="N110" s="4">
        <v>886084</v>
      </c>
      <c r="O110" s="4">
        <v>480000</v>
      </c>
      <c r="P110" s="4" t="s">
        <v>1952</v>
      </c>
      <c r="Q110" s="4">
        <v>12</v>
      </c>
      <c r="R110" s="4">
        <v>50</v>
      </c>
      <c r="S110" s="7" t="s">
        <v>37</v>
      </c>
      <c r="T110" s="4">
        <v>131361</v>
      </c>
      <c r="U110" s="46" t="s">
        <v>964</v>
      </c>
      <c r="V110" s="4">
        <v>105088</v>
      </c>
      <c r="W110" s="46" t="s">
        <v>964</v>
      </c>
      <c r="X110" s="4">
        <v>30</v>
      </c>
      <c r="Y110" s="4" t="s">
        <v>147</v>
      </c>
      <c r="Z110" s="4">
        <v>708833</v>
      </c>
      <c r="AA110" s="4">
        <v>0</v>
      </c>
      <c r="AB110" s="4">
        <f>T110+V110+AA110</f>
        <v>236449</v>
      </c>
      <c r="AC110" s="4" t="s">
        <v>2048</v>
      </c>
      <c r="AD110" s="4">
        <f>480000-(T110+V110)</f>
        <v>243551</v>
      </c>
      <c r="AE110" s="4" t="s">
        <v>711</v>
      </c>
      <c r="AF110" s="4" t="s">
        <v>965</v>
      </c>
    </row>
    <row r="111" spans="1:32" s="6" customFormat="1" ht="60" customHeight="1" x14ac:dyDescent="0.2">
      <c r="A111" s="5">
        <v>108</v>
      </c>
      <c r="B111" s="4" t="s">
        <v>1676</v>
      </c>
      <c r="C111" s="4" t="s">
        <v>704</v>
      </c>
      <c r="D111" s="4" t="s">
        <v>719</v>
      </c>
      <c r="E111" s="4" t="s">
        <v>2784</v>
      </c>
      <c r="F111" s="4" t="s">
        <v>2784</v>
      </c>
      <c r="G111" s="4" t="s">
        <v>2785</v>
      </c>
      <c r="H111" s="4" t="s">
        <v>2786</v>
      </c>
      <c r="I111" s="4" t="s">
        <v>2787</v>
      </c>
      <c r="J111" s="4" t="s">
        <v>2784</v>
      </c>
      <c r="K111" s="4">
        <v>33.079728000000003</v>
      </c>
      <c r="L111" s="4">
        <v>73.471819999999994</v>
      </c>
      <c r="M111" s="4">
        <v>40</v>
      </c>
      <c r="N111" s="4">
        <v>905062</v>
      </c>
      <c r="O111" s="4">
        <v>480000</v>
      </c>
      <c r="P111" s="4" t="s">
        <v>1952</v>
      </c>
      <c r="Q111" s="4">
        <v>12</v>
      </c>
      <c r="R111" s="4">
        <v>50</v>
      </c>
      <c r="S111" s="7" t="s">
        <v>37</v>
      </c>
      <c r="T111" s="4">
        <v>129517</v>
      </c>
      <c r="U111" s="46" t="s">
        <v>964</v>
      </c>
      <c r="V111" s="4">
        <v>245298</v>
      </c>
      <c r="W111" s="46" t="s">
        <v>964</v>
      </c>
      <c r="X111" s="4">
        <v>30</v>
      </c>
      <c r="Y111" s="4" t="s">
        <v>147</v>
      </c>
      <c r="Z111" s="4">
        <v>694815</v>
      </c>
      <c r="AA111" s="4">
        <v>0</v>
      </c>
      <c r="AB111" s="4">
        <f>T111+V111+AA111</f>
        <v>374815</v>
      </c>
      <c r="AC111" s="46">
        <v>44774</v>
      </c>
      <c r="AD111" s="4">
        <f>480000-(T111+V111)</f>
        <v>105185</v>
      </c>
      <c r="AE111" s="4" t="s">
        <v>711</v>
      </c>
      <c r="AF111" s="4" t="s">
        <v>965</v>
      </c>
    </row>
    <row r="112" spans="1:32" s="6" customFormat="1" ht="60" customHeight="1" x14ac:dyDescent="0.2">
      <c r="A112" s="1">
        <v>109</v>
      </c>
      <c r="B112" s="4" t="s">
        <v>1676</v>
      </c>
      <c r="C112" s="4" t="s">
        <v>704</v>
      </c>
      <c r="D112" s="4" t="s">
        <v>966</v>
      </c>
      <c r="E112" s="4" t="s">
        <v>2788</v>
      </c>
      <c r="F112" s="4" t="s">
        <v>2788</v>
      </c>
      <c r="G112" s="4" t="s">
        <v>2789</v>
      </c>
      <c r="H112" s="4" t="s">
        <v>2790</v>
      </c>
      <c r="I112" s="4" t="s">
        <v>2791</v>
      </c>
      <c r="J112" s="4" t="s">
        <v>2788</v>
      </c>
      <c r="K112" s="66">
        <v>32.571353000000002</v>
      </c>
      <c r="L112" s="66">
        <v>72.819299999999998</v>
      </c>
      <c r="M112" s="4">
        <v>20</v>
      </c>
      <c r="N112" s="20">
        <v>457276</v>
      </c>
      <c r="O112" s="4">
        <v>480000</v>
      </c>
      <c r="P112" s="46">
        <v>44713</v>
      </c>
      <c r="Q112" s="4">
        <v>12</v>
      </c>
      <c r="R112" s="4">
        <v>50</v>
      </c>
      <c r="S112" s="7" t="s">
        <v>37</v>
      </c>
      <c r="T112" s="4">
        <v>47606</v>
      </c>
      <c r="U112" s="46" t="s">
        <v>964</v>
      </c>
      <c r="V112" s="4">
        <v>74813</v>
      </c>
      <c r="W112" s="46" t="s">
        <v>964</v>
      </c>
      <c r="X112" s="4">
        <v>20</v>
      </c>
      <c r="Y112" s="4" t="s">
        <v>147</v>
      </c>
      <c r="Z112" s="4">
        <f>T112+V112</f>
        <v>122419</v>
      </c>
      <c r="AA112" s="4">
        <v>0</v>
      </c>
      <c r="AB112" s="4">
        <f>T112+V112+AA112</f>
        <v>122419</v>
      </c>
      <c r="AC112" s="4" t="s">
        <v>2792</v>
      </c>
      <c r="AD112" s="4">
        <f>480000-(T112+V112)</f>
        <v>357581</v>
      </c>
      <c r="AE112" s="4" t="s">
        <v>711</v>
      </c>
      <c r="AF112" s="4" t="s">
        <v>965</v>
      </c>
    </row>
    <row r="113" spans="1:32" s="6" customFormat="1" ht="60" customHeight="1" x14ac:dyDescent="0.2">
      <c r="A113" s="5">
        <v>110</v>
      </c>
      <c r="B113" s="4" t="s">
        <v>1676</v>
      </c>
      <c r="C113" s="4" t="s">
        <v>704</v>
      </c>
      <c r="D113" s="4" t="s">
        <v>719</v>
      </c>
      <c r="E113" s="4" t="s">
        <v>2793</v>
      </c>
      <c r="F113" s="4" t="s">
        <v>2793</v>
      </c>
      <c r="G113" s="4" t="s">
        <v>2794</v>
      </c>
      <c r="H113" s="4" t="s">
        <v>2795</v>
      </c>
      <c r="I113" s="4" t="s">
        <v>2796</v>
      </c>
      <c r="J113" s="4" t="s">
        <v>2793</v>
      </c>
      <c r="K113" s="4">
        <v>33.095662099999998</v>
      </c>
      <c r="L113" s="4">
        <v>73.379136000000003</v>
      </c>
      <c r="M113" s="4">
        <v>40</v>
      </c>
      <c r="N113" s="4">
        <v>905062</v>
      </c>
      <c r="O113" s="4">
        <v>480000</v>
      </c>
      <c r="P113" s="46">
        <v>44713</v>
      </c>
      <c r="Q113" s="4">
        <v>12</v>
      </c>
      <c r="R113" s="4">
        <v>50</v>
      </c>
      <c r="S113" s="7" t="s">
        <v>37</v>
      </c>
      <c r="T113" s="4">
        <v>73913</v>
      </c>
      <c r="U113" s="46" t="s">
        <v>964</v>
      </c>
      <c r="V113" s="4">
        <v>232292</v>
      </c>
      <c r="W113" s="46" t="s">
        <v>964</v>
      </c>
      <c r="X113" s="4">
        <v>25</v>
      </c>
      <c r="Y113" s="4" t="s">
        <v>147</v>
      </c>
      <c r="Z113" s="4">
        <v>626205</v>
      </c>
      <c r="AA113" s="4">
        <v>0</v>
      </c>
      <c r="AB113" s="4">
        <f>T113+V113</f>
        <v>306205</v>
      </c>
      <c r="AC113" s="4" t="s">
        <v>2797</v>
      </c>
      <c r="AD113" s="4">
        <v>30620</v>
      </c>
      <c r="AE113" s="4" t="s">
        <v>711</v>
      </c>
      <c r="AF113" s="4" t="s">
        <v>965</v>
      </c>
    </row>
    <row r="114" spans="1:32" s="6" customFormat="1" ht="60" customHeight="1" x14ac:dyDescent="0.2">
      <c r="A114" s="1">
        <v>111</v>
      </c>
      <c r="B114" s="4" t="s">
        <v>1676</v>
      </c>
      <c r="C114" s="4" t="s">
        <v>704</v>
      </c>
      <c r="D114" s="4" t="s">
        <v>704</v>
      </c>
      <c r="E114" s="4" t="s">
        <v>2798</v>
      </c>
      <c r="F114" s="4" t="s">
        <v>2798</v>
      </c>
      <c r="G114" s="4" t="s">
        <v>2799</v>
      </c>
      <c r="H114" s="4" t="s">
        <v>2800</v>
      </c>
      <c r="I114" s="4" t="s">
        <v>2801</v>
      </c>
      <c r="J114" s="4" t="s">
        <v>2798</v>
      </c>
      <c r="K114" s="4">
        <v>33.106839999999998</v>
      </c>
      <c r="L114" s="4">
        <v>73.417063999999996</v>
      </c>
      <c r="M114" s="4">
        <v>32</v>
      </c>
      <c r="N114" s="4">
        <v>999976</v>
      </c>
      <c r="O114" s="4">
        <v>480000</v>
      </c>
      <c r="P114" s="46" t="s">
        <v>2079</v>
      </c>
      <c r="Q114" s="4">
        <v>12</v>
      </c>
      <c r="R114" s="4">
        <v>50</v>
      </c>
      <c r="S114" s="7" t="s">
        <v>37</v>
      </c>
      <c r="T114" s="4">
        <v>158770</v>
      </c>
      <c r="U114" s="46" t="s">
        <v>964</v>
      </c>
      <c r="V114" s="4">
        <v>248185</v>
      </c>
      <c r="W114" s="46" t="s">
        <v>964</v>
      </c>
      <c r="X114" s="4">
        <v>35</v>
      </c>
      <c r="Y114" s="4" t="s">
        <v>147</v>
      </c>
      <c r="Z114" s="4">
        <v>726955</v>
      </c>
      <c r="AA114" s="4">
        <v>0</v>
      </c>
      <c r="AB114" s="4">
        <f>T114+V114</f>
        <v>406955</v>
      </c>
      <c r="AC114" s="4" t="s">
        <v>2802</v>
      </c>
      <c r="AD114" s="4">
        <v>40695</v>
      </c>
      <c r="AE114" s="4" t="s">
        <v>711</v>
      </c>
      <c r="AF114" s="4" t="s">
        <v>965</v>
      </c>
    </row>
    <row r="115" spans="1:32" s="6" customFormat="1" ht="60" customHeight="1" x14ac:dyDescent="0.2">
      <c r="A115" s="5">
        <v>112</v>
      </c>
      <c r="B115" s="1" t="s">
        <v>1676</v>
      </c>
      <c r="C115" s="1" t="s">
        <v>1549</v>
      </c>
      <c r="D115" s="1" t="s">
        <v>1583</v>
      </c>
      <c r="E115" s="1" t="s">
        <v>2803</v>
      </c>
      <c r="F115" s="1" t="s">
        <v>2804</v>
      </c>
      <c r="G115" s="1" t="s">
        <v>2805</v>
      </c>
      <c r="H115" s="1" t="s">
        <v>2806</v>
      </c>
      <c r="I115" s="12" t="s">
        <v>2807</v>
      </c>
      <c r="J115" s="1" t="s">
        <v>2808</v>
      </c>
      <c r="K115" s="1">
        <v>331128.8</v>
      </c>
      <c r="L115" s="1">
        <v>731020.13</v>
      </c>
      <c r="M115" s="1">
        <v>20</v>
      </c>
      <c r="N115" s="1">
        <v>1036162</v>
      </c>
      <c r="O115" s="1">
        <v>480000</v>
      </c>
      <c r="P115" s="40" t="s">
        <v>2809</v>
      </c>
      <c r="Q115" s="1">
        <v>12</v>
      </c>
      <c r="R115" s="1">
        <v>50</v>
      </c>
      <c r="S115" s="1" t="s">
        <v>37</v>
      </c>
      <c r="T115" s="1">
        <v>240000</v>
      </c>
      <c r="U115" s="1" t="s">
        <v>37</v>
      </c>
      <c r="V115" s="1">
        <v>192000</v>
      </c>
      <c r="W115" s="1" t="s">
        <v>37</v>
      </c>
      <c r="X115" s="1">
        <v>36</v>
      </c>
      <c r="Y115" s="1" t="s">
        <v>34</v>
      </c>
      <c r="Z115" s="1">
        <v>432000</v>
      </c>
      <c r="AA115" s="1" t="s">
        <v>38</v>
      </c>
      <c r="AB115" s="1">
        <v>432000</v>
      </c>
      <c r="AC115" s="40" t="s">
        <v>2241</v>
      </c>
      <c r="AD115" s="5" t="s">
        <v>38</v>
      </c>
      <c r="AE115" s="1" t="s">
        <v>2810</v>
      </c>
      <c r="AF115" s="5" t="s">
        <v>40</v>
      </c>
    </row>
    <row r="116" spans="1:32" s="6" customFormat="1" ht="60" customHeight="1" x14ac:dyDescent="0.2">
      <c r="A116" s="1">
        <v>113</v>
      </c>
      <c r="B116" s="1" t="s">
        <v>1676</v>
      </c>
      <c r="C116" s="1" t="s">
        <v>1549</v>
      </c>
      <c r="D116" s="1" t="s">
        <v>1549</v>
      </c>
      <c r="E116" s="1" t="s">
        <v>2811</v>
      </c>
      <c r="F116" s="1" t="s">
        <v>2811</v>
      </c>
      <c r="G116" s="1" t="s">
        <v>2812</v>
      </c>
      <c r="H116" s="1" t="s">
        <v>2813</v>
      </c>
      <c r="I116" s="12" t="s">
        <v>2814</v>
      </c>
      <c r="J116" s="1" t="s">
        <v>2815</v>
      </c>
      <c r="K116" s="1" t="s">
        <v>2816</v>
      </c>
      <c r="L116" s="1" t="s">
        <v>2817</v>
      </c>
      <c r="M116" s="1">
        <v>64</v>
      </c>
      <c r="N116" s="1">
        <v>596343</v>
      </c>
      <c r="O116" s="1">
        <v>480000</v>
      </c>
      <c r="P116" s="40" t="s">
        <v>2818</v>
      </c>
      <c r="Q116" s="1">
        <v>12</v>
      </c>
      <c r="R116" s="1">
        <v>45</v>
      </c>
      <c r="S116" s="1" t="s">
        <v>37</v>
      </c>
      <c r="T116" s="1">
        <v>96703</v>
      </c>
      <c r="U116" s="1" t="s">
        <v>37</v>
      </c>
      <c r="V116" s="1">
        <v>187237</v>
      </c>
      <c r="W116" s="1" t="s">
        <v>37</v>
      </c>
      <c r="X116" s="1">
        <v>25</v>
      </c>
      <c r="Y116" s="1" t="s">
        <v>34</v>
      </c>
      <c r="Z116" s="1">
        <f>T116+V116</f>
        <v>283940</v>
      </c>
      <c r="AA116" s="1" t="s">
        <v>38</v>
      </c>
      <c r="AB116" s="1">
        <f>V116+X116</f>
        <v>187262</v>
      </c>
      <c r="AC116" s="40" t="s">
        <v>2819</v>
      </c>
      <c r="AD116" s="5" t="s">
        <v>38</v>
      </c>
      <c r="AE116" s="1" t="s">
        <v>2810</v>
      </c>
      <c r="AF116" s="5" t="s">
        <v>40</v>
      </c>
    </row>
    <row r="117" spans="1:32" s="6" customFormat="1" ht="60" customHeight="1" x14ac:dyDescent="0.2">
      <c r="A117" s="5">
        <v>114</v>
      </c>
      <c r="B117" s="1" t="s">
        <v>1676</v>
      </c>
      <c r="C117" s="1" t="s">
        <v>1549</v>
      </c>
      <c r="D117" s="1" t="s">
        <v>1549</v>
      </c>
      <c r="E117" s="1" t="s">
        <v>2820</v>
      </c>
      <c r="F117" s="1" t="s">
        <v>2821</v>
      </c>
      <c r="G117" s="1" t="s">
        <v>2822</v>
      </c>
      <c r="H117" s="1" t="s">
        <v>2823</v>
      </c>
      <c r="I117" s="12" t="s">
        <v>2824</v>
      </c>
      <c r="J117" s="1" t="s">
        <v>2825</v>
      </c>
      <c r="K117" s="1">
        <v>33.230890000000002</v>
      </c>
      <c r="L117" s="1">
        <v>72.470380000000006</v>
      </c>
      <c r="M117" s="1">
        <v>88</v>
      </c>
      <c r="N117" s="1">
        <v>561672</v>
      </c>
      <c r="O117" s="1">
        <v>480000</v>
      </c>
      <c r="P117" s="40" t="s">
        <v>2826</v>
      </c>
      <c r="Q117" s="1">
        <v>12</v>
      </c>
      <c r="R117" s="1">
        <v>60</v>
      </c>
      <c r="S117" s="1" t="s">
        <v>37</v>
      </c>
      <c r="T117" s="1">
        <v>180975</v>
      </c>
      <c r="U117" s="1" t="s">
        <v>37</v>
      </c>
      <c r="V117" s="1">
        <v>184595</v>
      </c>
      <c r="W117" s="1" t="s">
        <v>37</v>
      </c>
      <c r="X117" s="1">
        <v>47</v>
      </c>
      <c r="Y117" s="1" t="s">
        <v>147</v>
      </c>
      <c r="Z117" s="1">
        <v>365570</v>
      </c>
      <c r="AA117" s="1" t="s">
        <v>38</v>
      </c>
      <c r="AB117" s="1">
        <v>365570</v>
      </c>
      <c r="AC117" s="40" t="s">
        <v>2511</v>
      </c>
      <c r="AD117" s="5" t="s">
        <v>38</v>
      </c>
      <c r="AE117" s="1" t="s">
        <v>2810</v>
      </c>
      <c r="AF117" s="1" t="s">
        <v>37</v>
      </c>
    </row>
    <row r="118" spans="1:32" s="6" customFormat="1" ht="60" customHeight="1" x14ac:dyDescent="0.2">
      <c r="A118" s="1">
        <v>115</v>
      </c>
      <c r="B118" s="1" t="s">
        <v>1676</v>
      </c>
      <c r="C118" s="1" t="s">
        <v>1549</v>
      </c>
      <c r="D118" s="1" t="s">
        <v>1650</v>
      </c>
      <c r="E118" s="1" t="s">
        <v>2827</v>
      </c>
      <c r="F118" s="1" t="s">
        <v>2828</v>
      </c>
      <c r="G118" s="1" t="s">
        <v>2829</v>
      </c>
      <c r="H118" s="1" t="s">
        <v>2830</v>
      </c>
      <c r="I118" s="1" t="s">
        <v>2831</v>
      </c>
      <c r="J118" s="1" t="s">
        <v>2832</v>
      </c>
      <c r="K118" s="1">
        <v>33.355930000000001</v>
      </c>
      <c r="L118" s="1">
        <v>73.261849999999995</v>
      </c>
      <c r="M118" s="1">
        <v>40</v>
      </c>
      <c r="N118" s="1">
        <v>923889</v>
      </c>
      <c r="O118" s="12">
        <v>480000</v>
      </c>
      <c r="P118" s="1" t="s">
        <v>2247</v>
      </c>
      <c r="Q118" s="1">
        <v>12</v>
      </c>
      <c r="R118" s="1">
        <v>36</v>
      </c>
      <c r="S118" s="1" t="s">
        <v>37</v>
      </c>
      <c r="T118" s="1">
        <v>240000</v>
      </c>
      <c r="U118" s="1" t="s">
        <v>37</v>
      </c>
      <c r="V118" s="1">
        <v>192000</v>
      </c>
      <c r="W118" s="1" t="s">
        <v>37</v>
      </c>
      <c r="X118" s="1">
        <v>30</v>
      </c>
      <c r="Y118" s="1" t="s">
        <v>147</v>
      </c>
      <c r="Z118" s="1">
        <v>432000</v>
      </c>
      <c r="AA118" s="1" t="s">
        <v>38</v>
      </c>
      <c r="AB118" s="1">
        <v>432000</v>
      </c>
      <c r="AC118" s="1" t="s">
        <v>2833</v>
      </c>
      <c r="AD118" s="1" t="s">
        <v>38</v>
      </c>
      <c r="AE118" s="1" t="s">
        <v>2810</v>
      </c>
      <c r="AF118" s="1" t="s">
        <v>40</v>
      </c>
    </row>
    <row r="119" spans="1:32" s="6" customFormat="1" ht="60" customHeight="1" x14ac:dyDescent="0.2">
      <c r="A119" s="5">
        <v>116</v>
      </c>
      <c r="B119" s="1" t="s">
        <v>1676</v>
      </c>
      <c r="C119" s="1" t="s">
        <v>1549</v>
      </c>
      <c r="D119" s="1" t="s">
        <v>1549</v>
      </c>
      <c r="E119" s="1" t="s">
        <v>2834</v>
      </c>
      <c r="F119" s="1" t="s">
        <v>2835</v>
      </c>
      <c r="G119" s="1" t="s">
        <v>2836</v>
      </c>
      <c r="H119" s="1" t="s">
        <v>2837</v>
      </c>
      <c r="I119" s="1" t="s">
        <v>2838</v>
      </c>
      <c r="J119" s="1" t="s">
        <v>2834</v>
      </c>
      <c r="K119" s="1" t="s">
        <v>2839</v>
      </c>
      <c r="L119" s="1" t="s">
        <v>2840</v>
      </c>
      <c r="M119" s="1">
        <v>65</v>
      </c>
      <c r="N119" s="1">
        <v>517713</v>
      </c>
      <c r="O119" s="12">
        <v>480000</v>
      </c>
      <c r="P119" s="1" t="s">
        <v>2841</v>
      </c>
      <c r="Q119" s="1">
        <v>12</v>
      </c>
      <c r="R119" s="1">
        <v>40</v>
      </c>
      <c r="S119" s="1" t="s">
        <v>37</v>
      </c>
      <c r="T119" s="1">
        <v>88976</v>
      </c>
      <c r="U119" s="1" t="s">
        <v>37</v>
      </c>
      <c r="V119" s="1">
        <v>199650</v>
      </c>
      <c r="W119" s="1" t="s">
        <v>37</v>
      </c>
      <c r="X119" s="1">
        <v>25</v>
      </c>
      <c r="Y119" s="1" t="s">
        <v>34</v>
      </c>
      <c r="Z119" s="1">
        <f>T119+V119</f>
        <v>288626</v>
      </c>
      <c r="AA119" s="1">
        <v>288626</v>
      </c>
      <c r="AB119" s="1">
        <v>288626</v>
      </c>
      <c r="AC119" s="1" t="s">
        <v>2842</v>
      </c>
      <c r="AD119" s="1" t="s">
        <v>38</v>
      </c>
      <c r="AE119" s="1" t="s">
        <v>2843</v>
      </c>
      <c r="AF119" s="1" t="s">
        <v>40</v>
      </c>
    </row>
    <row r="120" spans="1:32" s="6" customFormat="1" ht="60" customHeight="1" x14ac:dyDescent="0.2">
      <c r="A120" s="1">
        <v>117</v>
      </c>
      <c r="B120" s="1" t="s">
        <v>1676</v>
      </c>
      <c r="C120" s="1" t="s">
        <v>1549</v>
      </c>
      <c r="D120" s="1" t="s">
        <v>1650</v>
      </c>
      <c r="E120" s="1" t="s">
        <v>2844</v>
      </c>
      <c r="F120" s="1" t="s">
        <v>2845</v>
      </c>
      <c r="G120" s="1" t="s">
        <v>2846</v>
      </c>
      <c r="H120" s="1" t="s">
        <v>2847</v>
      </c>
      <c r="I120" s="1">
        <v>3325095580</v>
      </c>
      <c r="J120" s="1" t="s">
        <v>2848</v>
      </c>
      <c r="K120" s="1">
        <v>33.369224699999997</v>
      </c>
      <c r="L120" s="1">
        <v>73.376337399999997</v>
      </c>
      <c r="M120" s="1">
        <v>40</v>
      </c>
      <c r="N120" s="1">
        <v>981274</v>
      </c>
      <c r="O120" s="12">
        <v>480000</v>
      </c>
      <c r="P120" s="7">
        <v>44645</v>
      </c>
      <c r="Q120" s="1" t="s">
        <v>735</v>
      </c>
      <c r="R120" s="1">
        <v>40</v>
      </c>
      <c r="S120" s="53" t="s">
        <v>37</v>
      </c>
      <c r="T120" s="1">
        <v>240000</v>
      </c>
      <c r="U120" s="53" t="s">
        <v>37</v>
      </c>
      <c r="V120" s="1">
        <v>64671</v>
      </c>
      <c r="W120" s="53" t="s">
        <v>37</v>
      </c>
      <c r="X120" s="1">
        <v>25</v>
      </c>
      <c r="Y120" s="1" t="s">
        <v>34</v>
      </c>
      <c r="Z120" s="1">
        <f>T120+V120</f>
        <v>304671</v>
      </c>
      <c r="AA120" s="1" t="s">
        <v>38</v>
      </c>
      <c r="AB120" s="1">
        <v>304671</v>
      </c>
      <c r="AC120" s="7">
        <v>44700</v>
      </c>
      <c r="AD120" s="1" t="s">
        <v>38</v>
      </c>
      <c r="AE120" s="1" t="s">
        <v>2843</v>
      </c>
      <c r="AF120" s="1" t="s">
        <v>50</v>
      </c>
    </row>
    <row r="121" spans="1:32" s="6" customFormat="1" ht="60" customHeight="1" x14ac:dyDescent="0.2">
      <c r="A121" s="5">
        <v>118</v>
      </c>
      <c r="B121" s="4" t="s">
        <v>1676</v>
      </c>
      <c r="C121" s="1" t="s">
        <v>1549</v>
      </c>
      <c r="D121" s="1" t="s">
        <v>2849</v>
      </c>
      <c r="E121" s="1" t="s">
        <v>2850</v>
      </c>
      <c r="F121" s="1" t="s">
        <v>2849</v>
      </c>
      <c r="G121" s="5" t="s">
        <v>2851</v>
      </c>
      <c r="H121" s="1" t="s">
        <v>2852</v>
      </c>
      <c r="I121" s="1" t="s">
        <v>2853</v>
      </c>
      <c r="J121" s="1" t="s">
        <v>2850</v>
      </c>
      <c r="K121" s="1">
        <v>33.584474</v>
      </c>
      <c r="L121" s="1">
        <v>73.372433000000001</v>
      </c>
      <c r="M121" s="1">
        <v>35</v>
      </c>
      <c r="N121" s="1">
        <v>1039891</v>
      </c>
      <c r="O121" s="1">
        <v>480000</v>
      </c>
      <c r="P121" s="40">
        <v>44702</v>
      </c>
      <c r="Q121" s="1">
        <v>12</v>
      </c>
      <c r="R121" s="1">
        <v>30</v>
      </c>
      <c r="S121" s="1" t="s">
        <v>37</v>
      </c>
      <c r="T121" s="1">
        <v>240000</v>
      </c>
      <c r="U121" s="1" t="s">
        <v>37</v>
      </c>
      <c r="V121" s="1">
        <v>120964</v>
      </c>
      <c r="W121" s="1" t="s">
        <v>37</v>
      </c>
      <c r="X121" s="1">
        <v>35</v>
      </c>
      <c r="Y121" s="1" t="s">
        <v>147</v>
      </c>
      <c r="Z121" s="1">
        <f>T121+V121</f>
        <v>360964</v>
      </c>
      <c r="AA121" s="1" t="s">
        <v>38</v>
      </c>
      <c r="AB121" s="1">
        <f>V121+X121</f>
        <v>120999</v>
      </c>
      <c r="AC121" s="12" t="s">
        <v>2854</v>
      </c>
      <c r="AD121" s="1" t="s">
        <v>38</v>
      </c>
      <c r="AE121" s="1" t="s">
        <v>2843</v>
      </c>
      <c r="AF121" s="5" t="s">
        <v>2855</v>
      </c>
    </row>
    <row r="122" spans="1:32" s="6" customFormat="1" ht="60" customHeight="1" x14ac:dyDescent="0.2">
      <c r="A122" s="1">
        <v>119</v>
      </c>
      <c r="B122" s="1" t="s">
        <v>1676</v>
      </c>
      <c r="C122" s="1" t="s">
        <v>1549</v>
      </c>
      <c r="D122" s="1" t="s">
        <v>1650</v>
      </c>
      <c r="E122" s="1" t="s">
        <v>2856</v>
      </c>
      <c r="F122" s="1" t="s">
        <v>2856</v>
      </c>
      <c r="G122" s="5" t="s">
        <v>2857</v>
      </c>
      <c r="H122" s="1" t="s">
        <v>2858</v>
      </c>
      <c r="I122" s="1" t="s">
        <v>2859</v>
      </c>
      <c r="J122" s="1" t="s">
        <v>2856</v>
      </c>
      <c r="K122" s="1" t="s">
        <v>2860</v>
      </c>
      <c r="L122" s="1">
        <v>7314.82</v>
      </c>
      <c r="M122" s="1">
        <v>40</v>
      </c>
      <c r="N122" s="1">
        <v>829004</v>
      </c>
      <c r="O122" s="1">
        <v>480000</v>
      </c>
      <c r="P122" s="7">
        <v>44446</v>
      </c>
      <c r="Q122" s="1">
        <v>12</v>
      </c>
      <c r="R122" s="1">
        <v>34</v>
      </c>
      <c r="S122" s="1" t="s">
        <v>37</v>
      </c>
      <c r="T122" s="1">
        <v>171219</v>
      </c>
      <c r="U122" s="1" t="s">
        <v>37</v>
      </c>
      <c r="V122" s="1">
        <v>260781</v>
      </c>
      <c r="W122" s="1" t="s">
        <v>37</v>
      </c>
      <c r="X122" s="1">
        <v>40</v>
      </c>
      <c r="Y122" s="1" t="s">
        <v>147</v>
      </c>
      <c r="Z122" s="1">
        <f>T122+V122</f>
        <v>432000</v>
      </c>
      <c r="AA122" s="1" t="s">
        <v>38</v>
      </c>
      <c r="AB122" s="1">
        <v>432000</v>
      </c>
      <c r="AC122" s="7">
        <v>44906</v>
      </c>
      <c r="AD122" s="1" t="s">
        <v>38</v>
      </c>
      <c r="AE122" s="1" t="s">
        <v>2843</v>
      </c>
      <c r="AF122" s="5" t="s">
        <v>2855</v>
      </c>
    </row>
    <row r="123" spans="1:32" s="6" customFormat="1" ht="60" customHeight="1" x14ac:dyDescent="0.2">
      <c r="A123" s="5">
        <v>120</v>
      </c>
      <c r="B123" s="1" t="s">
        <v>1676</v>
      </c>
      <c r="C123" s="1" t="s">
        <v>1549</v>
      </c>
      <c r="D123" s="1" t="s">
        <v>1583</v>
      </c>
      <c r="E123" s="1" t="s">
        <v>2861</v>
      </c>
      <c r="F123" s="1" t="s">
        <v>2862</v>
      </c>
      <c r="G123" s="5" t="s">
        <v>2863</v>
      </c>
      <c r="H123" s="1" t="s">
        <v>2864</v>
      </c>
      <c r="I123" s="1" t="s">
        <v>2865</v>
      </c>
      <c r="J123" s="1" t="s">
        <v>2861</v>
      </c>
      <c r="K123" s="1">
        <v>33.293700000000001</v>
      </c>
      <c r="L123" s="1">
        <v>73.0351</v>
      </c>
      <c r="M123" s="1">
        <v>35</v>
      </c>
      <c r="N123" s="47">
        <v>982788</v>
      </c>
      <c r="O123" s="1">
        <v>480000</v>
      </c>
      <c r="P123" s="1" t="s">
        <v>2866</v>
      </c>
      <c r="Q123" s="1">
        <v>4.57</v>
      </c>
      <c r="R123" s="67">
        <v>13</v>
      </c>
      <c r="S123" s="1" t="s">
        <v>37</v>
      </c>
      <c r="T123" s="47">
        <v>240000</v>
      </c>
      <c r="U123" s="67" t="s">
        <v>37</v>
      </c>
      <c r="V123" s="47">
        <v>192000</v>
      </c>
      <c r="W123" s="67" t="s">
        <v>37</v>
      </c>
      <c r="X123" s="67">
        <v>13</v>
      </c>
      <c r="Y123" s="1" t="s">
        <v>147</v>
      </c>
      <c r="Z123" s="47">
        <v>940304</v>
      </c>
      <c r="AA123" s="1" t="s">
        <v>38</v>
      </c>
      <c r="AB123" s="47">
        <v>432000</v>
      </c>
      <c r="AC123" s="40" t="s">
        <v>2867</v>
      </c>
      <c r="AD123" s="1">
        <v>48000</v>
      </c>
      <c r="AE123" s="1" t="s">
        <v>1607</v>
      </c>
      <c r="AF123" s="1" t="s">
        <v>40</v>
      </c>
    </row>
    <row r="124" spans="1:32" s="6" customFormat="1" ht="60" customHeight="1" x14ac:dyDescent="0.2">
      <c r="A124" s="1">
        <v>121</v>
      </c>
      <c r="B124" s="1" t="s">
        <v>1676</v>
      </c>
      <c r="C124" s="1" t="s">
        <v>1549</v>
      </c>
      <c r="D124" s="1" t="s">
        <v>1583</v>
      </c>
      <c r="E124" s="1" t="s">
        <v>2868</v>
      </c>
      <c r="F124" s="1" t="s">
        <v>2869</v>
      </c>
      <c r="G124" s="5" t="s">
        <v>2870</v>
      </c>
      <c r="H124" s="1" t="s">
        <v>2871</v>
      </c>
      <c r="I124" s="1" t="s">
        <v>2872</v>
      </c>
      <c r="J124" s="1" t="s">
        <v>2868</v>
      </c>
      <c r="K124" s="1">
        <v>33.793100000000003</v>
      </c>
      <c r="L124" s="1">
        <v>73.181489999999997</v>
      </c>
      <c r="M124" s="1">
        <v>22</v>
      </c>
      <c r="N124" s="1">
        <v>864645</v>
      </c>
      <c r="O124" s="12">
        <v>480000</v>
      </c>
      <c r="P124" s="12" t="s">
        <v>2873</v>
      </c>
      <c r="Q124" s="1">
        <v>4.87</v>
      </c>
      <c r="R124" s="1">
        <v>13.5</v>
      </c>
      <c r="S124" s="1" t="s">
        <v>37</v>
      </c>
      <c r="T124" s="1">
        <v>240000</v>
      </c>
      <c r="U124" s="1" t="s">
        <v>37</v>
      </c>
      <c r="V124" s="1">
        <v>100000</v>
      </c>
      <c r="W124" s="1" t="s">
        <v>37</v>
      </c>
      <c r="X124" s="1">
        <v>8</v>
      </c>
      <c r="Y124" s="1" t="s">
        <v>147</v>
      </c>
      <c r="Z124" s="1">
        <v>787979</v>
      </c>
      <c r="AA124" s="1" t="s">
        <v>38</v>
      </c>
      <c r="AB124" s="1">
        <v>340000</v>
      </c>
      <c r="AC124" s="12" t="s">
        <v>2745</v>
      </c>
      <c r="AD124" s="1">
        <v>38230</v>
      </c>
      <c r="AE124" s="1" t="s">
        <v>1607</v>
      </c>
      <c r="AF124" s="5" t="s">
        <v>1597</v>
      </c>
    </row>
    <row r="125" spans="1:32" s="6" customFormat="1" ht="60" customHeight="1" x14ac:dyDescent="0.2">
      <c r="A125" s="5">
        <v>122</v>
      </c>
      <c r="B125" s="1" t="s">
        <v>1676</v>
      </c>
      <c r="C125" s="1" t="s">
        <v>1549</v>
      </c>
      <c r="D125" s="1" t="s">
        <v>1583</v>
      </c>
      <c r="E125" s="1" t="s">
        <v>2118</v>
      </c>
      <c r="F125" s="1" t="s">
        <v>2119</v>
      </c>
      <c r="G125" s="5" t="s">
        <v>2874</v>
      </c>
      <c r="H125" s="1" t="s">
        <v>2875</v>
      </c>
      <c r="I125" s="1" t="s">
        <v>2122</v>
      </c>
      <c r="J125" s="1" t="s">
        <v>2118</v>
      </c>
      <c r="K125" s="1">
        <v>33.218814999999999</v>
      </c>
      <c r="L125" s="1">
        <v>73.397368</v>
      </c>
      <c r="M125" s="1">
        <v>28</v>
      </c>
      <c r="N125" s="1">
        <v>864645</v>
      </c>
      <c r="O125" s="12">
        <v>480000</v>
      </c>
      <c r="P125" s="12" t="s">
        <v>2873</v>
      </c>
      <c r="Q125" s="1">
        <v>4.87</v>
      </c>
      <c r="R125" s="1">
        <v>13.5</v>
      </c>
      <c r="S125" s="1" t="s">
        <v>37</v>
      </c>
      <c r="T125" s="1">
        <v>240000</v>
      </c>
      <c r="U125" s="1" t="s">
        <v>37</v>
      </c>
      <c r="V125" s="1">
        <v>100000</v>
      </c>
      <c r="W125" s="1" t="s">
        <v>37</v>
      </c>
      <c r="X125" s="1">
        <v>9</v>
      </c>
      <c r="Y125" s="1" t="s">
        <v>147</v>
      </c>
      <c r="Z125" s="1">
        <v>788363</v>
      </c>
      <c r="AA125" s="1" t="s">
        <v>38</v>
      </c>
      <c r="AB125" s="1">
        <v>340000</v>
      </c>
      <c r="AC125" s="12" t="s">
        <v>2876</v>
      </c>
      <c r="AD125" s="1">
        <v>38414</v>
      </c>
      <c r="AE125" s="1" t="s">
        <v>1607</v>
      </c>
      <c r="AF125" s="5" t="s">
        <v>1597</v>
      </c>
    </row>
    <row r="126" spans="1:32" s="6" customFormat="1" ht="60" customHeight="1" x14ac:dyDescent="0.2">
      <c r="A126" s="1">
        <v>123</v>
      </c>
      <c r="B126" s="1" t="s">
        <v>1676</v>
      </c>
      <c r="C126" s="1" t="s">
        <v>1549</v>
      </c>
      <c r="D126" s="1" t="s">
        <v>1583</v>
      </c>
      <c r="E126" s="1" t="s">
        <v>2877</v>
      </c>
      <c r="F126" s="1" t="s">
        <v>2119</v>
      </c>
      <c r="G126" s="5" t="s">
        <v>2878</v>
      </c>
      <c r="H126" s="1" t="s">
        <v>2879</v>
      </c>
      <c r="I126" s="1" t="s">
        <v>2880</v>
      </c>
      <c r="J126" s="1" t="s">
        <v>2877</v>
      </c>
      <c r="K126" s="1">
        <v>33.194777000000002</v>
      </c>
      <c r="L126" s="1">
        <v>73.384969999999996</v>
      </c>
      <c r="M126" s="1">
        <v>24</v>
      </c>
      <c r="N126" s="1">
        <v>988206</v>
      </c>
      <c r="O126" s="12">
        <v>480000</v>
      </c>
      <c r="P126" s="12" t="s">
        <v>2881</v>
      </c>
      <c r="Q126" s="1">
        <v>4.87</v>
      </c>
      <c r="R126" s="1">
        <v>12.5</v>
      </c>
      <c r="S126" s="1" t="s">
        <v>37</v>
      </c>
      <c r="T126" s="1">
        <v>240000</v>
      </c>
      <c r="U126" s="1" t="s">
        <v>37</v>
      </c>
      <c r="V126" s="1">
        <v>90000</v>
      </c>
      <c r="W126" s="1" t="s">
        <v>37</v>
      </c>
      <c r="X126" s="1">
        <v>9</v>
      </c>
      <c r="Y126" s="1" t="s">
        <v>147</v>
      </c>
      <c r="Z126" s="1">
        <v>764180</v>
      </c>
      <c r="AA126" s="1" t="s">
        <v>38</v>
      </c>
      <c r="AB126" s="1">
        <v>330000</v>
      </c>
      <c r="AC126" s="12" t="s">
        <v>2882</v>
      </c>
      <c r="AD126" s="1">
        <v>36806</v>
      </c>
      <c r="AE126" s="1" t="s">
        <v>1607</v>
      </c>
      <c r="AF126" s="5" t="s">
        <v>1597</v>
      </c>
    </row>
    <row r="127" spans="1:32" s="6" customFormat="1" ht="60" customHeight="1" x14ac:dyDescent="0.2">
      <c r="A127" s="5">
        <v>124</v>
      </c>
      <c r="B127" s="1" t="s">
        <v>1676</v>
      </c>
      <c r="C127" s="1" t="s">
        <v>1549</v>
      </c>
      <c r="D127" s="1" t="s">
        <v>1549</v>
      </c>
      <c r="E127" s="1" t="s">
        <v>2883</v>
      </c>
      <c r="F127" s="1" t="s">
        <v>1608</v>
      </c>
      <c r="G127" s="5" t="s">
        <v>2884</v>
      </c>
      <c r="H127" s="1" t="s">
        <v>2885</v>
      </c>
      <c r="I127" s="4" t="s">
        <v>2886</v>
      </c>
      <c r="J127" s="1" t="s">
        <v>2883</v>
      </c>
      <c r="K127" s="1">
        <v>33.341230000000003</v>
      </c>
      <c r="L127" s="1">
        <v>72.951430000000002</v>
      </c>
      <c r="M127" s="1">
        <v>15</v>
      </c>
      <c r="N127" s="1">
        <v>829004</v>
      </c>
      <c r="O127" s="12">
        <v>480000</v>
      </c>
      <c r="P127" s="12" t="s">
        <v>2887</v>
      </c>
      <c r="Q127" s="1">
        <v>3.66</v>
      </c>
      <c r="R127" s="1">
        <v>13.4</v>
      </c>
      <c r="S127" s="1" t="s">
        <v>37</v>
      </c>
      <c r="T127" s="1">
        <v>240000</v>
      </c>
      <c r="U127" s="1" t="s">
        <v>37</v>
      </c>
      <c r="V127" s="1">
        <v>55355</v>
      </c>
      <c r="W127" s="1" t="s">
        <v>37</v>
      </c>
      <c r="X127" s="1">
        <v>7.62</v>
      </c>
      <c r="Y127" s="1" t="s">
        <v>147</v>
      </c>
      <c r="Z127" s="1">
        <v>546953</v>
      </c>
      <c r="AA127" s="1" t="s">
        <v>38</v>
      </c>
      <c r="AB127" s="1">
        <v>295355</v>
      </c>
      <c r="AC127" s="12" t="s">
        <v>2854</v>
      </c>
      <c r="AD127" s="1">
        <v>32817</v>
      </c>
      <c r="AE127" s="1" t="s">
        <v>1607</v>
      </c>
      <c r="AF127" s="5" t="s">
        <v>1597</v>
      </c>
    </row>
    <row r="128" spans="1:32" s="6" customFormat="1" ht="60" customHeight="1" x14ac:dyDescent="0.2">
      <c r="A128" s="1">
        <v>125</v>
      </c>
      <c r="B128" s="1" t="s">
        <v>1676</v>
      </c>
      <c r="C128" s="1" t="s">
        <v>1549</v>
      </c>
      <c r="D128" s="1" t="s">
        <v>1549</v>
      </c>
      <c r="E128" s="1" t="s">
        <v>1608</v>
      </c>
      <c r="F128" s="1" t="s">
        <v>1608</v>
      </c>
      <c r="G128" s="5" t="s">
        <v>2888</v>
      </c>
      <c r="H128" s="1" t="s">
        <v>2889</v>
      </c>
      <c r="I128" s="1" t="s">
        <v>2890</v>
      </c>
      <c r="J128" s="1" t="s">
        <v>1608</v>
      </c>
      <c r="K128" s="1">
        <v>33.355584</v>
      </c>
      <c r="L128" s="1">
        <v>72.922210000000007</v>
      </c>
      <c r="M128" s="1">
        <v>12</v>
      </c>
      <c r="N128" s="1">
        <v>829004</v>
      </c>
      <c r="O128" s="12">
        <v>480000</v>
      </c>
      <c r="P128" s="12" t="s">
        <v>2887</v>
      </c>
      <c r="Q128" s="1">
        <v>3.66</v>
      </c>
      <c r="R128" s="1">
        <v>13.4</v>
      </c>
      <c r="S128" s="1" t="s">
        <v>37</v>
      </c>
      <c r="T128" s="1">
        <v>230000</v>
      </c>
      <c r="U128" s="1" t="s">
        <v>37</v>
      </c>
      <c r="V128" s="1">
        <v>40815</v>
      </c>
      <c r="W128" s="1" t="s">
        <v>37</v>
      </c>
      <c r="X128" s="1">
        <v>7.41</v>
      </c>
      <c r="Y128" s="1" t="s">
        <v>147</v>
      </c>
      <c r="Z128" s="1">
        <v>501508</v>
      </c>
      <c r="AA128" s="1" t="s">
        <v>38</v>
      </c>
      <c r="AB128" s="1">
        <v>270815</v>
      </c>
      <c r="AC128" s="12" t="s">
        <v>2854</v>
      </c>
      <c r="AD128" s="1">
        <v>30090</v>
      </c>
      <c r="AE128" s="1" t="s">
        <v>1607</v>
      </c>
      <c r="AF128" s="5" t="s">
        <v>1597</v>
      </c>
    </row>
    <row r="129" spans="1:32" s="6" customFormat="1" ht="60" customHeight="1" x14ac:dyDescent="0.2">
      <c r="A129" s="5">
        <v>126</v>
      </c>
      <c r="B129" s="1" t="s">
        <v>1676</v>
      </c>
      <c r="C129" s="1" t="s">
        <v>1549</v>
      </c>
      <c r="D129" s="1" t="s">
        <v>1542</v>
      </c>
      <c r="E129" s="1" t="s">
        <v>2891</v>
      </c>
      <c r="F129" s="1" t="s">
        <v>2892</v>
      </c>
      <c r="G129" s="5" t="s">
        <v>2893</v>
      </c>
      <c r="H129" s="1" t="s">
        <v>2894</v>
      </c>
      <c r="I129" s="1" t="s">
        <v>2895</v>
      </c>
      <c r="J129" s="1" t="s">
        <v>2892</v>
      </c>
      <c r="K129" s="1">
        <v>33.660091999999999</v>
      </c>
      <c r="L129" s="1">
        <v>72.768137999999993</v>
      </c>
      <c r="M129" s="1">
        <v>18</v>
      </c>
      <c r="N129" s="1">
        <v>829004</v>
      </c>
      <c r="O129" s="12">
        <v>480000</v>
      </c>
      <c r="P129" s="12" t="s">
        <v>2896</v>
      </c>
      <c r="Q129" s="1">
        <v>3.66</v>
      </c>
      <c r="R129" s="1">
        <v>13.4</v>
      </c>
      <c r="S129" s="1" t="s">
        <v>37</v>
      </c>
      <c r="T129" s="1">
        <v>111591</v>
      </c>
      <c r="U129" s="1" t="s">
        <v>37</v>
      </c>
      <c r="V129" s="1">
        <v>305051</v>
      </c>
      <c r="W129" s="1" t="s">
        <v>37</v>
      </c>
      <c r="X129" s="1">
        <v>10.23</v>
      </c>
      <c r="Y129" s="1" t="s">
        <v>147</v>
      </c>
      <c r="Z129" s="1">
        <v>462935</v>
      </c>
      <c r="AA129" s="1" t="s">
        <v>38</v>
      </c>
      <c r="AB129" s="1">
        <v>416642</v>
      </c>
      <c r="AC129" s="12" t="s">
        <v>2897</v>
      </c>
      <c r="AD129" s="1">
        <v>46294</v>
      </c>
      <c r="AE129" s="1" t="s">
        <v>1607</v>
      </c>
      <c r="AF129" s="5" t="s">
        <v>1597</v>
      </c>
    </row>
    <row r="130" spans="1:32" s="6" customFormat="1" ht="60" customHeight="1" x14ac:dyDescent="0.2">
      <c r="A130" s="1">
        <v>127</v>
      </c>
      <c r="B130" s="1" t="s">
        <v>1676</v>
      </c>
      <c r="C130" s="1" t="s">
        <v>1549</v>
      </c>
      <c r="D130" s="1" t="s">
        <v>1549</v>
      </c>
      <c r="E130" s="1" t="s">
        <v>2811</v>
      </c>
      <c r="F130" s="1" t="s">
        <v>2811</v>
      </c>
      <c r="G130" s="5" t="s">
        <v>2898</v>
      </c>
      <c r="H130" s="1" t="s">
        <v>2899</v>
      </c>
      <c r="I130" s="1" t="s">
        <v>2900</v>
      </c>
      <c r="J130" s="1" t="s">
        <v>2811</v>
      </c>
      <c r="K130" s="1">
        <v>33.644401000000002</v>
      </c>
      <c r="L130" s="1">
        <v>73.075564999999997</v>
      </c>
      <c r="M130" s="1">
        <v>54</v>
      </c>
      <c r="N130" s="1">
        <v>829004</v>
      </c>
      <c r="O130" s="12">
        <v>480000</v>
      </c>
      <c r="P130" s="12" t="s">
        <v>2896</v>
      </c>
      <c r="Q130" s="1">
        <v>3.66</v>
      </c>
      <c r="R130" s="1">
        <v>13.4</v>
      </c>
      <c r="S130" s="1" t="s">
        <v>37</v>
      </c>
      <c r="T130" s="1">
        <v>111341</v>
      </c>
      <c r="U130" s="1" t="s">
        <v>37</v>
      </c>
      <c r="V130" s="1">
        <v>114546</v>
      </c>
      <c r="W130" s="1" t="s">
        <v>37</v>
      </c>
      <c r="X130" s="1">
        <v>7.02</v>
      </c>
      <c r="Y130" s="1" t="s">
        <v>147</v>
      </c>
      <c r="Z130" s="1">
        <v>418309</v>
      </c>
      <c r="AA130" s="1" t="s">
        <v>38</v>
      </c>
      <c r="AB130" s="1">
        <v>225887</v>
      </c>
      <c r="AC130" s="12" t="s">
        <v>2901</v>
      </c>
      <c r="AD130" s="1">
        <v>25098</v>
      </c>
      <c r="AE130" s="1" t="s">
        <v>1607</v>
      </c>
      <c r="AF130" s="5" t="s">
        <v>1597</v>
      </c>
    </row>
    <row r="131" spans="1:32" s="6" customFormat="1" ht="60" customHeight="1" x14ac:dyDescent="0.2">
      <c r="A131" s="5">
        <v>128</v>
      </c>
      <c r="B131" s="1" t="s">
        <v>1676</v>
      </c>
      <c r="C131" s="1" t="s">
        <v>1549</v>
      </c>
      <c r="D131" s="1" t="s">
        <v>1549</v>
      </c>
      <c r="E131" s="1" t="s">
        <v>2811</v>
      </c>
      <c r="F131" s="1" t="s">
        <v>2811</v>
      </c>
      <c r="G131" s="5" t="s">
        <v>2902</v>
      </c>
      <c r="H131" s="1" t="s">
        <v>2903</v>
      </c>
      <c r="I131" s="1" t="s">
        <v>2900</v>
      </c>
      <c r="J131" s="1" t="s">
        <v>2811</v>
      </c>
      <c r="K131" s="1">
        <v>33.644399999999997</v>
      </c>
      <c r="L131" s="1">
        <v>73.075564</v>
      </c>
      <c r="M131" s="1">
        <v>60</v>
      </c>
      <c r="N131" s="1">
        <v>829004</v>
      </c>
      <c r="O131" s="12">
        <v>480000</v>
      </c>
      <c r="P131" s="12" t="s">
        <v>2896</v>
      </c>
      <c r="Q131" s="1">
        <v>3.66</v>
      </c>
      <c r="R131" s="1">
        <v>13.4</v>
      </c>
      <c r="S131" s="1" t="s">
        <v>37</v>
      </c>
      <c r="T131" s="1">
        <v>111341</v>
      </c>
      <c r="U131" s="1" t="s">
        <v>37</v>
      </c>
      <c r="V131" s="1">
        <v>127090</v>
      </c>
      <c r="W131" s="1" t="s">
        <v>37</v>
      </c>
      <c r="X131" s="1">
        <v>7.33</v>
      </c>
      <c r="Y131" s="1" t="s">
        <v>147</v>
      </c>
      <c r="Z131" s="1">
        <v>441539</v>
      </c>
      <c r="AA131" s="1" t="s">
        <v>38</v>
      </c>
      <c r="AB131" s="1">
        <v>238431</v>
      </c>
      <c r="AC131" s="12" t="s">
        <v>2386</v>
      </c>
      <c r="AD131" s="1">
        <v>26492</v>
      </c>
      <c r="AE131" s="1" t="s">
        <v>1607</v>
      </c>
      <c r="AF131" s="5" t="s">
        <v>1597</v>
      </c>
    </row>
    <row r="132" spans="1:32" s="6" customFormat="1" ht="60" customHeight="1" x14ac:dyDescent="0.2">
      <c r="A132" s="1">
        <v>129</v>
      </c>
      <c r="B132" s="1" t="s">
        <v>1676</v>
      </c>
      <c r="C132" s="1" t="s">
        <v>1549</v>
      </c>
      <c r="D132" s="1" t="s">
        <v>1549</v>
      </c>
      <c r="E132" s="1" t="s">
        <v>2811</v>
      </c>
      <c r="F132" s="1" t="s">
        <v>2811</v>
      </c>
      <c r="G132" s="5" t="s">
        <v>2904</v>
      </c>
      <c r="H132" s="1" t="s">
        <v>2905</v>
      </c>
      <c r="I132" s="1" t="s">
        <v>2900</v>
      </c>
      <c r="J132" s="1" t="s">
        <v>2811</v>
      </c>
      <c r="K132" s="1">
        <v>33.644401999999999</v>
      </c>
      <c r="L132" s="1">
        <v>73.075630000000004</v>
      </c>
      <c r="M132" s="1">
        <v>41</v>
      </c>
      <c r="N132" s="1">
        <v>829004</v>
      </c>
      <c r="O132" s="12">
        <v>480000</v>
      </c>
      <c r="P132" s="12" t="s">
        <v>2906</v>
      </c>
      <c r="Q132" s="1">
        <v>3.66</v>
      </c>
      <c r="R132" s="1">
        <v>13.4</v>
      </c>
      <c r="S132" s="1" t="s">
        <v>37</v>
      </c>
      <c r="T132" s="1">
        <v>134853</v>
      </c>
      <c r="U132" s="1" t="s">
        <v>37</v>
      </c>
      <c r="V132" s="1">
        <v>120175</v>
      </c>
      <c r="W132" s="1" t="s">
        <v>37</v>
      </c>
      <c r="X132" s="1">
        <v>7</v>
      </c>
      <c r="Y132" s="1" t="s">
        <v>147</v>
      </c>
      <c r="Z132" s="1">
        <v>472274</v>
      </c>
      <c r="AA132" s="1" t="s">
        <v>38</v>
      </c>
      <c r="AB132" s="1">
        <v>255028</v>
      </c>
      <c r="AC132" s="12" t="s">
        <v>2907</v>
      </c>
      <c r="AD132" s="1">
        <v>47227</v>
      </c>
      <c r="AE132" s="1" t="s">
        <v>1607</v>
      </c>
      <c r="AF132" s="5" t="s">
        <v>1597</v>
      </c>
    </row>
    <row r="133" spans="1:32" s="6" customFormat="1" ht="60" customHeight="1" x14ac:dyDescent="0.2">
      <c r="A133" s="5">
        <v>130</v>
      </c>
      <c r="B133" s="5" t="s">
        <v>1676</v>
      </c>
      <c r="C133" s="5" t="s">
        <v>1549</v>
      </c>
      <c r="D133" s="5" t="s">
        <v>2849</v>
      </c>
      <c r="E133" s="5" t="s">
        <v>2908</v>
      </c>
      <c r="F133" s="5" t="s">
        <v>2909</v>
      </c>
      <c r="G133" s="5" t="s">
        <v>2910</v>
      </c>
      <c r="H133" s="5" t="s">
        <v>2911</v>
      </c>
      <c r="I133" s="5" t="s">
        <v>2912</v>
      </c>
      <c r="J133" s="5" t="s">
        <v>2908</v>
      </c>
      <c r="K133" s="5">
        <v>33.592861999999997</v>
      </c>
      <c r="L133" s="5">
        <v>73.414607000000004</v>
      </c>
      <c r="M133" s="5">
        <v>16</v>
      </c>
      <c r="N133" s="5">
        <v>855756</v>
      </c>
      <c r="O133" s="5">
        <v>480000</v>
      </c>
      <c r="P133" s="35" t="s">
        <v>2913</v>
      </c>
      <c r="Q133" s="5">
        <v>3.66</v>
      </c>
      <c r="R133" s="5">
        <v>13.4</v>
      </c>
      <c r="S133" s="5" t="s">
        <v>37</v>
      </c>
      <c r="T133" s="5">
        <v>190022</v>
      </c>
      <c r="U133" s="5" t="s">
        <v>37</v>
      </c>
      <c r="V133" s="5">
        <v>241978</v>
      </c>
      <c r="W133" s="5" t="s">
        <v>37</v>
      </c>
      <c r="X133" s="5">
        <v>8.68</v>
      </c>
      <c r="Y133" s="5" t="s">
        <v>147</v>
      </c>
      <c r="Z133" s="5">
        <v>802092</v>
      </c>
      <c r="AA133" s="5" t="s">
        <v>38</v>
      </c>
      <c r="AB133" s="5">
        <v>285481</v>
      </c>
      <c r="AC133" s="35" t="s">
        <v>696</v>
      </c>
      <c r="AD133" s="5">
        <v>31720</v>
      </c>
      <c r="AE133" s="1" t="s">
        <v>1607</v>
      </c>
      <c r="AF133" s="5" t="s">
        <v>1597</v>
      </c>
    </row>
    <row r="134" spans="1:32" s="6" customFormat="1" ht="60" customHeight="1" x14ac:dyDescent="0.2">
      <c r="A134" s="1">
        <v>131</v>
      </c>
      <c r="B134" s="4" t="s">
        <v>1676</v>
      </c>
      <c r="C134" s="1" t="s">
        <v>1549</v>
      </c>
      <c r="D134" s="1" t="s">
        <v>2849</v>
      </c>
      <c r="E134" s="1" t="s">
        <v>2849</v>
      </c>
      <c r="F134" s="1" t="s">
        <v>2849</v>
      </c>
      <c r="G134" s="5" t="s">
        <v>2914</v>
      </c>
      <c r="H134" s="1" t="s">
        <v>2915</v>
      </c>
      <c r="I134" s="1" t="s">
        <v>2916</v>
      </c>
      <c r="J134" s="1" t="s">
        <v>2849</v>
      </c>
      <c r="K134" s="1">
        <v>33.58719</v>
      </c>
      <c r="L134" s="1">
        <v>73.389474000000007</v>
      </c>
      <c r="M134" s="1">
        <v>44</v>
      </c>
      <c r="N134" s="1">
        <v>1069955</v>
      </c>
      <c r="O134" s="1">
        <v>480000</v>
      </c>
      <c r="P134" s="12" t="s">
        <v>2917</v>
      </c>
      <c r="Q134" s="1">
        <v>3.66</v>
      </c>
      <c r="R134" s="1">
        <v>13.4</v>
      </c>
      <c r="S134" s="1" t="s">
        <v>37</v>
      </c>
      <c r="T134" s="1">
        <v>240000</v>
      </c>
      <c r="U134" s="1" t="s">
        <v>37</v>
      </c>
      <c r="V134" s="1">
        <v>180668</v>
      </c>
      <c r="W134" s="1" t="s">
        <v>37</v>
      </c>
      <c r="X134" s="1">
        <v>6.93</v>
      </c>
      <c r="Y134" s="1" t="s">
        <v>147</v>
      </c>
      <c r="Z134" s="1">
        <v>779016</v>
      </c>
      <c r="AA134" s="1" t="s">
        <v>38</v>
      </c>
      <c r="AB134" s="1">
        <v>295355</v>
      </c>
      <c r="AC134" s="12" t="s">
        <v>2854</v>
      </c>
      <c r="AD134" s="1">
        <v>32817</v>
      </c>
      <c r="AE134" s="1" t="s">
        <v>1607</v>
      </c>
      <c r="AF134" s="5" t="s">
        <v>1597</v>
      </c>
    </row>
    <row r="135" spans="1:32" s="6" customFormat="1" ht="60" customHeight="1" x14ac:dyDescent="0.2">
      <c r="A135" s="5">
        <v>132</v>
      </c>
      <c r="B135" s="4" t="s">
        <v>1676</v>
      </c>
      <c r="C135" s="1" t="s">
        <v>1549</v>
      </c>
      <c r="D135" s="1" t="s">
        <v>2849</v>
      </c>
      <c r="E135" s="1" t="s">
        <v>2850</v>
      </c>
      <c r="F135" s="1" t="s">
        <v>2849</v>
      </c>
      <c r="G135" s="5" t="s">
        <v>2918</v>
      </c>
      <c r="H135" s="1" t="s">
        <v>2852</v>
      </c>
      <c r="I135" s="1" t="s">
        <v>2853</v>
      </c>
      <c r="J135" s="1" t="s">
        <v>2850</v>
      </c>
      <c r="K135" s="1">
        <v>33.584474</v>
      </c>
      <c r="L135" s="1">
        <v>73.372433000000001</v>
      </c>
      <c r="M135" s="1">
        <v>35</v>
      </c>
      <c r="N135" s="1">
        <v>979451</v>
      </c>
      <c r="O135" s="1">
        <v>480000</v>
      </c>
      <c r="P135" s="12" t="s">
        <v>2917</v>
      </c>
      <c r="Q135" s="1">
        <v>3.66</v>
      </c>
      <c r="R135" s="1">
        <v>12</v>
      </c>
      <c r="S135" s="1" t="s">
        <v>37</v>
      </c>
      <c r="T135" s="1">
        <v>240000</v>
      </c>
      <c r="U135" s="1" t="s">
        <v>37</v>
      </c>
      <c r="V135" s="1">
        <v>76458</v>
      </c>
      <c r="W135" s="1" t="s">
        <v>37</v>
      </c>
      <c r="X135" s="1">
        <v>5.79</v>
      </c>
      <c r="Y135" s="1" t="s">
        <v>147</v>
      </c>
      <c r="Z135" s="1">
        <v>586033</v>
      </c>
      <c r="AA135" s="1" t="s">
        <v>38</v>
      </c>
      <c r="AB135" s="1">
        <v>270815</v>
      </c>
      <c r="AC135" s="12" t="s">
        <v>2854</v>
      </c>
      <c r="AD135" s="1">
        <v>30090</v>
      </c>
      <c r="AE135" s="1" t="s">
        <v>1607</v>
      </c>
      <c r="AF135" s="5" t="s">
        <v>1597</v>
      </c>
    </row>
    <row r="136" spans="1:32" s="6" customFormat="1" ht="60" customHeight="1" x14ac:dyDescent="0.2">
      <c r="A136" s="1">
        <v>133</v>
      </c>
      <c r="B136" s="4" t="s">
        <v>1676</v>
      </c>
      <c r="C136" s="1" t="s">
        <v>1549</v>
      </c>
      <c r="D136" s="1" t="s">
        <v>2849</v>
      </c>
      <c r="E136" s="1" t="s">
        <v>2850</v>
      </c>
      <c r="F136" s="1" t="s">
        <v>2849</v>
      </c>
      <c r="G136" s="5" t="s">
        <v>2919</v>
      </c>
      <c r="H136" s="1" t="s">
        <v>2920</v>
      </c>
      <c r="I136" s="1" t="s">
        <v>2921</v>
      </c>
      <c r="J136" s="1" t="s">
        <v>2850</v>
      </c>
      <c r="K136" s="1">
        <v>33.581136000000001</v>
      </c>
      <c r="L136" s="1">
        <v>73.381242999999998</v>
      </c>
      <c r="M136" s="1">
        <v>100</v>
      </c>
      <c r="N136" s="1">
        <v>879078</v>
      </c>
      <c r="O136" s="1">
        <v>480000</v>
      </c>
      <c r="P136" s="12" t="s">
        <v>1887</v>
      </c>
      <c r="Q136" s="1">
        <v>3.66</v>
      </c>
      <c r="R136" s="1">
        <v>13.4</v>
      </c>
      <c r="S136" s="1" t="s">
        <v>37</v>
      </c>
      <c r="T136" s="1">
        <v>140678</v>
      </c>
      <c r="U136" s="1" t="s">
        <v>37</v>
      </c>
      <c r="V136" s="1">
        <v>284786</v>
      </c>
      <c r="W136" s="1" t="s">
        <v>37</v>
      </c>
      <c r="X136" s="1">
        <v>7.46</v>
      </c>
      <c r="Y136" s="1" t="s">
        <v>147</v>
      </c>
      <c r="Z136" s="1">
        <v>787896</v>
      </c>
      <c r="AA136" s="1" t="s">
        <v>38</v>
      </c>
      <c r="AB136" s="1">
        <v>416642</v>
      </c>
      <c r="AC136" s="12" t="s">
        <v>2897</v>
      </c>
      <c r="AD136" s="1">
        <v>46294</v>
      </c>
      <c r="AE136" s="1" t="s">
        <v>1607</v>
      </c>
      <c r="AF136" s="5" t="s">
        <v>1597</v>
      </c>
    </row>
    <row r="137" spans="1:32" s="6" customFormat="1" ht="60" customHeight="1" x14ac:dyDescent="0.2">
      <c r="A137" s="5">
        <v>134</v>
      </c>
      <c r="B137" s="5" t="s">
        <v>1676</v>
      </c>
      <c r="C137" s="1" t="s">
        <v>1549</v>
      </c>
      <c r="D137" s="5" t="s">
        <v>1583</v>
      </c>
      <c r="E137" s="5" t="s">
        <v>2922</v>
      </c>
      <c r="F137" s="1" t="s">
        <v>2923</v>
      </c>
      <c r="G137" s="5" t="s">
        <v>2924</v>
      </c>
      <c r="H137" s="5" t="s">
        <v>2925</v>
      </c>
      <c r="I137" s="5" t="s">
        <v>2926</v>
      </c>
      <c r="J137" s="5" t="s">
        <v>2922</v>
      </c>
      <c r="K137" s="1">
        <v>33.1511</v>
      </c>
      <c r="L137" s="1">
        <v>73.139610000000005</v>
      </c>
      <c r="M137" s="1">
        <v>64</v>
      </c>
      <c r="N137" s="1">
        <v>1150427</v>
      </c>
      <c r="O137" s="1">
        <v>480000</v>
      </c>
      <c r="P137" s="1" t="s">
        <v>2927</v>
      </c>
      <c r="Q137" s="1">
        <v>4.5720000000000001</v>
      </c>
      <c r="R137" s="1">
        <v>12</v>
      </c>
      <c r="S137" s="1" t="s">
        <v>37</v>
      </c>
      <c r="T137" s="1">
        <v>240000</v>
      </c>
      <c r="U137" s="1" t="s">
        <v>470</v>
      </c>
      <c r="V137" s="1">
        <v>192000</v>
      </c>
      <c r="W137" s="1" t="s">
        <v>470</v>
      </c>
      <c r="X137" s="1">
        <v>10.66</v>
      </c>
      <c r="Y137" s="1" t="s">
        <v>34</v>
      </c>
      <c r="Z137" s="1">
        <v>821921</v>
      </c>
      <c r="AA137" s="1"/>
      <c r="AB137" s="1">
        <v>480000</v>
      </c>
      <c r="AC137" s="1" t="s">
        <v>2928</v>
      </c>
      <c r="AD137" s="1">
        <v>0</v>
      </c>
      <c r="AE137" s="1" t="s">
        <v>1607</v>
      </c>
      <c r="AF137" s="5" t="s">
        <v>1597</v>
      </c>
    </row>
    <row r="138" spans="1:32" s="18" customFormat="1" ht="60" customHeight="1" x14ac:dyDescent="0.25">
      <c r="A138" s="1">
        <v>135</v>
      </c>
      <c r="B138" s="1" t="s">
        <v>5914</v>
      </c>
      <c r="C138" s="1" t="s">
        <v>27</v>
      </c>
      <c r="D138" s="1" t="s">
        <v>28</v>
      </c>
      <c r="E138" s="1" t="s">
        <v>2366</v>
      </c>
      <c r="F138" s="1" t="s">
        <v>2367</v>
      </c>
      <c r="G138" s="1" t="s">
        <v>7762</v>
      </c>
      <c r="H138" s="1" t="s">
        <v>7761</v>
      </c>
      <c r="I138" s="1" t="s">
        <v>7760</v>
      </c>
      <c r="J138" s="1" t="str">
        <f>E138</f>
        <v>Thatti Sydo Shah</v>
      </c>
      <c r="K138" s="1" t="s">
        <v>7759</v>
      </c>
      <c r="L138" s="1">
        <v>72.143208999999999</v>
      </c>
      <c r="M138" s="1">
        <v>40</v>
      </c>
      <c r="N138" s="1">
        <v>1104877</v>
      </c>
      <c r="O138" s="1">
        <v>480000</v>
      </c>
      <c r="P138" s="1" t="s">
        <v>7758</v>
      </c>
      <c r="Q138" s="1">
        <v>3.7</v>
      </c>
      <c r="R138" s="1">
        <v>15.24</v>
      </c>
      <c r="S138" s="1" t="s">
        <v>80</v>
      </c>
      <c r="T138" s="1">
        <v>240000</v>
      </c>
      <c r="U138" s="1" t="s">
        <v>37</v>
      </c>
      <c r="V138" s="1">
        <v>192000</v>
      </c>
      <c r="W138" s="1" t="s">
        <v>37</v>
      </c>
      <c r="X138" s="1">
        <v>12</v>
      </c>
      <c r="Y138" s="1" t="s">
        <v>147</v>
      </c>
      <c r="Z138" s="1">
        <f>T138+V138</f>
        <v>432000</v>
      </c>
      <c r="AA138" s="36" t="s">
        <v>38</v>
      </c>
      <c r="AB138" s="1">
        <v>432000</v>
      </c>
      <c r="AC138" s="36" t="s">
        <v>38</v>
      </c>
      <c r="AD138" s="36" t="s">
        <v>38</v>
      </c>
      <c r="AE138" s="1" t="s">
        <v>385</v>
      </c>
      <c r="AF138" s="4" t="s">
        <v>50</v>
      </c>
    </row>
    <row r="139" spans="1:32" s="18" customFormat="1" ht="60" customHeight="1" x14ac:dyDescent="0.25">
      <c r="A139" s="5">
        <v>136</v>
      </c>
      <c r="B139" s="1" t="s">
        <v>5914</v>
      </c>
      <c r="C139" s="1" t="s">
        <v>27</v>
      </c>
      <c r="D139" s="1" t="s">
        <v>109</v>
      </c>
      <c r="E139" s="1" t="s">
        <v>2353</v>
      </c>
      <c r="F139" s="1" t="s">
        <v>7752</v>
      </c>
      <c r="G139" s="1" t="s">
        <v>7757</v>
      </c>
      <c r="H139" s="1" t="s">
        <v>7756</v>
      </c>
      <c r="I139" s="1" t="s">
        <v>7755</v>
      </c>
      <c r="J139" s="1" t="str">
        <f>E139</f>
        <v>Taja Bara</v>
      </c>
      <c r="K139" s="1" t="s">
        <v>7754</v>
      </c>
      <c r="L139" s="1">
        <v>72.626593</v>
      </c>
      <c r="M139" s="1">
        <v>60</v>
      </c>
      <c r="N139" s="1">
        <v>1037848</v>
      </c>
      <c r="O139" s="1">
        <v>480000</v>
      </c>
      <c r="P139" s="1" t="s">
        <v>7749</v>
      </c>
      <c r="Q139" s="1">
        <v>3.66</v>
      </c>
      <c r="R139" s="1">
        <v>15.24</v>
      </c>
      <c r="S139" s="1" t="s">
        <v>80</v>
      </c>
      <c r="T139" s="1">
        <v>240000</v>
      </c>
      <c r="U139" s="1" t="s">
        <v>37</v>
      </c>
      <c r="V139" s="1">
        <v>192000</v>
      </c>
      <c r="W139" s="1" t="s">
        <v>37</v>
      </c>
      <c r="X139" s="1">
        <v>10.5</v>
      </c>
      <c r="Y139" s="1" t="s">
        <v>147</v>
      </c>
      <c r="Z139" s="1">
        <f>T139+V139</f>
        <v>432000</v>
      </c>
      <c r="AA139" s="36" t="s">
        <v>38</v>
      </c>
      <c r="AB139" s="1">
        <v>432000</v>
      </c>
      <c r="AC139" s="36" t="s">
        <v>38</v>
      </c>
      <c r="AD139" s="36" t="s">
        <v>38</v>
      </c>
      <c r="AE139" s="1" t="s">
        <v>385</v>
      </c>
      <c r="AF139" s="4" t="s">
        <v>50</v>
      </c>
    </row>
    <row r="140" spans="1:32" s="18" customFormat="1" ht="60" customHeight="1" x14ac:dyDescent="0.25">
      <c r="A140" s="1">
        <v>137</v>
      </c>
      <c r="B140" s="1" t="s">
        <v>5914</v>
      </c>
      <c r="C140" s="1" t="s">
        <v>27</v>
      </c>
      <c r="D140" s="1" t="s">
        <v>109</v>
      </c>
      <c r="E140" s="1" t="s">
        <v>7753</v>
      </c>
      <c r="F140" s="1" t="s">
        <v>7752</v>
      </c>
      <c r="G140" s="1" t="s">
        <v>2161</v>
      </c>
      <c r="H140" s="1" t="s">
        <v>2162</v>
      </c>
      <c r="I140" s="1" t="s">
        <v>2163</v>
      </c>
      <c r="J140" s="1" t="str">
        <f>E140</f>
        <v>Shah Ray Chiragh</v>
      </c>
      <c r="K140" s="1" t="s">
        <v>7751</v>
      </c>
      <c r="L140" s="1" t="s">
        <v>7750</v>
      </c>
      <c r="M140" s="1">
        <v>40</v>
      </c>
      <c r="N140" s="1">
        <v>1035265</v>
      </c>
      <c r="O140" s="1">
        <v>480000</v>
      </c>
      <c r="P140" s="1" t="s">
        <v>7749</v>
      </c>
      <c r="Q140" s="1">
        <v>3.66</v>
      </c>
      <c r="R140" s="1">
        <v>15.24</v>
      </c>
      <c r="S140" s="1" t="s">
        <v>80</v>
      </c>
      <c r="T140" s="1">
        <v>240000</v>
      </c>
      <c r="U140" s="1" t="s">
        <v>37</v>
      </c>
      <c r="V140" s="1">
        <v>192000</v>
      </c>
      <c r="W140" s="1" t="s">
        <v>37</v>
      </c>
      <c r="X140" s="1">
        <v>11</v>
      </c>
      <c r="Y140" s="1" t="s">
        <v>147</v>
      </c>
      <c r="Z140" s="1">
        <f>T140+V140</f>
        <v>432000</v>
      </c>
      <c r="AA140" s="36" t="s">
        <v>38</v>
      </c>
      <c r="AB140" s="1">
        <v>432000</v>
      </c>
      <c r="AC140" s="36" t="s">
        <v>38</v>
      </c>
      <c r="AD140" s="36" t="s">
        <v>38</v>
      </c>
      <c r="AE140" s="1" t="s">
        <v>385</v>
      </c>
      <c r="AF140" s="4" t="s">
        <v>50</v>
      </c>
    </row>
    <row r="141" spans="1:32" s="18" customFormat="1" ht="60" customHeight="1" x14ac:dyDescent="0.25">
      <c r="A141" s="5">
        <v>138</v>
      </c>
      <c r="B141" s="4" t="s">
        <v>5914</v>
      </c>
      <c r="C141" s="4" t="s">
        <v>27</v>
      </c>
      <c r="D141" s="4" t="s">
        <v>28</v>
      </c>
      <c r="E141" s="4" t="s">
        <v>29</v>
      </c>
      <c r="F141" s="5" t="s">
        <v>29</v>
      </c>
      <c r="G141" s="4" t="s">
        <v>7748</v>
      </c>
      <c r="H141" s="4" t="s">
        <v>7747</v>
      </c>
      <c r="I141" s="10" t="s">
        <v>7746</v>
      </c>
      <c r="J141" s="4" t="s">
        <v>29</v>
      </c>
      <c r="K141" s="4">
        <v>33.465381999999998</v>
      </c>
      <c r="L141" s="4">
        <v>72.059186999999994</v>
      </c>
      <c r="M141" s="4">
        <v>40</v>
      </c>
      <c r="N141" s="4">
        <v>1648925</v>
      </c>
      <c r="O141" s="4">
        <v>480000</v>
      </c>
      <c r="P141" s="4" t="s">
        <v>1737</v>
      </c>
      <c r="Q141" s="4">
        <v>3.65</v>
      </c>
      <c r="R141" s="4">
        <v>15.24</v>
      </c>
      <c r="S141" s="1" t="s">
        <v>80</v>
      </c>
      <c r="T141" s="4">
        <v>240000</v>
      </c>
      <c r="U141" s="1" t="s">
        <v>37</v>
      </c>
      <c r="V141" s="4">
        <v>192000</v>
      </c>
      <c r="W141" s="1" t="s">
        <v>37</v>
      </c>
      <c r="X141" s="4">
        <v>13</v>
      </c>
      <c r="Y141" s="4" t="s">
        <v>147</v>
      </c>
      <c r="Z141" s="4">
        <v>432000</v>
      </c>
      <c r="AA141" s="4" t="s">
        <v>38</v>
      </c>
      <c r="AB141" s="4">
        <v>432000</v>
      </c>
      <c r="AC141" s="4" t="s">
        <v>38</v>
      </c>
      <c r="AD141" s="36" t="s">
        <v>38</v>
      </c>
      <c r="AE141" s="4" t="s">
        <v>385</v>
      </c>
      <c r="AF141" s="4" t="s">
        <v>50</v>
      </c>
    </row>
    <row r="142" spans="1:32" s="18" customFormat="1" ht="60" customHeight="1" x14ac:dyDescent="0.25">
      <c r="A142" s="1">
        <v>139</v>
      </c>
      <c r="B142" s="4" t="s">
        <v>5914</v>
      </c>
      <c r="C142" s="4" t="s">
        <v>27</v>
      </c>
      <c r="D142" s="4" t="s">
        <v>28</v>
      </c>
      <c r="E142" s="4" t="s">
        <v>29</v>
      </c>
      <c r="F142" s="5" t="s">
        <v>29</v>
      </c>
      <c r="G142" s="4" t="s">
        <v>7745</v>
      </c>
      <c r="H142" s="4" t="s">
        <v>7744</v>
      </c>
      <c r="I142" s="4" t="s">
        <v>7743</v>
      </c>
      <c r="J142" s="4" t="s">
        <v>29</v>
      </c>
      <c r="K142" s="4">
        <v>33.466867000000001</v>
      </c>
      <c r="L142" s="4">
        <v>72.058485000000005</v>
      </c>
      <c r="M142" s="4">
        <v>40</v>
      </c>
      <c r="N142" s="4">
        <v>1106953</v>
      </c>
      <c r="O142" s="4">
        <v>480000</v>
      </c>
      <c r="P142" s="4" t="s">
        <v>1737</v>
      </c>
      <c r="Q142" s="4">
        <v>3.7</v>
      </c>
      <c r="R142" s="4">
        <v>15.24</v>
      </c>
      <c r="S142" s="1" t="s">
        <v>80</v>
      </c>
      <c r="T142" s="4">
        <v>240000</v>
      </c>
      <c r="U142" s="1" t="s">
        <v>37</v>
      </c>
      <c r="V142" s="4">
        <v>192000</v>
      </c>
      <c r="W142" s="1" t="s">
        <v>37</v>
      </c>
      <c r="X142" s="4">
        <v>15</v>
      </c>
      <c r="Y142" s="4" t="s">
        <v>147</v>
      </c>
      <c r="Z142" s="4">
        <v>432000</v>
      </c>
      <c r="AA142" s="4" t="s">
        <v>38</v>
      </c>
      <c r="AB142" s="4">
        <v>432000</v>
      </c>
      <c r="AC142" s="4" t="s">
        <v>38</v>
      </c>
      <c r="AD142" s="36" t="s">
        <v>38</v>
      </c>
      <c r="AE142" s="4" t="s">
        <v>385</v>
      </c>
      <c r="AF142" s="4" t="s">
        <v>50</v>
      </c>
    </row>
    <row r="143" spans="1:32" s="18" customFormat="1" ht="60" customHeight="1" x14ac:dyDescent="0.25">
      <c r="A143" s="5">
        <v>140</v>
      </c>
      <c r="B143" s="4" t="s">
        <v>5914</v>
      </c>
      <c r="C143" s="4" t="s">
        <v>27</v>
      </c>
      <c r="D143" s="4" t="s">
        <v>28</v>
      </c>
      <c r="E143" s="4" t="s">
        <v>2379</v>
      </c>
      <c r="F143" s="5" t="s">
        <v>29</v>
      </c>
      <c r="G143" s="4" t="s">
        <v>7742</v>
      </c>
      <c r="H143" s="4" t="s">
        <v>7741</v>
      </c>
      <c r="I143" s="4" t="s">
        <v>7740</v>
      </c>
      <c r="J143" s="4" t="s">
        <v>2379</v>
      </c>
      <c r="K143" s="4">
        <v>33.471832999999997</v>
      </c>
      <c r="L143" s="4">
        <v>72.159313999999995</v>
      </c>
      <c r="M143" s="4">
        <v>40</v>
      </c>
      <c r="N143" s="4">
        <v>1321466</v>
      </c>
      <c r="O143" s="4">
        <v>480000</v>
      </c>
      <c r="P143" s="4" t="s">
        <v>1737</v>
      </c>
      <c r="Q143" s="4">
        <v>3.66</v>
      </c>
      <c r="R143" s="4">
        <v>15.24</v>
      </c>
      <c r="S143" s="1" t="s">
        <v>80</v>
      </c>
      <c r="T143" s="4">
        <v>240000</v>
      </c>
      <c r="U143" s="1" t="s">
        <v>37</v>
      </c>
      <c r="V143" s="4">
        <v>192000</v>
      </c>
      <c r="W143" s="1" t="s">
        <v>37</v>
      </c>
      <c r="X143" s="4">
        <v>14</v>
      </c>
      <c r="Y143" s="4" t="s">
        <v>147</v>
      </c>
      <c r="Z143" s="4">
        <v>432000</v>
      </c>
      <c r="AA143" s="4" t="s">
        <v>38</v>
      </c>
      <c r="AB143" s="4">
        <v>432000</v>
      </c>
      <c r="AC143" s="4" t="s">
        <v>38</v>
      </c>
      <c r="AD143" s="36" t="s">
        <v>38</v>
      </c>
      <c r="AE143" s="4" t="s">
        <v>385</v>
      </c>
      <c r="AF143" s="4" t="s">
        <v>50</v>
      </c>
    </row>
    <row r="144" spans="1:32" s="18" customFormat="1" ht="60" customHeight="1" x14ac:dyDescent="0.25">
      <c r="A144" s="1">
        <v>141</v>
      </c>
      <c r="B144" s="1" t="s">
        <v>5914</v>
      </c>
      <c r="C144" s="1" t="s">
        <v>27</v>
      </c>
      <c r="D144" s="1" t="s">
        <v>109</v>
      </c>
      <c r="E144" s="1" t="s">
        <v>7739</v>
      </c>
      <c r="F144" s="1" t="s">
        <v>7739</v>
      </c>
      <c r="G144" s="1" t="s">
        <v>7738</v>
      </c>
      <c r="H144" s="1" t="s">
        <v>7737</v>
      </c>
      <c r="I144" s="1" t="s">
        <v>7736</v>
      </c>
      <c r="J144" s="1" t="s">
        <v>7735</v>
      </c>
      <c r="K144" s="1">
        <v>33.582971999999998</v>
      </c>
      <c r="L144" s="1">
        <v>72.594138999999998</v>
      </c>
      <c r="M144" s="1">
        <v>40</v>
      </c>
      <c r="N144" s="1">
        <v>932667</v>
      </c>
      <c r="O144" s="12">
        <v>480000</v>
      </c>
      <c r="P144" s="1" t="s">
        <v>7734</v>
      </c>
      <c r="Q144" s="1">
        <v>12</v>
      </c>
      <c r="R144" s="1">
        <v>25</v>
      </c>
      <c r="S144" s="1" t="s">
        <v>37</v>
      </c>
      <c r="T144" s="1">
        <v>240000</v>
      </c>
      <c r="U144" s="1" t="s">
        <v>37</v>
      </c>
      <c r="V144" s="1">
        <v>192000</v>
      </c>
      <c r="W144" s="1" t="s">
        <v>37</v>
      </c>
      <c r="X144" s="1">
        <v>25</v>
      </c>
      <c r="Y144" s="1" t="s">
        <v>147</v>
      </c>
      <c r="Z144" s="1">
        <v>432000</v>
      </c>
      <c r="AA144" s="1" t="s">
        <v>38</v>
      </c>
      <c r="AB144" s="1">
        <v>432000</v>
      </c>
      <c r="AC144" s="1" t="s">
        <v>38</v>
      </c>
      <c r="AD144" s="36" t="s">
        <v>38</v>
      </c>
      <c r="AE144" s="4" t="s">
        <v>385</v>
      </c>
      <c r="AF144" s="4" t="s">
        <v>50</v>
      </c>
    </row>
    <row r="145" spans="1:32" s="18" customFormat="1" ht="60" customHeight="1" x14ac:dyDescent="0.25">
      <c r="A145" s="5">
        <v>142</v>
      </c>
      <c r="B145" s="1" t="s">
        <v>5914</v>
      </c>
      <c r="C145" s="1" t="s">
        <v>363</v>
      </c>
      <c r="D145" s="1" t="s">
        <v>387</v>
      </c>
      <c r="E145" s="1" t="s">
        <v>2937</v>
      </c>
      <c r="F145" s="1" t="s">
        <v>2937</v>
      </c>
      <c r="G145" s="1" t="s">
        <v>7733</v>
      </c>
      <c r="H145" s="1" t="s">
        <v>7732</v>
      </c>
      <c r="I145" s="1" t="s">
        <v>7731</v>
      </c>
      <c r="J145" s="1" t="s">
        <v>7730</v>
      </c>
      <c r="K145" s="1">
        <v>32.711460000000002</v>
      </c>
      <c r="L145" s="1">
        <v>72.337710000000001</v>
      </c>
      <c r="M145" s="1">
        <v>40</v>
      </c>
      <c r="N145" s="1">
        <v>988389</v>
      </c>
      <c r="O145" s="1">
        <v>480000</v>
      </c>
      <c r="P145" s="39" t="s">
        <v>2068</v>
      </c>
      <c r="Q145" s="1">
        <v>3.65</v>
      </c>
      <c r="R145" s="1">
        <v>15.23</v>
      </c>
      <c r="S145" s="1" t="s">
        <v>37</v>
      </c>
      <c r="T145" s="1">
        <v>111561</v>
      </c>
      <c r="U145" s="1" t="s">
        <v>37</v>
      </c>
      <c r="V145" s="1">
        <v>140836</v>
      </c>
      <c r="W145" s="1" t="s">
        <v>37</v>
      </c>
      <c r="X145" s="1">
        <v>15</v>
      </c>
      <c r="Y145" s="1" t="s">
        <v>147</v>
      </c>
      <c r="Z145" s="1">
        <v>461461</v>
      </c>
      <c r="AA145" s="1" t="s">
        <v>38</v>
      </c>
      <c r="AB145" s="1">
        <v>415314</v>
      </c>
      <c r="AC145" s="36" t="s">
        <v>38</v>
      </c>
      <c r="AD145" s="36" t="s">
        <v>38</v>
      </c>
      <c r="AE145" s="1" t="s">
        <v>385</v>
      </c>
      <c r="AF145" s="1" t="s">
        <v>50</v>
      </c>
    </row>
    <row r="146" spans="1:32" s="18" customFormat="1" ht="60" customHeight="1" x14ac:dyDescent="0.25">
      <c r="A146" s="1">
        <v>143</v>
      </c>
      <c r="B146" s="49" t="s">
        <v>5914</v>
      </c>
      <c r="C146" s="49" t="s">
        <v>363</v>
      </c>
      <c r="D146" s="49" t="s">
        <v>387</v>
      </c>
      <c r="E146" s="49" t="s">
        <v>388</v>
      </c>
      <c r="F146" s="49" t="s">
        <v>388</v>
      </c>
      <c r="G146" s="49" t="s">
        <v>7729</v>
      </c>
      <c r="H146" s="49" t="s">
        <v>7728</v>
      </c>
      <c r="I146" s="49" t="s">
        <v>7727</v>
      </c>
      <c r="J146" s="49" t="s">
        <v>2594</v>
      </c>
      <c r="K146" s="49">
        <v>32.772247999999998</v>
      </c>
      <c r="L146" s="49">
        <v>72.344650000000001</v>
      </c>
      <c r="M146" s="49">
        <v>51</v>
      </c>
      <c r="N146" s="49">
        <v>1288367</v>
      </c>
      <c r="O146" s="49">
        <v>480000</v>
      </c>
      <c r="P146" s="104" t="s">
        <v>7726</v>
      </c>
      <c r="Q146" s="49">
        <v>3.65</v>
      </c>
      <c r="R146" s="49">
        <v>22.62</v>
      </c>
      <c r="S146" s="1" t="s">
        <v>37</v>
      </c>
      <c r="T146" s="1">
        <v>240000</v>
      </c>
      <c r="U146" s="1" t="s">
        <v>37</v>
      </c>
      <c r="V146" s="1">
        <v>33211</v>
      </c>
      <c r="W146" s="1" t="s">
        <v>37</v>
      </c>
      <c r="X146" s="1">
        <v>6</v>
      </c>
      <c r="Y146" s="1" t="s">
        <v>34</v>
      </c>
      <c r="Z146" s="1">
        <v>480000</v>
      </c>
      <c r="AA146" s="49" t="s">
        <v>38</v>
      </c>
      <c r="AB146" s="49">
        <v>432000</v>
      </c>
      <c r="AC146" s="36" t="s">
        <v>38</v>
      </c>
      <c r="AD146" s="36" t="s">
        <v>38</v>
      </c>
      <c r="AE146" s="1" t="s">
        <v>385</v>
      </c>
      <c r="AF146" s="49" t="s">
        <v>50</v>
      </c>
    </row>
    <row r="147" spans="1:32" s="18" customFormat="1" ht="60" customHeight="1" x14ac:dyDescent="0.25">
      <c r="A147" s="5">
        <v>144</v>
      </c>
      <c r="B147" s="49" t="s">
        <v>5914</v>
      </c>
      <c r="C147" s="49" t="s">
        <v>363</v>
      </c>
      <c r="D147" s="49" t="s">
        <v>387</v>
      </c>
      <c r="E147" s="49" t="s">
        <v>388</v>
      </c>
      <c r="F147" s="49" t="s">
        <v>388</v>
      </c>
      <c r="G147" s="49" t="s">
        <v>7725</v>
      </c>
      <c r="H147" s="49" t="s">
        <v>7724</v>
      </c>
      <c r="I147" s="49" t="s">
        <v>7723</v>
      </c>
      <c r="J147" s="49" t="s">
        <v>388</v>
      </c>
      <c r="K147" s="49">
        <v>32.712400000000002</v>
      </c>
      <c r="L147" s="49">
        <v>72.257339999999999</v>
      </c>
      <c r="M147" s="49">
        <v>50</v>
      </c>
      <c r="N147" s="49">
        <v>988389</v>
      </c>
      <c r="O147" s="49">
        <v>480000</v>
      </c>
      <c r="P147" s="49" t="s">
        <v>2068</v>
      </c>
      <c r="Q147" s="49">
        <v>3.65</v>
      </c>
      <c r="R147" s="49" t="s">
        <v>7722</v>
      </c>
      <c r="S147" s="49" t="s">
        <v>37</v>
      </c>
      <c r="T147" s="49">
        <v>138317</v>
      </c>
      <c r="U147" s="49" t="s">
        <v>37</v>
      </c>
      <c r="V147" s="49">
        <v>186026</v>
      </c>
      <c r="W147" s="49" t="s">
        <v>37</v>
      </c>
      <c r="X147" s="49" t="s">
        <v>7722</v>
      </c>
      <c r="Y147" s="49" t="s">
        <v>147</v>
      </c>
      <c r="Z147" s="103">
        <v>800000</v>
      </c>
      <c r="AA147" s="49" t="s">
        <v>38</v>
      </c>
      <c r="AB147" s="49">
        <v>324343</v>
      </c>
      <c r="AC147" s="36" t="s">
        <v>38</v>
      </c>
      <c r="AD147" s="36" t="s">
        <v>38</v>
      </c>
      <c r="AE147" s="49" t="s">
        <v>385</v>
      </c>
      <c r="AF147" s="49" t="s">
        <v>386</v>
      </c>
    </row>
    <row r="148" spans="1:32" s="18" customFormat="1" ht="60" customHeight="1" x14ac:dyDescent="0.25">
      <c r="A148" s="1">
        <v>145</v>
      </c>
      <c r="B148" s="49" t="s">
        <v>5914</v>
      </c>
      <c r="C148" s="49" t="s">
        <v>363</v>
      </c>
      <c r="D148" s="49" t="s">
        <v>387</v>
      </c>
      <c r="E148" s="49" t="s">
        <v>5254</v>
      </c>
      <c r="F148" s="49" t="s">
        <v>5254</v>
      </c>
      <c r="G148" s="49" t="s">
        <v>7721</v>
      </c>
      <c r="H148" s="49" t="s">
        <v>7720</v>
      </c>
      <c r="I148" s="49" t="s">
        <v>7719</v>
      </c>
      <c r="J148" s="49" t="s">
        <v>5254</v>
      </c>
      <c r="K148" s="49">
        <v>33.148200000000003</v>
      </c>
      <c r="L148" s="49">
        <v>72.191569999999999</v>
      </c>
      <c r="M148" s="49">
        <v>52</v>
      </c>
      <c r="N148" s="49">
        <v>988389</v>
      </c>
      <c r="O148" s="49">
        <v>480000</v>
      </c>
      <c r="P148" s="49" t="s">
        <v>2876</v>
      </c>
      <c r="Q148" s="49">
        <v>3.65</v>
      </c>
      <c r="R148" s="49" t="s">
        <v>7718</v>
      </c>
      <c r="S148" s="49" t="s">
        <v>37</v>
      </c>
      <c r="T148" s="49">
        <v>138110</v>
      </c>
      <c r="U148" s="49" t="s">
        <v>37</v>
      </c>
      <c r="V148" s="49">
        <v>181915</v>
      </c>
      <c r="W148" s="49" t="s">
        <v>37</v>
      </c>
      <c r="X148" s="49" t="s">
        <v>7718</v>
      </c>
      <c r="Y148" s="49" t="s">
        <v>147</v>
      </c>
      <c r="Z148" s="103">
        <v>800000</v>
      </c>
      <c r="AA148" s="49" t="s">
        <v>38</v>
      </c>
      <c r="AB148" s="49">
        <v>320025</v>
      </c>
      <c r="AC148" s="36" t="s">
        <v>38</v>
      </c>
      <c r="AD148" s="36" t="s">
        <v>38</v>
      </c>
      <c r="AE148" s="49" t="s">
        <v>385</v>
      </c>
      <c r="AF148" s="49" t="s">
        <v>386</v>
      </c>
    </row>
    <row r="149" spans="1:32" s="18" customFormat="1" ht="60" customHeight="1" x14ac:dyDescent="0.25">
      <c r="A149" s="5">
        <v>146</v>
      </c>
      <c r="B149" s="49" t="s">
        <v>5914</v>
      </c>
      <c r="C149" s="49" t="s">
        <v>363</v>
      </c>
      <c r="D149" s="49" t="s">
        <v>387</v>
      </c>
      <c r="E149" s="49" t="s">
        <v>388</v>
      </c>
      <c r="F149" s="49" t="s">
        <v>388</v>
      </c>
      <c r="G149" s="49" t="s">
        <v>7717</v>
      </c>
      <c r="H149" s="49" t="s">
        <v>7716</v>
      </c>
      <c r="I149" s="49" t="s">
        <v>7715</v>
      </c>
      <c r="J149" s="49" t="s">
        <v>388</v>
      </c>
      <c r="K149" s="49">
        <v>32.729259999999996</v>
      </c>
      <c r="L149" s="49">
        <v>72.203980000000001</v>
      </c>
      <c r="M149" s="49">
        <v>40</v>
      </c>
      <c r="N149" s="49">
        <v>988389</v>
      </c>
      <c r="O149" s="49">
        <v>480000</v>
      </c>
      <c r="P149" s="49" t="s">
        <v>2876</v>
      </c>
      <c r="Q149" s="49">
        <v>3.65</v>
      </c>
      <c r="R149" s="49" t="s">
        <v>7714</v>
      </c>
      <c r="S149" s="49" t="s">
        <v>37</v>
      </c>
      <c r="T149" s="49">
        <v>170504</v>
      </c>
      <c r="U149" s="49" t="s">
        <v>37</v>
      </c>
      <c r="V149" s="49">
        <v>107325</v>
      </c>
      <c r="W149" s="49" t="s">
        <v>37</v>
      </c>
      <c r="X149" s="49" t="s">
        <v>7714</v>
      </c>
      <c r="Y149" s="49" t="s">
        <v>147</v>
      </c>
      <c r="Z149" s="103">
        <v>800000</v>
      </c>
      <c r="AA149" s="49" t="s">
        <v>38</v>
      </c>
      <c r="AB149" s="49">
        <v>277829</v>
      </c>
      <c r="AC149" s="36" t="s">
        <v>38</v>
      </c>
      <c r="AD149" s="36" t="s">
        <v>38</v>
      </c>
      <c r="AE149" s="49" t="s">
        <v>385</v>
      </c>
      <c r="AF149" s="49" t="s">
        <v>386</v>
      </c>
    </row>
    <row r="150" spans="1:32" s="18" customFormat="1" ht="60" customHeight="1" x14ac:dyDescent="0.25">
      <c r="A150" s="1">
        <v>147</v>
      </c>
      <c r="B150" s="1" t="s">
        <v>5914</v>
      </c>
      <c r="C150" s="1" t="s">
        <v>363</v>
      </c>
      <c r="D150" s="1" t="s">
        <v>363</v>
      </c>
      <c r="E150" s="1" t="s">
        <v>7710</v>
      </c>
      <c r="F150" s="1" t="s">
        <v>2713</v>
      </c>
      <c r="G150" s="1" t="s">
        <v>7713</v>
      </c>
      <c r="H150" s="1" t="s">
        <v>7712</v>
      </c>
      <c r="I150" s="1" t="s">
        <v>7711</v>
      </c>
      <c r="J150" s="1" t="s">
        <v>7710</v>
      </c>
      <c r="K150" s="1">
        <v>33.065556999999998</v>
      </c>
      <c r="L150" s="1">
        <v>72.741923999999983</v>
      </c>
      <c r="M150" s="1">
        <v>200</v>
      </c>
      <c r="N150" s="1">
        <v>1057723</v>
      </c>
      <c r="O150" s="1">
        <v>480000</v>
      </c>
      <c r="P150" s="13" t="s">
        <v>7709</v>
      </c>
      <c r="Q150" s="1">
        <v>5.6</v>
      </c>
      <c r="R150" s="1">
        <v>15.24</v>
      </c>
      <c r="S150" s="1" t="s">
        <v>37</v>
      </c>
      <c r="T150" s="1">
        <v>240000</v>
      </c>
      <c r="U150" s="1" t="s">
        <v>37</v>
      </c>
      <c r="V150" s="1">
        <v>33211</v>
      </c>
      <c r="W150" s="1" t="s">
        <v>37</v>
      </c>
      <c r="X150" s="1">
        <v>6</v>
      </c>
      <c r="Y150" s="1" t="s">
        <v>34</v>
      </c>
      <c r="Z150" s="1">
        <v>303568</v>
      </c>
      <c r="AA150" s="1">
        <v>30357</v>
      </c>
      <c r="AB150" s="1">
        <v>303568</v>
      </c>
      <c r="AC150" s="13" t="s">
        <v>5282</v>
      </c>
      <c r="AD150" s="1" t="s">
        <v>38</v>
      </c>
      <c r="AE150" s="1" t="s">
        <v>411</v>
      </c>
      <c r="AF150" s="1" t="s">
        <v>50</v>
      </c>
    </row>
    <row r="151" spans="1:32" s="18" customFormat="1" ht="60" customHeight="1" x14ac:dyDescent="0.25">
      <c r="A151" s="5">
        <v>148</v>
      </c>
      <c r="B151" s="1" t="s">
        <v>5914</v>
      </c>
      <c r="C151" s="1" t="s">
        <v>363</v>
      </c>
      <c r="D151" s="1" t="s">
        <v>363</v>
      </c>
      <c r="E151" s="1" t="s">
        <v>7707</v>
      </c>
      <c r="F151" s="49" t="s">
        <v>412</v>
      </c>
      <c r="G151" s="1" t="s">
        <v>7708</v>
      </c>
      <c r="H151" s="1" t="s">
        <v>2952</v>
      </c>
      <c r="I151" s="1" t="s">
        <v>2953</v>
      </c>
      <c r="J151" s="1" t="s">
        <v>7707</v>
      </c>
      <c r="K151" s="1">
        <v>33.028579000000001</v>
      </c>
      <c r="L151" s="1">
        <v>72.957649000000004</v>
      </c>
      <c r="M151" s="1">
        <v>50</v>
      </c>
      <c r="N151" s="1">
        <v>1242182</v>
      </c>
      <c r="O151" s="1">
        <v>480000</v>
      </c>
      <c r="P151" s="13" t="s">
        <v>3170</v>
      </c>
      <c r="Q151" s="1">
        <v>4.7</v>
      </c>
      <c r="R151" s="1">
        <v>15</v>
      </c>
      <c r="S151" s="1" t="s">
        <v>37</v>
      </c>
      <c r="T151" s="38">
        <v>212064</v>
      </c>
      <c r="U151" s="1" t="s">
        <v>37</v>
      </c>
      <c r="V151" s="38">
        <v>171787</v>
      </c>
      <c r="W151" s="1" t="s">
        <v>37</v>
      </c>
      <c r="X151" s="1">
        <v>19.559999999999999</v>
      </c>
      <c r="Y151" s="1" t="s">
        <v>34</v>
      </c>
      <c r="Z151" s="1">
        <v>480000</v>
      </c>
      <c r="AA151" s="1">
        <v>48000</v>
      </c>
      <c r="AB151" s="1">
        <v>480000</v>
      </c>
      <c r="AC151" s="13" t="s">
        <v>5282</v>
      </c>
      <c r="AD151" s="1" t="s">
        <v>38</v>
      </c>
      <c r="AE151" s="1"/>
      <c r="AF151" s="1" t="s">
        <v>50</v>
      </c>
    </row>
    <row r="152" spans="1:32" s="18" customFormat="1" ht="60" customHeight="1" x14ac:dyDescent="0.25">
      <c r="A152" s="1">
        <v>149</v>
      </c>
      <c r="B152" s="49" t="s">
        <v>5914</v>
      </c>
      <c r="C152" s="49" t="s">
        <v>2628</v>
      </c>
      <c r="D152" s="49" t="s">
        <v>2629</v>
      </c>
      <c r="E152" s="49" t="s">
        <v>7703</v>
      </c>
      <c r="F152" s="49" t="s">
        <v>372</v>
      </c>
      <c r="G152" s="49" t="s">
        <v>7706</v>
      </c>
      <c r="H152" s="49" t="s">
        <v>7705</v>
      </c>
      <c r="I152" s="49" t="s">
        <v>7704</v>
      </c>
      <c r="J152" s="49" t="s">
        <v>7703</v>
      </c>
      <c r="K152" s="49">
        <v>32.579839999999997</v>
      </c>
      <c r="L152" s="49">
        <v>71.585880000000003</v>
      </c>
      <c r="M152" s="49" t="s">
        <v>7702</v>
      </c>
      <c r="N152" s="49">
        <v>1030694</v>
      </c>
      <c r="O152" s="49">
        <v>480000</v>
      </c>
      <c r="P152" s="49" t="s">
        <v>7701</v>
      </c>
      <c r="Q152" s="49" t="s">
        <v>2635</v>
      </c>
      <c r="R152" s="49" t="s">
        <v>2636</v>
      </c>
      <c r="S152" s="49" t="s">
        <v>37</v>
      </c>
      <c r="T152" s="49" t="s">
        <v>2637</v>
      </c>
      <c r="U152" s="49" t="s">
        <v>37</v>
      </c>
      <c r="V152" s="49" t="s">
        <v>2638</v>
      </c>
      <c r="W152" s="49" t="s">
        <v>37</v>
      </c>
      <c r="X152" s="49" t="s">
        <v>7700</v>
      </c>
      <c r="Y152" s="49" t="s">
        <v>58</v>
      </c>
      <c r="Z152" s="103">
        <v>800000</v>
      </c>
      <c r="AA152" s="49">
        <v>48000</v>
      </c>
      <c r="AB152" s="49">
        <v>480000</v>
      </c>
      <c r="AC152" s="206">
        <v>44753</v>
      </c>
      <c r="AD152" s="49">
        <v>480000</v>
      </c>
      <c r="AE152" s="49" t="s">
        <v>411</v>
      </c>
      <c r="AF152" s="49" t="s">
        <v>386</v>
      </c>
    </row>
    <row r="153" spans="1:32" s="18" customFormat="1" ht="60" customHeight="1" x14ac:dyDescent="0.25">
      <c r="A153" s="5">
        <v>150</v>
      </c>
      <c r="B153" s="63" t="s">
        <v>5914</v>
      </c>
      <c r="C153" s="1" t="s">
        <v>704</v>
      </c>
      <c r="D153" s="1" t="s">
        <v>704</v>
      </c>
      <c r="E153" s="1" t="s">
        <v>7695</v>
      </c>
      <c r="F153" s="1" t="s">
        <v>7695</v>
      </c>
      <c r="G153" s="1" t="s">
        <v>7699</v>
      </c>
      <c r="H153" s="1" t="s">
        <v>7698</v>
      </c>
      <c r="I153" s="1" t="s">
        <v>7697</v>
      </c>
      <c r="J153" s="1" t="s">
        <v>7695</v>
      </c>
      <c r="K153" s="1">
        <v>32.891190000000002</v>
      </c>
      <c r="L153" s="1">
        <v>73.642633000000004</v>
      </c>
      <c r="M153" s="1">
        <v>40</v>
      </c>
      <c r="N153" s="1">
        <v>872776</v>
      </c>
      <c r="O153" s="1">
        <v>480000</v>
      </c>
      <c r="P153" s="13" t="s">
        <v>3158</v>
      </c>
      <c r="Q153" s="1">
        <v>12</v>
      </c>
      <c r="R153" s="1">
        <v>50</v>
      </c>
      <c r="S153" s="1" t="s">
        <v>37</v>
      </c>
      <c r="T153" s="1">
        <v>112424</v>
      </c>
      <c r="U153" s="1" t="s">
        <v>37</v>
      </c>
      <c r="V153" s="1">
        <v>109666</v>
      </c>
      <c r="W153" s="1" t="s">
        <v>37</v>
      </c>
      <c r="X153" s="1">
        <v>16</v>
      </c>
      <c r="Y153" s="1" t="s">
        <v>147</v>
      </c>
      <c r="Z153" s="1">
        <f>T153+V153+320000</f>
        <v>542090</v>
      </c>
      <c r="AA153" s="1" t="s">
        <v>38</v>
      </c>
      <c r="AB153" s="1">
        <v>222090</v>
      </c>
      <c r="AC153" s="1" t="s">
        <v>7687</v>
      </c>
      <c r="AD153" s="64">
        <v>24677</v>
      </c>
      <c r="AE153" s="4" t="s">
        <v>711</v>
      </c>
      <c r="AF153" s="1" t="s">
        <v>50</v>
      </c>
    </row>
    <row r="154" spans="1:32" s="18" customFormat="1" ht="60" customHeight="1" x14ac:dyDescent="0.25">
      <c r="A154" s="1">
        <v>151</v>
      </c>
      <c r="B154" s="63" t="s">
        <v>5914</v>
      </c>
      <c r="C154" s="1" t="s">
        <v>704</v>
      </c>
      <c r="D154" s="1" t="s">
        <v>704</v>
      </c>
      <c r="E154" s="1" t="s">
        <v>7695</v>
      </c>
      <c r="F154" s="1" t="s">
        <v>7695</v>
      </c>
      <c r="G154" s="1" t="s">
        <v>7696</v>
      </c>
      <c r="H154" s="1" t="s">
        <v>4455</v>
      </c>
      <c r="I154" s="1" t="s">
        <v>4456</v>
      </c>
      <c r="J154" s="1" t="s">
        <v>7695</v>
      </c>
      <c r="K154" s="1">
        <v>32.925626999999999</v>
      </c>
      <c r="L154" s="1">
        <v>73.634175999999997</v>
      </c>
      <c r="M154" s="1">
        <v>35</v>
      </c>
      <c r="N154" s="1">
        <v>872776</v>
      </c>
      <c r="O154" s="1">
        <v>480000</v>
      </c>
      <c r="P154" s="13" t="s">
        <v>7694</v>
      </c>
      <c r="Q154" s="1">
        <v>12</v>
      </c>
      <c r="R154" s="1">
        <v>50</v>
      </c>
      <c r="S154" s="1" t="s">
        <v>37</v>
      </c>
      <c r="T154" s="1">
        <v>137454</v>
      </c>
      <c r="U154" s="1" t="s">
        <v>37</v>
      </c>
      <c r="V154" s="1">
        <v>126896</v>
      </c>
      <c r="W154" s="1" t="s">
        <v>37</v>
      </c>
      <c r="X154" s="1">
        <v>18</v>
      </c>
      <c r="Y154" s="1" t="s">
        <v>147</v>
      </c>
      <c r="Z154" s="1">
        <v>584350</v>
      </c>
      <c r="AA154" s="1" t="s">
        <v>38</v>
      </c>
      <c r="AB154" s="1">
        <v>264350</v>
      </c>
      <c r="AC154" s="1" t="s">
        <v>7693</v>
      </c>
      <c r="AD154" s="64">
        <v>29373</v>
      </c>
      <c r="AE154" s="4" t="s">
        <v>711</v>
      </c>
      <c r="AF154" s="1" t="s">
        <v>50</v>
      </c>
    </row>
    <row r="155" spans="1:32" s="18" customFormat="1" ht="60" customHeight="1" x14ac:dyDescent="0.25">
      <c r="A155" s="5">
        <v>152</v>
      </c>
      <c r="B155" s="1" t="s">
        <v>5914</v>
      </c>
      <c r="C155" s="4" t="s">
        <v>704</v>
      </c>
      <c r="D155" s="4" t="s">
        <v>719</v>
      </c>
      <c r="E155" s="1" t="s">
        <v>900</v>
      </c>
      <c r="F155" s="1" t="s">
        <v>900</v>
      </c>
      <c r="G155" s="1" t="s">
        <v>7692</v>
      </c>
      <c r="H155" s="1" t="s">
        <v>7691</v>
      </c>
      <c r="I155" s="1" t="s">
        <v>7690</v>
      </c>
      <c r="J155" s="1" t="s">
        <v>900</v>
      </c>
      <c r="K155" s="1">
        <v>32.978879999999997</v>
      </c>
      <c r="L155" s="1">
        <v>73.450220999999999</v>
      </c>
      <c r="M155" s="1">
        <v>30</v>
      </c>
      <c r="N155" s="1">
        <v>1000879</v>
      </c>
      <c r="O155" s="2">
        <v>480000</v>
      </c>
      <c r="P155" s="1" t="s">
        <v>7689</v>
      </c>
      <c r="Q155" s="4">
        <v>12.5</v>
      </c>
      <c r="R155" s="4" t="s">
        <v>736</v>
      </c>
      <c r="S155" s="1" t="s">
        <v>37</v>
      </c>
      <c r="T155" s="1">
        <v>204615</v>
      </c>
      <c r="U155" s="4" t="s">
        <v>37</v>
      </c>
      <c r="V155" s="1">
        <v>156539</v>
      </c>
      <c r="W155" s="4" t="s">
        <v>37</v>
      </c>
      <c r="X155" s="1" t="s">
        <v>7688</v>
      </c>
      <c r="Y155" s="4" t="s">
        <v>147</v>
      </c>
      <c r="Z155" s="4">
        <v>800000</v>
      </c>
      <c r="AA155" s="5" t="s">
        <v>38</v>
      </c>
      <c r="AB155" s="1">
        <v>361154</v>
      </c>
      <c r="AC155" s="5" t="s">
        <v>7687</v>
      </c>
      <c r="AD155" s="36" t="s">
        <v>38</v>
      </c>
      <c r="AE155" s="4" t="s">
        <v>711</v>
      </c>
      <c r="AF155" s="1" t="s">
        <v>50</v>
      </c>
    </row>
    <row r="156" spans="1:32" s="18" customFormat="1" ht="60" customHeight="1" x14ac:dyDescent="0.25">
      <c r="A156" s="1">
        <v>153</v>
      </c>
      <c r="B156" s="4" t="s">
        <v>5914</v>
      </c>
      <c r="C156" s="4" t="s">
        <v>704</v>
      </c>
      <c r="D156" s="4" t="s">
        <v>712</v>
      </c>
      <c r="E156" s="4" t="s">
        <v>7683</v>
      </c>
      <c r="F156" s="4" t="s">
        <v>2295</v>
      </c>
      <c r="G156" s="1" t="s">
        <v>7686</v>
      </c>
      <c r="H156" s="4" t="s">
        <v>7685</v>
      </c>
      <c r="I156" s="4" t="s">
        <v>7684</v>
      </c>
      <c r="J156" s="4" t="s">
        <v>7683</v>
      </c>
      <c r="K156" s="4" t="s">
        <v>7682</v>
      </c>
      <c r="L156" s="4" t="s">
        <v>7681</v>
      </c>
      <c r="M156" s="4">
        <v>30</v>
      </c>
      <c r="N156" s="4">
        <v>800703</v>
      </c>
      <c r="O156" s="4">
        <v>480000</v>
      </c>
      <c r="P156" s="14" t="s">
        <v>7680</v>
      </c>
      <c r="Q156" s="4" t="s">
        <v>735</v>
      </c>
      <c r="R156" s="4" t="s">
        <v>736</v>
      </c>
      <c r="S156" s="4" t="s">
        <v>37</v>
      </c>
      <c r="T156" s="4">
        <v>172743</v>
      </c>
      <c r="U156" s="4" t="s">
        <v>37</v>
      </c>
      <c r="V156" s="4">
        <v>104252</v>
      </c>
      <c r="W156" s="4" t="s">
        <v>37</v>
      </c>
      <c r="X156" s="4" t="s">
        <v>2778</v>
      </c>
      <c r="Y156" s="4" t="s">
        <v>34</v>
      </c>
      <c r="Z156" s="4">
        <v>512955</v>
      </c>
      <c r="AA156" s="4">
        <v>30778</v>
      </c>
      <c r="AB156" s="4">
        <v>307773</v>
      </c>
      <c r="AC156" s="14" t="s">
        <v>7672</v>
      </c>
      <c r="AD156" s="4" t="s">
        <v>348</v>
      </c>
      <c r="AE156" s="4" t="s">
        <v>718</v>
      </c>
      <c r="AF156" s="1" t="s">
        <v>50</v>
      </c>
    </row>
    <row r="157" spans="1:32" s="18" customFormat="1" ht="60" customHeight="1" x14ac:dyDescent="0.25">
      <c r="A157" s="5">
        <v>154</v>
      </c>
      <c r="B157" s="4" t="s">
        <v>5914</v>
      </c>
      <c r="C157" s="4" t="s">
        <v>704</v>
      </c>
      <c r="D157" s="4" t="s">
        <v>712</v>
      </c>
      <c r="E157" s="4" t="s">
        <v>7676</v>
      </c>
      <c r="F157" s="4" t="s">
        <v>2295</v>
      </c>
      <c r="G157" s="1" t="s">
        <v>7679</v>
      </c>
      <c r="H157" s="4" t="s">
        <v>7678</v>
      </c>
      <c r="I157" s="4" t="s">
        <v>7677</v>
      </c>
      <c r="J157" s="4" t="s">
        <v>7676</v>
      </c>
      <c r="K157" s="4" t="s">
        <v>7675</v>
      </c>
      <c r="L157" s="4" t="s">
        <v>7674</v>
      </c>
      <c r="M157" s="4">
        <v>24</v>
      </c>
      <c r="N157" s="4">
        <v>800703</v>
      </c>
      <c r="O157" s="4">
        <v>48000</v>
      </c>
      <c r="P157" s="14" t="s">
        <v>3398</v>
      </c>
      <c r="Q157" s="4" t="s">
        <v>735</v>
      </c>
      <c r="R157" s="4" t="s">
        <v>736</v>
      </c>
      <c r="S157" s="4" t="s">
        <v>37</v>
      </c>
      <c r="T157" s="4">
        <v>211037</v>
      </c>
      <c r="U157" s="4" t="s">
        <v>37</v>
      </c>
      <c r="V157" s="4">
        <v>110044</v>
      </c>
      <c r="W157" s="4" t="s">
        <v>37</v>
      </c>
      <c r="X157" s="4" t="s">
        <v>7673</v>
      </c>
      <c r="Y157" s="4" t="s">
        <v>147</v>
      </c>
      <c r="Z157" s="4">
        <v>594595</v>
      </c>
      <c r="AA157" s="4"/>
      <c r="AB157" s="4">
        <v>321081</v>
      </c>
      <c r="AC157" s="14" t="s">
        <v>7672</v>
      </c>
      <c r="AD157" s="4">
        <v>35676</v>
      </c>
      <c r="AE157" s="4" t="s">
        <v>711</v>
      </c>
      <c r="AF157" s="1" t="s">
        <v>50</v>
      </c>
    </row>
    <row r="158" spans="1:32" s="18" customFormat="1" ht="60" customHeight="1" x14ac:dyDescent="0.25">
      <c r="A158" s="1">
        <v>155</v>
      </c>
      <c r="B158" s="1" t="s">
        <v>5914</v>
      </c>
      <c r="C158" s="1" t="s">
        <v>970</v>
      </c>
      <c r="D158" s="1" t="s">
        <v>1061</v>
      </c>
      <c r="E158" s="1" t="s">
        <v>1062</v>
      </c>
      <c r="F158" s="1" t="s">
        <v>1062</v>
      </c>
      <c r="G158" s="1" t="s">
        <v>7671</v>
      </c>
      <c r="H158" s="1" t="s">
        <v>5505</v>
      </c>
      <c r="I158" s="1" t="s">
        <v>1065</v>
      </c>
      <c r="J158" s="1" t="s">
        <v>1062</v>
      </c>
      <c r="K158" s="1">
        <v>32.549259859999999</v>
      </c>
      <c r="L158" s="1">
        <v>72.031157699999994</v>
      </c>
      <c r="M158" s="1">
        <v>40</v>
      </c>
      <c r="N158" s="1">
        <v>1040667</v>
      </c>
      <c r="O158" s="12">
        <v>480000</v>
      </c>
      <c r="P158" s="40" t="s">
        <v>5208</v>
      </c>
      <c r="Q158" s="1">
        <v>12</v>
      </c>
      <c r="R158" s="1">
        <v>25</v>
      </c>
      <c r="S158" s="1" t="s">
        <v>37</v>
      </c>
      <c r="T158" s="1">
        <v>240000</v>
      </c>
      <c r="U158" s="1" t="s">
        <v>37</v>
      </c>
      <c r="V158" s="1">
        <v>192000</v>
      </c>
      <c r="W158" s="1" t="s">
        <v>37</v>
      </c>
      <c r="X158" s="1">
        <v>25</v>
      </c>
      <c r="Y158" s="1" t="s">
        <v>147</v>
      </c>
      <c r="Z158" s="1">
        <v>432000</v>
      </c>
      <c r="AA158" s="36" t="s">
        <v>38</v>
      </c>
      <c r="AB158" s="1">
        <f>T158+179674</f>
        <v>419674</v>
      </c>
      <c r="AC158" s="12" t="s">
        <v>7667</v>
      </c>
      <c r="AD158" s="36" t="s">
        <v>38</v>
      </c>
      <c r="AE158" s="36" t="s">
        <v>38</v>
      </c>
      <c r="AF158" s="1" t="s">
        <v>7666</v>
      </c>
    </row>
    <row r="159" spans="1:32" s="18" customFormat="1" ht="60" customHeight="1" x14ac:dyDescent="0.25">
      <c r="A159" s="5">
        <v>156</v>
      </c>
      <c r="B159" s="1" t="s">
        <v>5914</v>
      </c>
      <c r="C159" s="1" t="s">
        <v>970</v>
      </c>
      <c r="D159" s="1" t="s">
        <v>1061</v>
      </c>
      <c r="E159" s="1" t="s">
        <v>1062</v>
      </c>
      <c r="F159" s="1" t="s">
        <v>1062</v>
      </c>
      <c r="G159" s="1" t="s">
        <v>7670</v>
      </c>
      <c r="H159" s="1" t="s">
        <v>7669</v>
      </c>
      <c r="I159" s="1" t="s">
        <v>7668</v>
      </c>
      <c r="J159" s="1" t="s">
        <v>1062</v>
      </c>
      <c r="K159" s="1">
        <v>32.549258960000003</v>
      </c>
      <c r="L159" s="1">
        <v>72.031114000000002</v>
      </c>
      <c r="M159" s="1">
        <v>40</v>
      </c>
      <c r="N159" s="1">
        <v>1040667</v>
      </c>
      <c r="O159" s="12">
        <v>480000</v>
      </c>
      <c r="P159" s="40" t="s">
        <v>5208</v>
      </c>
      <c r="Q159" s="1">
        <v>12</v>
      </c>
      <c r="R159" s="1">
        <v>25</v>
      </c>
      <c r="S159" s="1" t="s">
        <v>37</v>
      </c>
      <c r="T159" s="1">
        <v>240000</v>
      </c>
      <c r="U159" s="1" t="s">
        <v>37</v>
      </c>
      <c r="V159" s="1">
        <v>192000</v>
      </c>
      <c r="W159" s="1" t="s">
        <v>37</v>
      </c>
      <c r="X159" s="1">
        <v>25</v>
      </c>
      <c r="Y159" s="1" t="s">
        <v>147</v>
      </c>
      <c r="Z159" s="1">
        <v>432000</v>
      </c>
      <c r="AA159" s="36" t="s">
        <v>38</v>
      </c>
      <c r="AB159" s="1">
        <f>240000+179674</f>
        <v>419674</v>
      </c>
      <c r="AC159" s="12" t="s">
        <v>7667</v>
      </c>
      <c r="AD159" s="36" t="s">
        <v>38</v>
      </c>
      <c r="AE159" s="36" t="s">
        <v>38</v>
      </c>
      <c r="AF159" s="1" t="s">
        <v>7666</v>
      </c>
    </row>
    <row r="160" spans="1:32" s="18" customFormat="1" ht="60" customHeight="1" x14ac:dyDescent="0.25">
      <c r="A160" s="1">
        <v>157</v>
      </c>
      <c r="B160" s="1" t="s">
        <v>5914</v>
      </c>
      <c r="C160" s="1" t="s">
        <v>1549</v>
      </c>
      <c r="D160" s="1" t="s">
        <v>1549</v>
      </c>
      <c r="E160" s="1" t="s">
        <v>7661</v>
      </c>
      <c r="F160" s="1" t="s">
        <v>7665</v>
      </c>
      <c r="G160" s="1" t="s">
        <v>7664</v>
      </c>
      <c r="H160" s="1" t="s">
        <v>7663</v>
      </c>
      <c r="I160" s="12" t="s">
        <v>7662</v>
      </c>
      <c r="J160" s="1" t="s">
        <v>7661</v>
      </c>
      <c r="K160" s="1">
        <v>33.310890000000001</v>
      </c>
      <c r="L160" s="1">
        <v>73.007639999999995</v>
      </c>
      <c r="M160" s="1">
        <v>40</v>
      </c>
      <c r="N160" s="1">
        <v>921567</v>
      </c>
      <c r="O160" s="1">
        <v>480000</v>
      </c>
      <c r="P160" s="7">
        <v>44930</v>
      </c>
      <c r="Q160" s="1">
        <v>12</v>
      </c>
      <c r="R160" s="1">
        <v>40</v>
      </c>
      <c r="S160" s="1" t="s">
        <v>37</v>
      </c>
      <c r="T160" s="1">
        <v>240000</v>
      </c>
      <c r="U160" s="1" t="s">
        <v>37</v>
      </c>
      <c r="V160" s="1">
        <v>192000</v>
      </c>
      <c r="W160" s="1" t="s">
        <v>37</v>
      </c>
      <c r="X160" s="1">
        <v>35</v>
      </c>
      <c r="Y160" s="1" t="s">
        <v>147</v>
      </c>
      <c r="Z160" s="1">
        <v>432000</v>
      </c>
      <c r="AA160" s="36" t="s">
        <v>38</v>
      </c>
      <c r="AB160" s="1">
        <v>432000</v>
      </c>
      <c r="AC160" s="36" t="s">
        <v>38</v>
      </c>
      <c r="AD160" s="36" t="s">
        <v>38</v>
      </c>
      <c r="AE160" s="1" t="s">
        <v>2810</v>
      </c>
      <c r="AF160" s="1" t="s">
        <v>37</v>
      </c>
    </row>
    <row r="161" spans="1:32" s="18" customFormat="1" ht="60" customHeight="1" x14ac:dyDescent="0.25">
      <c r="A161" s="5">
        <v>158</v>
      </c>
      <c r="B161" s="1" t="s">
        <v>5914</v>
      </c>
      <c r="C161" s="1" t="s">
        <v>1549</v>
      </c>
      <c r="D161" s="1" t="s">
        <v>1549</v>
      </c>
      <c r="E161" s="1" t="s">
        <v>2996</v>
      </c>
      <c r="F161" s="1" t="s">
        <v>2996</v>
      </c>
      <c r="G161" s="1" t="s">
        <v>7660</v>
      </c>
      <c r="H161" s="1" t="s">
        <v>7659</v>
      </c>
      <c r="I161" s="1" t="s">
        <v>2999</v>
      </c>
      <c r="J161" s="1" t="s">
        <v>2996</v>
      </c>
      <c r="K161" s="1" t="s">
        <v>7658</v>
      </c>
      <c r="L161" s="1" t="s">
        <v>7657</v>
      </c>
      <c r="M161" s="1">
        <v>70</v>
      </c>
      <c r="N161" s="1">
        <v>571277</v>
      </c>
      <c r="O161" s="12">
        <v>480000</v>
      </c>
      <c r="P161" s="7">
        <v>44567</v>
      </c>
      <c r="Q161" s="1">
        <v>12</v>
      </c>
      <c r="R161" s="1">
        <v>50</v>
      </c>
      <c r="S161" s="1" t="s">
        <v>37</v>
      </c>
      <c r="T161" s="1">
        <v>234029</v>
      </c>
      <c r="U161" s="1" t="s">
        <v>37</v>
      </c>
      <c r="V161" s="1">
        <v>175492</v>
      </c>
      <c r="W161" s="1" t="s">
        <v>37</v>
      </c>
      <c r="X161" s="1">
        <v>44</v>
      </c>
      <c r="Y161" s="1" t="s">
        <v>34</v>
      </c>
      <c r="Z161" s="1">
        <v>455023</v>
      </c>
      <c r="AA161" s="1">
        <v>45502</v>
      </c>
      <c r="AB161" s="1">
        <v>455023</v>
      </c>
      <c r="AC161" s="1" t="s">
        <v>5679</v>
      </c>
      <c r="AD161" s="36" t="s">
        <v>38</v>
      </c>
      <c r="AE161" s="1" t="s">
        <v>718</v>
      </c>
      <c r="AF161" s="1" t="s">
        <v>40</v>
      </c>
    </row>
    <row r="162" spans="1:32" s="18" customFormat="1" ht="60" customHeight="1" x14ac:dyDescent="0.25">
      <c r="A162" s="1">
        <v>159</v>
      </c>
      <c r="B162" s="1" t="s">
        <v>5914</v>
      </c>
      <c r="C162" s="1" t="s">
        <v>1549</v>
      </c>
      <c r="D162" s="1" t="s">
        <v>1650</v>
      </c>
      <c r="E162" s="1" t="s">
        <v>7656</v>
      </c>
      <c r="F162" s="1" t="s">
        <v>7655</v>
      </c>
      <c r="G162" s="1" t="s">
        <v>7654</v>
      </c>
      <c r="H162" s="1" t="s">
        <v>7653</v>
      </c>
      <c r="I162" s="1">
        <v>3184611929</v>
      </c>
      <c r="J162" s="1" t="s">
        <v>7652</v>
      </c>
      <c r="K162" s="1">
        <v>33.376342000000001</v>
      </c>
      <c r="L162" s="1">
        <v>73.3779088</v>
      </c>
      <c r="M162" s="1">
        <v>28</v>
      </c>
      <c r="N162" s="1">
        <v>1063433</v>
      </c>
      <c r="O162" s="12">
        <v>480000</v>
      </c>
      <c r="P162" s="7">
        <v>44915</v>
      </c>
      <c r="Q162" s="1" t="s">
        <v>735</v>
      </c>
      <c r="R162" s="1">
        <v>40</v>
      </c>
      <c r="S162" s="53" t="s">
        <v>37</v>
      </c>
      <c r="T162" s="1">
        <v>213696</v>
      </c>
      <c r="U162" s="53" t="s">
        <v>37</v>
      </c>
      <c r="V162" s="1">
        <v>218304</v>
      </c>
      <c r="W162" s="53" t="s">
        <v>37</v>
      </c>
      <c r="X162" s="1">
        <v>28</v>
      </c>
      <c r="Y162" s="7" t="s">
        <v>34</v>
      </c>
      <c r="Z162" s="1">
        <v>480000</v>
      </c>
      <c r="AA162" s="1">
        <v>48000</v>
      </c>
      <c r="AB162" s="1">
        <v>480000</v>
      </c>
      <c r="AC162" s="7">
        <v>44963</v>
      </c>
      <c r="AD162" s="36" t="s">
        <v>38</v>
      </c>
      <c r="AE162" s="1" t="s">
        <v>718</v>
      </c>
      <c r="AF162" s="1" t="s">
        <v>50</v>
      </c>
    </row>
    <row r="163" spans="1:32" s="18" customFormat="1" ht="60" customHeight="1" x14ac:dyDescent="0.25">
      <c r="A163" s="5">
        <v>160</v>
      </c>
      <c r="B163" s="1" t="s">
        <v>5914</v>
      </c>
      <c r="C163" s="1" t="s">
        <v>1549</v>
      </c>
      <c r="D163" s="1" t="s">
        <v>1542</v>
      </c>
      <c r="E163" s="1" t="s">
        <v>3025</v>
      </c>
      <c r="F163" s="1" t="s">
        <v>7651</v>
      </c>
      <c r="G163" s="1" t="s">
        <v>3026</v>
      </c>
      <c r="H163" s="1" t="s">
        <v>3027</v>
      </c>
      <c r="I163" s="1" t="s">
        <v>3028</v>
      </c>
      <c r="J163" s="1" t="s">
        <v>3025</v>
      </c>
      <c r="K163" s="1">
        <v>33.562309999999997</v>
      </c>
      <c r="L163" s="1">
        <v>72.321449999999999</v>
      </c>
      <c r="M163" s="1">
        <v>64</v>
      </c>
      <c r="N163" s="1">
        <v>1129657</v>
      </c>
      <c r="O163" s="12">
        <v>480000</v>
      </c>
      <c r="P163" s="7">
        <v>44718</v>
      </c>
      <c r="Q163" s="1">
        <v>12</v>
      </c>
      <c r="R163" s="1">
        <v>25</v>
      </c>
      <c r="S163" s="1" t="s">
        <v>37</v>
      </c>
      <c r="T163" s="1">
        <v>223325</v>
      </c>
      <c r="U163" s="1" t="s">
        <v>37</v>
      </c>
      <c r="V163" s="1">
        <v>208675</v>
      </c>
      <c r="W163" s="1" t="s">
        <v>37</v>
      </c>
      <c r="X163" s="1">
        <v>25</v>
      </c>
      <c r="Y163" s="1" t="s">
        <v>34</v>
      </c>
      <c r="Z163" s="1">
        <v>432000</v>
      </c>
      <c r="AA163" s="1">
        <v>48000</v>
      </c>
      <c r="AB163" s="1">
        <v>480000</v>
      </c>
      <c r="AC163" s="53">
        <v>44719</v>
      </c>
      <c r="AD163" s="36" t="s">
        <v>38</v>
      </c>
      <c r="AE163" s="1" t="s">
        <v>718</v>
      </c>
      <c r="AF163" s="1" t="s">
        <v>50</v>
      </c>
    </row>
    <row r="164" spans="1:32" s="18" customFormat="1" ht="60" customHeight="1" x14ac:dyDescent="0.25">
      <c r="A164" s="1">
        <v>161</v>
      </c>
      <c r="B164" s="1" t="s">
        <v>5914</v>
      </c>
      <c r="C164" s="1" t="s">
        <v>1549</v>
      </c>
      <c r="D164" s="1" t="s">
        <v>1542</v>
      </c>
      <c r="E164" s="1" t="s">
        <v>2989</v>
      </c>
      <c r="F164" s="1" t="s">
        <v>2989</v>
      </c>
      <c r="G164" s="1" t="s">
        <v>7650</v>
      </c>
      <c r="H164" s="1" t="s">
        <v>7649</v>
      </c>
      <c r="I164" s="1" t="s">
        <v>7648</v>
      </c>
      <c r="J164" s="1" t="s">
        <v>2989</v>
      </c>
      <c r="K164" s="1">
        <v>33.21452</v>
      </c>
      <c r="L164" s="1">
        <v>72.321420000000003</v>
      </c>
      <c r="M164" s="1">
        <v>24</v>
      </c>
      <c r="N164" s="1">
        <v>832835</v>
      </c>
      <c r="O164" s="12">
        <v>480000</v>
      </c>
      <c r="P164" s="7">
        <v>44719</v>
      </c>
      <c r="Q164" s="1">
        <v>12</v>
      </c>
      <c r="R164" s="1">
        <v>20</v>
      </c>
      <c r="S164" s="1" t="s">
        <v>37</v>
      </c>
      <c r="T164" s="1">
        <v>183239</v>
      </c>
      <c r="U164" s="1" t="s">
        <v>37</v>
      </c>
      <c r="V164" s="1">
        <v>248761</v>
      </c>
      <c r="W164" s="1" t="s">
        <v>37</v>
      </c>
      <c r="X164" s="1">
        <v>20</v>
      </c>
      <c r="Y164" s="1" t="s">
        <v>147</v>
      </c>
      <c r="Z164" s="1">
        <v>432000</v>
      </c>
      <c r="AA164" s="1">
        <v>48000</v>
      </c>
      <c r="AB164" s="1">
        <v>480000</v>
      </c>
      <c r="AC164" s="53">
        <v>44783</v>
      </c>
      <c r="AD164" s="36" t="s">
        <v>38</v>
      </c>
      <c r="AE164" s="1" t="s">
        <v>718</v>
      </c>
      <c r="AF164" s="1" t="s">
        <v>50</v>
      </c>
    </row>
    <row r="165" spans="1:32" s="18" customFormat="1" ht="60" customHeight="1" x14ac:dyDescent="0.25">
      <c r="A165" s="5">
        <v>162</v>
      </c>
      <c r="B165" s="1" t="s">
        <v>5914</v>
      </c>
      <c r="C165" s="1" t="s">
        <v>1549</v>
      </c>
      <c r="D165" s="1" t="s">
        <v>1583</v>
      </c>
      <c r="E165" s="5" t="s">
        <v>7643</v>
      </c>
      <c r="F165" s="1" t="s">
        <v>7647</v>
      </c>
      <c r="G165" s="5" t="s">
        <v>7646</v>
      </c>
      <c r="H165" s="1" t="s">
        <v>7645</v>
      </c>
      <c r="I165" s="12" t="s">
        <v>7644</v>
      </c>
      <c r="J165" s="5" t="s">
        <v>7643</v>
      </c>
      <c r="K165" s="1" t="s">
        <v>7642</v>
      </c>
      <c r="L165" s="1">
        <v>73.300775999999999</v>
      </c>
      <c r="M165" s="1">
        <v>24</v>
      </c>
      <c r="N165" s="1">
        <v>992204</v>
      </c>
      <c r="O165" s="1">
        <v>480000</v>
      </c>
      <c r="P165" s="5" t="s">
        <v>7639</v>
      </c>
      <c r="Q165" s="1">
        <v>12</v>
      </c>
      <c r="R165" s="1">
        <v>35</v>
      </c>
      <c r="S165" s="1" t="s">
        <v>37</v>
      </c>
      <c r="T165" s="55">
        <v>170000</v>
      </c>
      <c r="U165" s="1" t="s">
        <v>37</v>
      </c>
      <c r="V165" s="55">
        <v>93961</v>
      </c>
      <c r="W165" s="1" t="s">
        <v>37</v>
      </c>
      <c r="X165" s="1">
        <v>16</v>
      </c>
      <c r="Y165" s="1" t="s">
        <v>147</v>
      </c>
      <c r="Z165" s="1">
        <f>T165+V165</f>
        <v>263961</v>
      </c>
      <c r="AA165" s="36" t="s">
        <v>38</v>
      </c>
      <c r="AB165" s="1">
        <v>263961</v>
      </c>
      <c r="AC165" s="36" t="s">
        <v>38</v>
      </c>
      <c r="AD165" s="36" t="s">
        <v>38</v>
      </c>
      <c r="AE165" s="1" t="s">
        <v>2843</v>
      </c>
      <c r="AF165" s="5" t="s">
        <v>2855</v>
      </c>
    </row>
    <row r="166" spans="1:32" s="18" customFormat="1" ht="60" customHeight="1" x14ac:dyDescent="0.25">
      <c r="A166" s="1">
        <v>163</v>
      </c>
      <c r="B166" s="1" t="s">
        <v>7641</v>
      </c>
      <c r="C166" s="1" t="s">
        <v>1549</v>
      </c>
      <c r="D166" s="1" t="s">
        <v>1583</v>
      </c>
      <c r="E166" s="1" t="s">
        <v>2803</v>
      </c>
      <c r="F166" s="1" t="s">
        <v>2804</v>
      </c>
      <c r="G166" s="1" t="s">
        <v>7640</v>
      </c>
      <c r="H166" s="1"/>
      <c r="I166" s="1"/>
      <c r="J166" s="1" t="s">
        <v>2803</v>
      </c>
      <c r="K166" s="1"/>
      <c r="L166" s="1"/>
      <c r="M166" s="1">
        <v>20</v>
      </c>
      <c r="N166" s="1"/>
      <c r="O166" s="1">
        <v>480000</v>
      </c>
      <c r="P166" s="5" t="s">
        <v>7639</v>
      </c>
      <c r="Q166" s="1">
        <v>12</v>
      </c>
      <c r="R166" s="1">
        <v>40</v>
      </c>
      <c r="S166" s="1" t="s">
        <v>37</v>
      </c>
      <c r="T166" s="1">
        <v>227218</v>
      </c>
      <c r="U166" s="1" t="s">
        <v>37</v>
      </c>
      <c r="V166" s="1">
        <v>204782</v>
      </c>
      <c r="W166" s="1" t="s">
        <v>37</v>
      </c>
      <c r="X166" s="1"/>
      <c r="Y166" s="1" t="s">
        <v>147</v>
      </c>
      <c r="Z166" s="1">
        <f>T166+V166</f>
        <v>432000</v>
      </c>
      <c r="AA166" s="36" t="s">
        <v>38</v>
      </c>
      <c r="AB166" s="1">
        <v>432000</v>
      </c>
      <c r="AC166" s="36" t="s">
        <v>38</v>
      </c>
      <c r="AD166" s="36" t="s">
        <v>38</v>
      </c>
      <c r="AE166" s="1" t="s">
        <v>2843</v>
      </c>
      <c r="AF166" s="5" t="s">
        <v>2855</v>
      </c>
    </row>
    <row r="167" spans="1:32" s="18" customFormat="1" ht="60" customHeight="1" x14ac:dyDescent="0.25">
      <c r="A167" s="5">
        <v>164</v>
      </c>
      <c r="B167" s="5" t="s">
        <v>5914</v>
      </c>
      <c r="C167" s="5" t="s">
        <v>27</v>
      </c>
      <c r="D167" s="5" t="s">
        <v>28</v>
      </c>
      <c r="E167" s="5" t="s">
        <v>1719</v>
      </c>
      <c r="F167" s="5" t="s">
        <v>178</v>
      </c>
      <c r="G167" s="5" t="s">
        <v>7638</v>
      </c>
      <c r="H167" s="5" t="s">
        <v>6654</v>
      </c>
      <c r="I167" s="5" t="s">
        <v>6653</v>
      </c>
      <c r="J167" s="5" t="s">
        <v>1719</v>
      </c>
      <c r="K167" s="102">
        <v>33.728499999999997</v>
      </c>
      <c r="L167" s="102">
        <v>72.143500000000003</v>
      </c>
      <c r="M167" s="5">
        <v>80</v>
      </c>
      <c r="N167" s="5">
        <v>1192093</v>
      </c>
      <c r="O167" s="5">
        <v>480000</v>
      </c>
      <c r="P167" s="5" t="s">
        <v>7637</v>
      </c>
      <c r="Q167" s="5">
        <v>4.26</v>
      </c>
      <c r="R167" s="5">
        <v>7.31</v>
      </c>
      <c r="S167" s="5" t="s">
        <v>37</v>
      </c>
      <c r="T167" s="5">
        <v>240000</v>
      </c>
      <c r="U167" s="5" t="s">
        <v>37</v>
      </c>
      <c r="V167" s="5">
        <v>192000</v>
      </c>
      <c r="W167" s="5" t="s">
        <v>37</v>
      </c>
      <c r="X167" s="5">
        <v>7.31</v>
      </c>
      <c r="Y167" s="5" t="s">
        <v>147</v>
      </c>
      <c r="Z167" s="5">
        <v>432000</v>
      </c>
      <c r="AA167" s="5" t="s">
        <v>38</v>
      </c>
      <c r="AB167" s="5">
        <v>432000</v>
      </c>
      <c r="AC167" s="5" t="s">
        <v>2544</v>
      </c>
      <c r="AD167" s="1" t="s">
        <v>38</v>
      </c>
      <c r="AE167" s="5" t="s">
        <v>149</v>
      </c>
      <c r="AF167" s="5" t="s">
        <v>50</v>
      </c>
    </row>
    <row r="168" spans="1:32" s="18" customFormat="1" ht="60" customHeight="1" x14ac:dyDescent="0.25">
      <c r="A168" s="1">
        <v>165</v>
      </c>
      <c r="B168" s="5" t="s">
        <v>5914</v>
      </c>
      <c r="C168" s="5" t="s">
        <v>27</v>
      </c>
      <c r="D168" s="5" t="s">
        <v>28</v>
      </c>
      <c r="E168" s="5" t="s">
        <v>1713</v>
      </c>
      <c r="F168" s="5" t="s">
        <v>178</v>
      </c>
      <c r="G168" s="5" t="s">
        <v>7636</v>
      </c>
      <c r="H168" s="5" t="s">
        <v>7635</v>
      </c>
      <c r="I168" s="5" t="s">
        <v>7634</v>
      </c>
      <c r="J168" s="5" t="s">
        <v>1713</v>
      </c>
      <c r="K168" s="5">
        <v>33.3748</v>
      </c>
      <c r="L168" s="5">
        <v>71.935100000000006</v>
      </c>
      <c r="M168" s="5">
        <v>80</v>
      </c>
      <c r="N168" s="5">
        <v>1004530</v>
      </c>
      <c r="O168" s="5">
        <v>480000</v>
      </c>
      <c r="P168" s="5" t="s">
        <v>7633</v>
      </c>
      <c r="Q168" s="5">
        <v>3.96</v>
      </c>
      <c r="R168" s="5">
        <v>9.14</v>
      </c>
      <c r="S168" s="5" t="s">
        <v>37</v>
      </c>
      <c r="T168" s="5">
        <v>240000</v>
      </c>
      <c r="U168" s="5" t="s">
        <v>37</v>
      </c>
      <c r="V168" s="5">
        <v>192000</v>
      </c>
      <c r="W168" s="5" t="s">
        <v>37</v>
      </c>
      <c r="X168" s="5">
        <v>9.14</v>
      </c>
      <c r="Y168" s="5" t="s">
        <v>147</v>
      </c>
      <c r="Z168" s="5">
        <v>432000</v>
      </c>
      <c r="AA168" s="5" t="s">
        <v>38</v>
      </c>
      <c r="AB168" s="5">
        <v>432000</v>
      </c>
      <c r="AC168" s="5" t="s">
        <v>2544</v>
      </c>
      <c r="AD168" s="1" t="s">
        <v>38</v>
      </c>
      <c r="AE168" s="5" t="s">
        <v>149</v>
      </c>
      <c r="AF168" s="5" t="s">
        <v>50</v>
      </c>
    </row>
    <row r="169" spans="1:32" s="18" customFormat="1" ht="60" customHeight="1" x14ac:dyDescent="0.25">
      <c r="A169" s="5">
        <v>166</v>
      </c>
      <c r="B169" s="11" t="s">
        <v>5914</v>
      </c>
      <c r="C169" s="11" t="s">
        <v>27</v>
      </c>
      <c r="D169" s="11" t="s">
        <v>28</v>
      </c>
      <c r="E169" s="11" t="s">
        <v>7629</v>
      </c>
      <c r="F169" s="11" t="s">
        <v>185</v>
      </c>
      <c r="G169" s="11" t="s">
        <v>7632</v>
      </c>
      <c r="H169" s="11" t="s">
        <v>7631</v>
      </c>
      <c r="I169" s="11" t="s">
        <v>7630</v>
      </c>
      <c r="J169" s="11" t="s">
        <v>7629</v>
      </c>
      <c r="K169" s="11">
        <v>33.359668999999997</v>
      </c>
      <c r="L169" s="11">
        <v>72.091123999999994</v>
      </c>
      <c r="M169" s="11">
        <v>60</v>
      </c>
      <c r="N169" s="11">
        <v>1391154</v>
      </c>
      <c r="O169" s="11">
        <v>480000</v>
      </c>
      <c r="P169" s="11" t="s">
        <v>1803</v>
      </c>
      <c r="Q169" s="11">
        <v>4.87</v>
      </c>
      <c r="R169" s="11">
        <v>9.14</v>
      </c>
      <c r="S169" s="11" t="s">
        <v>37</v>
      </c>
      <c r="T169" s="11">
        <v>240000</v>
      </c>
      <c r="U169" s="11" t="s">
        <v>37</v>
      </c>
      <c r="V169" s="11">
        <v>192000</v>
      </c>
      <c r="W169" s="11" t="s">
        <v>37</v>
      </c>
      <c r="X169" s="11">
        <v>9.14</v>
      </c>
      <c r="Y169" s="11" t="s">
        <v>147</v>
      </c>
      <c r="Z169" s="5">
        <v>432000</v>
      </c>
      <c r="AA169" s="11" t="s">
        <v>38</v>
      </c>
      <c r="AB169" s="11">
        <f>SUM(T169+V169)</f>
        <v>432000</v>
      </c>
      <c r="AC169" s="11" t="s">
        <v>7628</v>
      </c>
      <c r="AD169" s="1" t="s">
        <v>38</v>
      </c>
      <c r="AE169" s="5" t="s">
        <v>149</v>
      </c>
      <c r="AF169" s="11" t="s">
        <v>40</v>
      </c>
    </row>
    <row r="170" spans="1:32" s="18" customFormat="1" ht="60" customHeight="1" x14ac:dyDescent="0.25">
      <c r="A170" s="1">
        <v>167</v>
      </c>
      <c r="B170" s="11" t="s">
        <v>5914</v>
      </c>
      <c r="C170" s="11" t="s">
        <v>27</v>
      </c>
      <c r="D170" s="11" t="s">
        <v>41</v>
      </c>
      <c r="E170" s="11" t="s">
        <v>4567</v>
      </c>
      <c r="F170" s="11" t="s">
        <v>164</v>
      </c>
      <c r="G170" s="11" t="s">
        <v>7627</v>
      </c>
      <c r="H170" s="11" t="s">
        <v>7626</v>
      </c>
      <c r="I170" s="11" t="s">
        <v>7625</v>
      </c>
      <c r="J170" s="11" t="s">
        <v>4567</v>
      </c>
      <c r="K170" s="11">
        <v>33.218089999999997</v>
      </c>
      <c r="L170" s="11">
        <v>72.240740000000002</v>
      </c>
      <c r="M170" s="11">
        <v>45</v>
      </c>
      <c r="N170" s="11">
        <v>1004530</v>
      </c>
      <c r="O170" s="11">
        <v>480000</v>
      </c>
      <c r="P170" s="11" t="s">
        <v>7624</v>
      </c>
      <c r="Q170" s="11">
        <v>6.65</v>
      </c>
      <c r="R170" s="11">
        <v>7.62</v>
      </c>
      <c r="S170" s="11" t="s">
        <v>37</v>
      </c>
      <c r="T170" s="11">
        <v>240000</v>
      </c>
      <c r="U170" s="11" t="s">
        <v>37</v>
      </c>
      <c r="V170" s="11">
        <v>192000</v>
      </c>
      <c r="W170" s="11" t="s">
        <v>37</v>
      </c>
      <c r="X170" s="11">
        <v>9.75</v>
      </c>
      <c r="Y170" s="11" t="s">
        <v>147</v>
      </c>
      <c r="Z170" s="5">
        <v>432000</v>
      </c>
      <c r="AA170" s="11" t="s">
        <v>38</v>
      </c>
      <c r="AB170" s="11">
        <f>SUM(T170+V170)</f>
        <v>432000</v>
      </c>
      <c r="AC170" s="11" t="s">
        <v>7623</v>
      </c>
      <c r="AD170" s="1" t="s">
        <v>38</v>
      </c>
      <c r="AE170" s="5" t="s">
        <v>149</v>
      </c>
      <c r="AF170" s="11" t="s">
        <v>40</v>
      </c>
    </row>
    <row r="171" spans="1:32" s="18" customFormat="1" ht="60" customHeight="1" x14ac:dyDescent="0.25">
      <c r="A171" s="5">
        <v>168</v>
      </c>
      <c r="B171" s="11" t="s">
        <v>5914</v>
      </c>
      <c r="C171" s="11" t="s">
        <v>27</v>
      </c>
      <c r="D171" s="5" t="s">
        <v>2478</v>
      </c>
      <c r="E171" s="11" t="s">
        <v>2569</v>
      </c>
      <c r="F171" s="11" t="s">
        <v>2569</v>
      </c>
      <c r="G171" s="11" t="s">
        <v>7622</v>
      </c>
      <c r="H171" s="11" t="s">
        <v>7621</v>
      </c>
      <c r="I171" s="11" t="s">
        <v>7620</v>
      </c>
      <c r="J171" s="11" t="s">
        <v>2569</v>
      </c>
      <c r="K171" s="11">
        <v>33.499470000000002</v>
      </c>
      <c r="L171" s="11">
        <v>72.656864999999982</v>
      </c>
      <c r="M171" s="11">
        <v>2.5</v>
      </c>
      <c r="N171" s="11">
        <v>849941</v>
      </c>
      <c r="O171" s="56">
        <v>480000</v>
      </c>
      <c r="P171" s="11" t="s">
        <v>6020</v>
      </c>
      <c r="Q171" s="11">
        <v>5.48</v>
      </c>
      <c r="R171" s="11">
        <v>15.25</v>
      </c>
      <c r="S171" s="11" t="s">
        <v>2573</v>
      </c>
      <c r="T171" s="57">
        <v>240000</v>
      </c>
      <c r="U171" s="11" t="s">
        <v>37</v>
      </c>
      <c r="V171" s="11">
        <v>192000</v>
      </c>
      <c r="W171" s="11" t="s">
        <v>37</v>
      </c>
      <c r="X171" s="11">
        <v>6.1</v>
      </c>
      <c r="Y171" s="11" t="s">
        <v>147</v>
      </c>
      <c r="Z171" s="5">
        <v>432000</v>
      </c>
      <c r="AA171" s="11" t="s">
        <v>38</v>
      </c>
      <c r="AB171" s="57">
        <f>Z171</f>
        <v>432000</v>
      </c>
      <c r="AC171" s="11" t="s">
        <v>7619</v>
      </c>
      <c r="AD171" s="1" t="s">
        <v>38</v>
      </c>
      <c r="AE171" s="5" t="s">
        <v>149</v>
      </c>
      <c r="AF171" s="5" t="s">
        <v>40</v>
      </c>
    </row>
    <row r="172" spans="1:32" s="18" customFormat="1" ht="60" customHeight="1" x14ac:dyDescent="0.25">
      <c r="A172" s="1">
        <v>169</v>
      </c>
      <c r="B172" s="5" t="s">
        <v>5914</v>
      </c>
      <c r="C172" s="5" t="s">
        <v>27</v>
      </c>
      <c r="D172" s="5" t="s">
        <v>2478</v>
      </c>
      <c r="E172" s="5" t="s">
        <v>2569</v>
      </c>
      <c r="F172" s="5" t="s">
        <v>2569</v>
      </c>
      <c r="G172" s="5" t="s">
        <v>7618</v>
      </c>
      <c r="H172" s="5" t="s">
        <v>7617</v>
      </c>
      <c r="I172" s="5" t="s">
        <v>7616</v>
      </c>
      <c r="J172" s="5" t="s">
        <v>2569</v>
      </c>
      <c r="K172" s="5">
        <v>33.502479999999998</v>
      </c>
      <c r="L172" s="5">
        <v>72.654354999999995</v>
      </c>
      <c r="M172" s="5">
        <v>2.5</v>
      </c>
      <c r="N172" s="5">
        <v>1328552</v>
      </c>
      <c r="O172" s="5">
        <v>480000</v>
      </c>
      <c r="P172" s="5" t="s">
        <v>4448</v>
      </c>
      <c r="Q172" s="5">
        <v>5.48</v>
      </c>
      <c r="R172" s="5">
        <v>13.72</v>
      </c>
      <c r="S172" s="11" t="s">
        <v>2573</v>
      </c>
      <c r="T172" s="5">
        <v>240000</v>
      </c>
      <c r="U172" s="11" t="s">
        <v>37</v>
      </c>
      <c r="V172" s="5">
        <v>192000</v>
      </c>
      <c r="W172" s="11" t="s">
        <v>37</v>
      </c>
      <c r="X172" s="5">
        <v>7.62</v>
      </c>
      <c r="Y172" s="5" t="s">
        <v>147</v>
      </c>
      <c r="Z172" s="5">
        <v>432000</v>
      </c>
      <c r="AA172" s="11" t="s">
        <v>38</v>
      </c>
      <c r="AB172" s="5">
        <f>Z172</f>
        <v>432000</v>
      </c>
      <c r="AC172" s="5" t="s">
        <v>7615</v>
      </c>
      <c r="AD172" s="1" t="s">
        <v>38</v>
      </c>
      <c r="AE172" s="5" t="s">
        <v>149</v>
      </c>
      <c r="AF172" s="5" t="s">
        <v>40</v>
      </c>
    </row>
    <row r="173" spans="1:32" s="18" customFormat="1" ht="60" customHeight="1" x14ac:dyDescent="0.25">
      <c r="A173" s="5">
        <v>170</v>
      </c>
      <c r="B173" s="1" t="s">
        <v>5914</v>
      </c>
      <c r="C173" s="1" t="s">
        <v>363</v>
      </c>
      <c r="D173" s="1" t="s">
        <v>387</v>
      </c>
      <c r="E173" s="1" t="s">
        <v>2658</v>
      </c>
      <c r="F173" s="1" t="s">
        <v>489</v>
      </c>
      <c r="G173" s="1" t="s">
        <v>7614</v>
      </c>
      <c r="H173" s="1" t="s">
        <v>7613</v>
      </c>
      <c r="I173" s="1" t="s">
        <v>7612</v>
      </c>
      <c r="J173" s="1" t="s">
        <v>2658</v>
      </c>
      <c r="K173" s="59">
        <v>32.706660999999997</v>
      </c>
      <c r="L173" s="59">
        <v>72.345635000000001</v>
      </c>
      <c r="M173" s="1">
        <v>40</v>
      </c>
      <c r="N173" s="1">
        <v>1154998</v>
      </c>
      <c r="O173" s="1">
        <v>480000</v>
      </c>
      <c r="P173" s="40" t="s">
        <v>7611</v>
      </c>
      <c r="Q173" s="1">
        <v>3.66</v>
      </c>
      <c r="R173" s="1">
        <v>15.6</v>
      </c>
      <c r="S173" s="1" t="s">
        <v>37</v>
      </c>
      <c r="T173" s="60">
        <v>240000</v>
      </c>
      <c r="U173" s="1" t="s">
        <v>37</v>
      </c>
      <c r="V173" s="60"/>
      <c r="W173" s="1" t="s">
        <v>37</v>
      </c>
      <c r="X173" s="1">
        <v>16.5</v>
      </c>
      <c r="Y173" s="1" t="s">
        <v>147</v>
      </c>
      <c r="Z173" s="61">
        <v>901671</v>
      </c>
      <c r="AA173" s="1" t="s">
        <v>38</v>
      </c>
      <c r="AB173" s="1">
        <v>240000</v>
      </c>
      <c r="AC173" s="1" t="s">
        <v>38</v>
      </c>
      <c r="AD173" s="1" t="s">
        <v>38</v>
      </c>
      <c r="AE173" s="1" t="s">
        <v>385</v>
      </c>
      <c r="AF173" s="1" t="s">
        <v>471</v>
      </c>
    </row>
    <row r="174" spans="1:32" s="18" customFormat="1" ht="60" customHeight="1" x14ac:dyDescent="0.25">
      <c r="A174" s="1">
        <v>171</v>
      </c>
      <c r="B174" s="1" t="s">
        <v>5914</v>
      </c>
      <c r="C174" s="1" t="s">
        <v>363</v>
      </c>
      <c r="D174" s="1" t="s">
        <v>387</v>
      </c>
      <c r="E174" s="1" t="s">
        <v>7607</v>
      </c>
      <c r="F174" s="1" t="s">
        <v>489</v>
      </c>
      <c r="G174" s="1" t="s">
        <v>7610</v>
      </c>
      <c r="H174" s="1" t="s">
        <v>7609</v>
      </c>
      <c r="I174" s="1" t="s">
        <v>7608</v>
      </c>
      <c r="J174" s="1" t="s">
        <v>7607</v>
      </c>
      <c r="K174" s="59">
        <v>32.776029000000001</v>
      </c>
      <c r="L174" s="59">
        <v>72.346297000000007</v>
      </c>
      <c r="M174" s="1">
        <v>50</v>
      </c>
      <c r="N174" s="1">
        <v>1154998</v>
      </c>
      <c r="O174" s="1">
        <v>480000</v>
      </c>
      <c r="P174" s="12" t="s">
        <v>7603</v>
      </c>
      <c r="Q174" s="1">
        <v>3.66</v>
      </c>
      <c r="R174" s="1">
        <v>15.6</v>
      </c>
      <c r="S174" s="1" t="s">
        <v>37</v>
      </c>
      <c r="T174" s="60">
        <v>240000</v>
      </c>
      <c r="U174" s="1" t="s">
        <v>37</v>
      </c>
      <c r="V174" s="61">
        <v>192000</v>
      </c>
      <c r="W174" s="1" t="s">
        <v>37</v>
      </c>
      <c r="X174" s="1">
        <v>18</v>
      </c>
      <c r="Y174" s="1" t="s">
        <v>147</v>
      </c>
      <c r="Z174" s="61">
        <v>1025961</v>
      </c>
      <c r="AA174" s="1" t="s">
        <v>38</v>
      </c>
      <c r="AB174" s="1">
        <v>432000</v>
      </c>
      <c r="AC174" s="1" t="s">
        <v>38</v>
      </c>
      <c r="AD174" s="1" t="s">
        <v>38</v>
      </c>
      <c r="AE174" s="1" t="s">
        <v>385</v>
      </c>
      <c r="AF174" s="1" t="s">
        <v>471</v>
      </c>
    </row>
    <row r="175" spans="1:32" s="18" customFormat="1" ht="60" customHeight="1" x14ac:dyDescent="0.25">
      <c r="A175" s="5">
        <v>172</v>
      </c>
      <c r="B175" s="1" t="s">
        <v>5914</v>
      </c>
      <c r="C175" s="1" t="s">
        <v>363</v>
      </c>
      <c r="D175" s="1" t="s">
        <v>387</v>
      </c>
      <c r="E175" s="1" t="s">
        <v>7604</v>
      </c>
      <c r="F175" s="1" t="s">
        <v>489</v>
      </c>
      <c r="G175" s="1" t="s">
        <v>7606</v>
      </c>
      <c r="H175" s="1" t="s">
        <v>7605</v>
      </c>
      <c r="I175" s="1" t="s">
        <v>2653</v>
      </c>
      <c r="J175" s="1" t="s">
        <v>7604</v>
      </c>
      <c r="K175" s="59">
        <v>32.775671000000003</v>
      </c>
      <c r="L175" s="59">
        <v>72.328289999999996</v>
      </c>
      <c r="M175" s="1">
        <v>80</v>
      </c>
      <c r="N175" s="1">
        <v>1154998</v>
      </c>
      <c r="O175" s="1">
        <v>480000</v>
      </c>
      <c r="P175" s="12" t="s">
        <v>7603</v>
      </c>
      <c r="Q175" s="1">
        <v>3.66</v>
      </c>
      <c r="R175" s="1">
        <v>15.6</v>
      </c>
      <c r="S175" s="1" t="s">
        <v>37</v>
      </c>
      <c r="T175" s="60">
        <v>240000</v>
      </c>
      <c r="U175" s="1" t="s">
        <v>37</v>
      </c>
      <c r="V175" s="61">
        <v>192000</v>
      </c>
      <c r="W175" s="1" t="s">
        <v>37</v>
      </c>
      <c r="X175" s="1">
        <v>13.5</v>
      </c>
      <c r="Y175" s="1" t="s">
        <v>147</v>
      </c>
      <c r="Z175" s="61">
        <v>962753</v>
      </c>
      <c r="AA175" s="1" t="s">
        <v>38</v>
      </c>
      <c r="AB175" s="1">
        <v>432000</v>
      </c>
      <c r="AC175" s="1" t="s">
        <v>38</v>
      </c>
      <c r="AD175" s="1" t="s">
        <v>38</v>
      </c>
      <c r="AE175" s="1" t="s">
        <v>385</v>
      </c>
      <c r="AF175" s="1" t="s">
        <v>471</v>
      </c>
    </row>
    <row r="176" spans="1:32" s="18" customFormat="1" ht="60" customHeight="1" x14ac:dyDescent="0.25">
      <c r="A176" s="1">
        <v>173</v>
      </c>
      <c r="B176" s="1" t="s">
        <v>5914</v>
      </c>
      <c r="C176" s="1" t="s">
        <v>363</v>
      </c>
      <c r="D176" s="1" t="s">
        <v>364</v>
      </c>
      <c r="E176" s="1" t="s">
        <v>7602</v>
      </c>
      <c r="F176" s="1" t="s">
        <v>7602</v>
      </c>
      <c r="G176" s="1" t="s">
        <v>7601</v>
      </c>
      <c r="H176" s="1" t="s">
        <v>2694</v>
      </c>
      <c r="I176" s="1" t="s">
        <v>7600</v>
      </c>
      <c r="J176" s="1" t="s">
        <v>7599</v>
      </c>
      <c r="K176" s="1">
        <v>33.103675000000003</v>
      </c>
      <c r="L176" s="1">
        <v>72.909632000000002</v>
      </c>
      <c r="M176" s="1">
        <v>24</v>
      </c>
      <c r="N176" s="1">
        <v>1065187</v>
      </c>
      <c r="O176" s="1">
        <v>480000</v>
      </c>
      <c r="P176" s="1" t="s">
        <v>7590</v>
      </c>
      <c r="Q176" s="1">
        <v>3.96</v>
      </c>
      <c r="R176" s="1">
        <v>10</v>
      </c>
      <c r="S176" s="7" t="s">
        <v>37</v>
      </c>
      <c r="T176" s="1">
        <v>240000</v>
      </c>
      <c r="U176" s="7" t="s">
        <v>37</v>
      </c>
      <c r="V176" s="1">
        <v>194000</v>
      </c>
      <c r="W176" s="7" t="s">
        <v>37</v>
      </c>
      <c r="X176" s="1">
        <v>3.91</v>
      </c>
      <c r="Y176" s="1" t="s">
        <v>147</v>
      </c>
      <c r="Z176" s="1">
        <v>803655</v>
      </c>
      <c r="AA176" s="1" t="s">
        <v>38</v>
      </c>
      <c r="AB176" s="1">
        <v>432000</v>
      </c>
      <c r="AC176" s="1" t="s">
        <v>38</v>
      </c>
      <c r="AD176" s="1" t="s">
        <v>38</v>
      </c>
      <c r="AE176" s="1" t="s">
        <v>385</v>
      </c>
      <c r="AF176" s="1" t="s">
        <v>471</v>
      </c>
    </row>
    <row r="177" spans="1:32" s="18" customFormat="1" ht="60" customHeight="1" x14ac:dyDescent="0.25">
      <c r="A177" s="5">
        <v>174</v>
      </c>
      <c r="B177" s="1" t="s">
        <v>5914</v>
      </c>
      <c r="C177" s="1" t="s">
        <v>363</v>
      </c>
      <c r="D177" s="1" t="s">
        <v>364</v>
      </c>
      <c r="E177" s="1" t="s">
        <v>1929</v>
      </c>
      <c r="F177" s="1" t="s">
        <v>364</v>
      </c>
      <c r="G177" s="1" t="s">
        <v>7598</v>
      </c>
      <c r="H177" s="1" t="s">
        <v>7597</v>
      </c>
      <c r="I177" s="1" t="s">
        <v>7596</v>
      </c>
      <c r="J177" s="1" t="s">
        <v>1933</v>
      </c>
      <c r="K177" s="1">
        <v>32.794592999999999</v>
      </c>
      <c r="L177" s="1">
        <v>72.715902</v>
      </c>
      <c r="M177" s="1">
        <v>24</v>
      </c>
      <c r="N177" s="1">
        <v>947058</v>
      </c>
      <c r="O177" s="1">
        <v>480000</v>
      </c>
      <c r="P177" s="1" t="s">
        <v>7343</v>
      </c>
      <c r="Q177" s="1">
        <v>4.1100000000000003</v>
      </c>
      <c r="R177" s="1">
        <v>8.5</v>
      </c>
      <c r="S177" s="7" t="s">
        <v>37</v>
      </c>
      <c r="T177" s="1">
        <v>240000</v>
      </c>
      <c r="U177" s="7" t="s">
        <v>37</v>
      </c>
      <c r="V177" s="1">
        <v>194000</v>
      </c>
      <c r="W177" s="7" t="s">
        <v>37</v>
      </c>
      <c r="X177" s="1">
        <v>7.01</v>
      </c>
      <c r="Y177" s="1" t="s">
        <v>147</v>
      </c>
      <c r="Z177" s="1">
        <v>804703</v>
      </c>
      <c r="AA177" s="1" t="s">
        <v>38</v>
      </c>
      <c r="AB177" s="1">
        <v>240000</v>
      </c>
      <c r="AC177" s="1" t="s">
        <v>38</v>
      </c>
      <c r="AD177" s="1" t="s">
        <v>38</v>
      </c>
      <c r="AE177" s="1" t="s">
        <v>385</v>
      </c>
      <c r="AF177" s="1" t="s">
        <v>471</v>
      </c>
    </row>
    <row r="178" spans="1:32" s="18" customFormat="1" ht="60" customHeight="1" x14ac:dyDescent="0.25">
      <c r="A178" s="1">
        <v>175</v>
      </c>
      <c r="B178" s="1" t="s">
        <v>5914</v>
      </c>
      <c r="C178" s="1" t="s">
        <v>363</v>
      </c>
      <c r="D178" s="1" t="s">
        <v>363</v>
      </c>
      <c r="E178" s="1" t="s">
        <v>7595</v>
      </c>
      <c r="F178" s="1" t="s">
        <v>2709</v>
      </c>
      <c r="G178" s="1" t="s">
        <v>7594</v>
      </c>
      <c r="H178" s="1" t="s">
        <v>7593</v>
      </c>
      <c r="I178" s="1" t="s">
        <v>7592</v>
      </c>
      <c r="J178" s="1" t="s">
        <v>7591</v>
      </c>
      <c r="K178" s="1">
        <v>33.065862000000003</v>
      </c>
      <c r="L178" s="1">
        <v>72.755129999999994</v>
      </c>
      <c r="M178" s="1">
        <v>24</v>
      </c>
      <c r="N178" s="1">
        <v>1022639</v>
      </c>
      <c r="O178" s="1">
        <v>480000</v>
      </c>
      <c r="P178" s="1" t="s">
        <v>7590</v>
      </c>
      <c r="Q178" s="1">
        <v>3.9</v>
      </c>
      <c r="R178" s="1">
        <v>10</v>
      </c>
      <c r="S178" s="7" t="s">
        <v>37</v>
      </c>
      <c r="T178" s="1">
        <v>166698</v>
      </c>
      <c r="U178" s="7" t="s">
        <v>37</v>
      </c>
      <c r="V178" s="1">
        <v>194000</v>
      </c>
      <c r="W178" s="7" t="s">
        <v>37</v>
      </c>
      <c r="X178" s="1">
        <v>7.01</v>
      </c>
      <c r="Y178" s="1" t="s">
        <v>147</v>
      </c>
      <c r="Z178" s="1">
        <v>804703</v>
      </c>
      <c r="AA178" s="1" t="s">
        <v>38</v>
      </c>
      <c r="AB178" s="1">
        <v>240000</v>
      </c>
      <c r="AC178" s="1" t="s">
        <v>38</v>
      </c>
      <c r="AD178" s="1" t="s">
        <v>38</v>
      </c>
      <c r="AE178" s="1" t="s">
        <v>385</v>
      </c>
      <c r="AF178" s="1" t="s">
        <v>471</v>
      </c>
    </row>
    <row r="179" spans="1:32" s="18" customFormat="1" ht="60" customHeight="1" x14ac:dyDescent="0.25">
      <c r="A179" s="5">
        <v>176</v>
      </c>
      <c r="B179" s="4" t="s">
        <v>5914</v>
      </c>
      <c r="C179" s="4" t="s">
        <v>704</v>
      </c>
      <c r="D179" s="4" t="s">
        <v>712</v>
      </c>
      <c r="E179" s="4" t="s">
        <v>7586</v>
      </c>
      <c r="F179" s="4" t="s">
        <v>7586</v>
      </c>
      <c r="G179" s="4" t="s">
        <v>7589</v>
      </c>
      <c r="H179" s="4" t="s">
        <v>7588</v>
      </c>
      <c r="I179" s="4" t="s">
        <v>7587</v>
      </c>
      <c r="J179" s="4" t="s">
        <v>7586</v>
      </c>
      <c r="K179" s="4">
        <v>33.043900000000001</v>
      </c>
      <c r="L179" s="4">
        <v>73.438125999999997</v>
      </c>
      <c r="M179" s="4">
        <v>40</v>
      </c>
      <c r="N179" s="4">
        <v>405230</v>
      </c>
      <c r="O179" s="4">
        <v>480000</v>
      </c>
      <c r="P179" s="4" t="s">
        <v>7585</v>
      </c>
      <c r="Q179" s="4">
        <v>12</v>
      </c>
      <c r="R179" s="4">
        <v>50</v>
      </c>
      <c r="S179" s="7" t="s">
        <v>37</v>
      </c>
      <c r="T179" s="4">
        <v>162092</v>
      </c>
      <c r="U179" s="46" t="s">
        <v>964</v>
      </c>
      <c r="V179" s="4">
        <v>269908</v>
      </c>
      <c r="W179" s="46" t="s">
        <v>964</v>
      </c>
      <c r="X179" s="4">
        <v>30</v>
      </c>
      <c r="Y179" s="4" t="s">
        <v>147</v>
      </c>
      <c r="Z179" s="4">
        <v>752000</v>
      </c>
      <c r="AA179" s="4">
        <v>0</v>
      </c>
      <c r="AB179" s="4">
        <f>T179+V179+AA179</f>
        <v>432000</v>
      </c>
      <c r="AC179" s="4" t="s">
        <v>7584</v>
      </c>
      <c r="AD179" s="4">
        <f>480000-(T179+V179)</f>
        <v>48000</v>
      </c>
      <c r="AE179" s="4" t="s">
        <v>711</v>
      </c>
      <c r="AF179" s="4" t="s">
        <v>965</v>
      </c>
    </row>
    <row r="180" spans="1:32" s="18" customFormat="1" ht="60" customHeight="1" x14ac:dyDescent="0.25">
      <c r="A180" s="1">
        <v>177</v>
      </c>
      <c r="B180" s="4" t="s">
        <v>5914</v>
      </c>
      <c r="C180" s="4" t="s">
        <v>704</v>
      </c>
      <c r="D180" s="4" t="s">
        <v>966</v>
      </c>
      <c r="E180" s="4" t="s">
        <v>2020</v>
      </c>
      <c r="F180" s="4" t="s">
        <v>2020</v>
      </c>
      <c r="G180" s="4" t="s">
        <v>3566</v>
      </c>
      <c r="H180" s="4" t="s">
        <v>7583</v>
      </c>
      <c r="I180" s="4" t="s">
        <v>7582</v>
      </c>
      <c r="J180" s="4" t="s">
        <v>2020</v>
      </c>
      <c r="K180" s="4">
        <v>32.727442000000003</v>
      </c>
      <c r="L180" s="4">
        <v>73.396389999999997</v>
      </c>
      <c r="M180" s="4">
        <v>40</v>
      </c>
      <c r="N180" s="4">
        <v>10000879</v>
      </c>
      <c r="O180" s="4">
        <v>480000</v>
      </c>
      <c r="P180" s="46">
        <v>44782</v>
      </c>
      <c r="Q180" s="4">
        <v>12</v>
      </c>
      <c r="R180" s="4">
        <v>50</v>
      </c>
      <c r="S180" s="7" t="s">
        <v>37</v>
      </c>
      <c r="T180" s="4">
        <v>212083</v>
      </c>
      <c r="U180" s="46" t="s">
        <v>964</v>
      </c>
      <c r="V180" s="4">
        <v>198276</v>
      </c>
      <c r="W180" s="46" t="s">
        <v>964</v>
      </c>
      <c r="X180" s="4">
        <v>35</v>
      </c>
      <c r="Y180" s="4" t="s">
        <v>147</v>
      </c>
      <c r="Z180" s="4">
        <v>730359</v>
      </c>
      <c r="AA180" s="4">
        <v>0</v>
      </c>
      <c r="AB180" s="4">
        <f>T180+V180+AA180</f>
        <v>410359</v>
      </c>
      <c r="AC180" s="4" t="s">
        <v>7578</v>
      </c>
      <c r="AD180" s="4">
        <f>480000-(T180+V180)</f>
        <v>69641</v>
      </c>
      <c r="AE180" s="4" t="s">
        <v>711</v>
      </c>
      <c r="AF180" s="4" t="s">
        <v>965</v>
      </c>
    </row>
    <row r="181" spans="1:32" s="18" customFormat="1" ht="60" customHeight="1" x14ac:dyDescent="0.25">
      <c r="A181" s="5">
        <v>178</v>
      </c>
      <c r="B181" s="4" t="s">
        <v>5914</v>
      </c>
      <c r="C181" s="4" t="s">
        <v>704</v>
      </c>
      <c r="D181" s="4" t="s">
        <v>966</v>
      </c>
      <c r="E181" s="4" t="s">
        <v>2781</v>
      </c>
      <c r="F181" s="4" t="s">
        <v>2781</v>
      </c>
      <c r="G181" s="4" t="s">
        <v>7581</v>
      </c>
      <c r="H181" s="4" t="s">
        <v>7580</v>
      </c>
      <c r="I181" s="4" t="s">
        <v>7579</v>
      </c>
      <c r="J181" s="4" t="s">
        <v>2781</v>
      </c>
      <c r="K181" s="4">
        <v>32.700001</v>
      </c>
      <c r="L181" s="4">
        <v>73.380000999999993</v>
      </c>
      <c r="M181" s="4">
        <v>40</v>
      </c>
      <c r="N181" s="4">
        <v>10000879</v>
      </c>
      <c r="O181" s="4">
        <v>480000</v>
      </c>
      <c r="P181" s="46">
        <v>44782</v>
      </c>
      <c r="Q181" s="4">
        <v>12</v>
      </c>
      <c r="R181" s="4">
        <v>50</v>
      </c>
      <c r="S181" s="7" t="s">
        <v>37</v>
      </c>
      <c r="T181" s="4">
        <v>234413</v>
      </c>
      <c r="U181" s="46" t="s">
        <v>964</v>
      </c>
      <c r="V181" s="4">
        <v>184321</v>
      </c>
      <c r="W181" s="46" t="s">
        <v>964</v>
      </c>
      <c r="X181" s="4">
        <v>25</v>
      </c>
      <c r="Y181" s="4" t="s">
        <v>147</v>
      </c>
      <c r="Z181" s="4">
        <v>738734</v>
      </c>
      <c r="AA181" s="4">
        <v>0</v>
      </c>
      <c r="AB181" s="4">
        <f>T181+V181+AA181</f>
        <v>418734</v>
      </c>
      <c r="AC181" s="4" t="s">
        <v>7578</v>
      </c>
      <c r="AD181" s="4">
        <f>480000-(T181+V181)</f>
        <v>61266</v>
      </c>
      <c r="AE181" s="4" t="s">
        <v>711</v>
      </c>
      <c r="AF181" s="4" t="s">
        <v>965</v>
      </c>
    </row>
    <row r="182" spans="1:32" s="18" customFormat="1" ht="60" customHeight="1" x14ac:dyDescent="0.25">
      <c r="A182" s="1">
        <v>179</v>
      </c>
      <c r="B182" s="1" t="s">
        <v>5914</v>
      </c>
      <c r="C182" s="1" t="s">
        <v>1549</v>
      </c>
      <c r="D182" s="1" t="s">
        <v>1549</v>
      </c>
      <c r="E182" s="1" t="s">
        <v>7216</v>
      </c>
      <c r="F182" s="1" t="s">
        <v>2821</v>
      </c>
      <c r="G182" s="5" t="s">
        <v>7577</v>
      </c>
      <c r="H182" s="1" t="s">
        <v>2823</v>
      </c>
      <c r="I182" s="1" t="s">
        <v>7576</v>
      </c>
      <c r="J182" s="1" t="s">
        <v>7216</v>
      </c>
      <c r="K182" s="1">
        <v>33.374296999999999</v>
      </c>
      <c r="L182" s="1">
        <v>72.773888999999997</v>
      </c>
      <c r="M182" s="1">
        <v>79</v>
      </c>
      <c r="N182" s="1">
        <v>843730</v>
      </c>
      <c r="O182" s="12">
        <v>480000</v>
      </c>
      <c r="P182" s="12" t="s">
        <v>5621</v>
      </c>
      <c r="Q182" s="1">
        <v>3.66</v>
      </c>
      <c r="R182" s="1">
        <v>8.69</v>
      </c>
      <c r="S182" s="1" t="s">
        <v>37</v>
      </c>
      <c r="T182" s="1">
        <v>133000</v>
      </c>
      <c r="U182" s="1" t="s">
        <v>37</v>
      </c>
      <c r="V182" s="1">
        <v>173880</v>
      </c>
      <c r="W182" s="1" t="s">
        <v>37</v>
      </c>
      <c r="X182" s="1">
        <v>5.64</v>
      </c>
      <c r="Y182" s="1" t="s">
        <v>147</v>
      </c>
      <c r="Z182" s="1">
        <v>568297</v>
      </c>
      <c r="AA182" s="1" t="s">
        <v>38</v>
      </c>
      <c r="AB182" s="1">
        <v>306880</v>
      </c>
      <c r="AC182" s="12" t="s">
        <v>7571</v>
      </c>
      <c r="AD182" s="1">
        <v>34098</v>
      </c>
      <c r="AE182" s="1" t="s">
        <v>1607</v>
      </c>
      <c r="AF182" s="5" t="s">
        <v>1597</v>
      </c>
    </row>
    <row r="183" spans="1:32" s="18" customFormat="1" ht="60" customHeight="1" x14ac:dyDescent="0.25">
      <c r="A183" s="5">
        <v>180</v>
      </c>
      <c r="B183" s="1" t="s">
        <v>5914</v>
      </c>
      <c r="C183" s="1" t="s">
        <v>1549</v>
      </c>
      <c r="D183" s="1" t="s">
        <v>1549</v>
      </c>
      <c r="E183" s="1" t="s">
        <v>7216</v>
      </c>
      <c r="F183" s="1" t="s">
        <v>2821</v>
      </c>
      <c r="G183" s="5" t="s">
        <v>7575</v>
      </c>
      <c r="H183" s="1" t="s">
        <v>7574</v>
      </c>
      <c r="I183" s="1" t="s">
        <v>7573</v>
      </c>
      <c r="J183" s="1" t="s">
        <v>7216</v>
      </c>
      <c r="K183" s="1">
        <v>33.3528004</v>
      </c>
      <c r="L183" s="1">
        <v>72.759224000000003</v>
      </c>
      <c r="M183" s="1">
        <v>59</v>
      </c>
      <c r="N183" s="1">
        <v>843730</v>
      </c>
      <c r="O183" s="12">
        <v>480000</v>
      </c>
      <c r="P183" s="12" t="s">
        <v>7572</v>
      </c>
      <c r="Q183" s="1">
        <v>3.66</v>
      </c>
      <c r="R183" s="1">
        <v>8.69</v>
      </c>
      <c r="S183" s="1" t="s">
        <v>37</v>
      </c>
      <c r="T183" s="1">
        <v>166000</v>
      </c>
      <c r="U183" s="1" t="s">
        <v>37</v>
      </c>
      <c r="V183" s="1">
        <v>164217</v>
      </c>
      <c r="W183" s="1" t="s">
        <v>37</v>
      </c>
      <c r="X183" s="1">
        <v>6.25</v>
      </c>
      <c r="Y183" s="1" t="s">
        <v>147</v>
      </c>
      <c r="Z183" s="1">
        <v>611512</v>
      </c>
      <c r="AA183" s="1" t="s">
        <v>38</v>
      </c>
      <c r="AB183" s="1">
        <v>330217</v>
      </c>
      <c r="AC183" s="12" t="s">
        <v>7571</v>
      </c>
      <c r="AD183" s="1">
        <v>36691</v>
      </c>
      <c r="AE183" s="1" t="s">
        <v>1607</v>
      </c>
      <c r="AF183" s="5" t="s">
        <v>1597</v>
      </c>
    </row>
    <row r="184" spans="1:32" s="18" customFormat="1" ht="60" customHeight="1" x14ac:dyDescent="0.25">
      <c r="A184" s="1">
        <v>181</v>
      </c>
      <c r="B184" s="1" t="s">
        <v>5914</v>
      </c>
      <c r="C184" s="1" t="s">
        <v>1549</v>
      </c>
      <c r="D184" s="1" t="s">
        <v>1549</v>
      </c>
      <c r="E184" s="1" t="s">
        <v>1608</v>
      </c>
      <c r="F184" s="1" t="s">
        <v>1608</v>
      </c>
      <c r="G184" s="5" t="s">
        <v>7570</v>
      </c>
      <c r="H184" s="1" t="s">
        <v>7569</v>
      </c>
      <c r="I184" s="1" t="s">
        <v>7568</v>
      </c>
      <c r="J184" s="1" t="s">
        <v>1608</v>
      </c>
      <c r="K184" s="1">
        <v>33.341402000000002</v>
      </c>
      <c r="L184" s="1">
        <v>72.914640000000006</v>
      </c>
      <c r="M184" s="1">
        <v>35</v>
      </c>
      <c r="N184" s="1">
        <v>843730</v>
      </c>
      <c r="O184" s="12">
        <v>480000</v>
      </c>
      <c r="P184" s="12" t="s">
        <v>7567</v>
      </c>
      <c r="Q184" s="1">
        <v>3.66</v>
      </c>
      <c r="R184" s="1">
        <v>8.69</v>
      </c>
      <c r="S184" s="1" t="s">
        <v>37</v>
      </c>
      <c r="T184" s="1">
        <v>131000</v>
      </c>
      <c r="U184" s="1" t="s">
        <v>37</v>
      </c>
      <c r="V184" s="1">
        <v>165100</v>
      </c>
      <c r="W184" s="1" t="s">
        <v>37</v>
      </c>
      <c r="X184" s="1">
        <v>5.64</v>
      </c>
      <c r="Y184" s="1" t="s">
        <v>147</v>
      </c>
      <c r="Z184" s="1">
        <v>548407</v>
      </c>
      <c r="AA184" s="1" t="s">
        <v>38</v>
      </c>
      <c r="AB184" s="1">
        <v>296100</v>
      </c>
      <c r="AC184" s="12" t="s">
        <v>5947</v>
      </c>
      <c r="AD184" s="1">
        <v>32900</v>
      </c>
      <c r="AE184" s="1" t="s">
        <v>1607</v>
      </c>
      <c r="AF184" s="5" t="s">
        <v>1597</v>
      </c>
    </row>
    <row r="185" spans="1:32" s="18" customFormat="1" ht="60" customHeight="1" x14ac:dyDescent="0.25">
      <c r="A185" s="5">
        <v>182</v>
      </c>
      <c r="B185" s="1" t="s">
        <v>5914</v>
      </c>
      <c r="C185" s="1" t="s">
        <v>1549</v>
      </c>
      <c r="D185" s="1" t="s">
        <v>1549</v>
      </c>
      <c r="E185" s="1" t="s">
        <v>7562</v>
      </c>
      <c r="F185" s="1" t="s">
        <v>7566</v>
      </c>
      <c r="G185" s="5" t="s">
        <v>7565</v>
      </c>
      <c r="H185" s="1" t="s">
        <v>7564</v>
      </c>
      <c r="I185" s="1" t="s">
        <v>7563</v>
      </c>
      <c r="J185" s="1" t="s">
        <v>7562</v>
      </c>
      <c r="K185" s="1">
        <v>33.447746000000002</v>
      </c>
      <c r="L185" s="1">
        <v>73.019825999999995</v>
      </c>
      <c r="M185" s="1">
        <v>67</v>
      </c>
      <c r="N185" s="1">
        <v>843730</v>
      </c>
      <c r="O185" s="12">
        <v>480000</v>
      </c>
      <c r="P185" s="12" t="s">
        <v>7561</v>
      </c>
      <c r="Q185" s="1">
        <v>3.66</v>
      </c>
      <c r="R185" s="1">
        <v>8.69</v>
      </c>
      <c r="S185" s="1" t="s">
        <v>37</v>
      </c>
      <c r="T185" s="1">
        <v>151000</v>
      </c>
      <c r="U185" s="1" t="s">
        <v>37</v>
      </c>
      <c r="V185" s="1">
        <v>212420</v>
      </c>
      <c r="W185" s="1" t="s">
        <v>37</v>
      </c>
      <c r="X185" s="1">
        <v>6.71</v>
      </c>
      <c r="Y185" s="1" t="s">
        <v>147</v>
      </c>
      <c r="Z185" s="1">
        <v>673005</v>
      </c>
      <c r="AA185" s="1" t="s">
        <v>38</v>
      </c>
      <c r="AB185" s="1">
        <v>363420</v>
      </c>
      <c r="AC185" s="12" t="s">
        <v>7560</v>
      </c>
      <c r="AD185" s="1">
        <v>40380</v>
      </c>
      <c r="AE185" s="1" t="s">
        <v>1607</v>
      </c>
      <c r="AF185" s="5" t="s">
        <v>1597</v>
      </c>
    </row>
    <row r="186" spans="1:32" s="18" customFormat="1" ht="60" customHeight="1" x14ac:dyDescent="0.25">
      <c r="A186" s="1">
        <v>183</v>
      </c>
      <c r="B186" s="4" t="s">
        <v>5914</v>
      </c>
      <c r="C186" s="1" t="s">
        <v>1549</v>
      </c>
      <c r="D186" s="1" t="s">
        <v>2849</v>
      </c>
      <c r="E186" s="1" t="s">
        <v>7556</v>
      </c>
      <c r="F186" s="1" t="s">
        <v>6830</v>
      </c>
      <c r="G186" s="5" t="s">
        <v>7559</v>
      </c>
      <c r="H186" s="1" t="s">
        <v>7558</v>
      </c>
      <c r="I186" s="4" t="s">
        <v>7557</v>
      </c>
      <c r="J186" s="1" t="s">
        <v>7556</v>
      </c>
      <c r="K186" s="1">
        <v>33.578937000000003</v>
      </c>
      <c r="L186" s="1">
        <v>73.365497000000005</v>
      </c>
      <c r="M186" s="4">
        <v>40</v>
      </c>
      <c r="N186" s="4">
        <v>840901</v>
      </c>
      <c r="O186" s="1">
        <v>480000</v>
      </c>
      <c r="P186" s="10" t="s">
        <v>7555</v>
      </c>
      <c r="Q186" s="4">
        <v>3.66</v>
      </c>
      <c r="R186" s="4">
        <v>8.8000000000000007</v>
      </c>
      <c r="S186" s="1" t="s">
        <v>37</v>
      </c>
      <c r="T186" s="1">
        <v>182000</v>
      </c>
      <c r="U186" s="1" t="s">
        <v>37</v>
      </c>
      <c r="V186" s="1">
        <v>250000</v>
      </c>
      <c r="W186" s="1" t="s">
        <v>37</v>
      </c>
      <c r="X186" s="4">
        <v>7.15</v>
      </c>
      <c r="Y186" s="1" t="s">
        <v>147</v>
      </c>
      <c r="Z186" s="4">
        <v>942716</v>
      </c>
      <c r="AA186" s="1" t="s">
        <v>38</v>
      </c>
      <c r="AB186" s="1">
        <v>225887</v>
      </c>
      <c r="AC186" s="12" t="s">
        <v>2901</v>
      </c>
      <c r="AD186" s="1">
        <v>25098</v>
      </c>
      <c r="AE186" s="1" t="s">
        <v>1607</v>
      </c>
      <c r="AF186" s="5" t="s">
        <v>1597</v>
      </c>
    </row>
    <row r="187" spans="1:32" s="18" customFormat="1" ht="60" customHeight="1" x14ac:dyDescent="0.25">
      <c r="A187" s="5">
        <v>184</v>
      </c>
      <c r="B187" s="4" t="s">
        <v>5914</v>
      </c>
      <c r="C187" s="1" t="s">
        <v>1549</v>
      </c>
      <c r="D187" s="1" t="s">
        <v>7554</v>
      </c>
      <c r="E187" s="1" t="s">
        <v>7549</v>
      </c>
      <c r="F187" s="1" t="s">
        <v>7553</v>
      </c>
      <c r="G187" s="5" t="s">
        <v>7552</v>
      </c>
      <c r="H187" s="1" t="s">
        <v>7551</v>
      </c>
      <c r="I187" s="1" t="s">
        <v>7550</v>
      </c>
      <c r="J187" s="1" t="s">
        <v>7549</v>
      </c>
      <c r="K187" s="1">
        <v>33.453614999999999</v>
      </c>
      <c r="L187" s="1">
        <v>73.419268000000002</v>
      </c>
      <c r="M187" s="4">
        <v>40</v>
      </c>
      <c r="N187" s="4">
        <v>836982</v>
      </c>
      <c r="O187" s="1">
        <v>480000</v>
      </c>
      <c r="P187" s="10" t="s">
        <v>7548</v>
      </c>
      <c r="Q187" s="4">
        <v>3.66</v>
      </c>
      <c r="R187" s="4">
        <v>9.4</v>
      </c>
      <c r="S187" s="1" t="s">
        <v>37</v>
      </c>
      <c r="T187" s="1">
        <v>182000</v>
      </c>
      <c r="U187" s="1" t="s">
        <v>37</v>
      </c>
      <c r="V187" s="1">
        <v>85095</v>
      </c>
      <c r="W187" s="1" t="s">
        <v>37</v>
      </c>
      <c r="X187" s="4">
        <v>4.42</v>
      </c>
      <c r="Y187" s="1" t="s">
        <v>147</v>
      </c>
      <c r="Z187" s="4">
        <v>494621</v>
      </c>
      <c r="AA187" s="1" t="s">
        <v>38</v>
      </c>
      <c r="AB187" s="1">
        <v>238431</v>
      </c>
      <c r="AC187" s="12" t="s">
        <v>2386</v>
      </c>
      <c r="AD187" s="1">
        <v>26492</v>
      </c>
      <c r="AE187" s="1" t="s">
        <v>1607</v>
      </c>
      <c r="AF187" s="5" t="s">
        <v>1597</v>
      </c>
    </row>
    <row r="188" spans="1:32" s="6" customFormat="1" ht="60" customHeight="1" x14ac:dyDescent="0.2">
      <c r="A188" s="1">
        <v>185</v>
      </c>
      <c r="B188" s="5" t="s">
        <v>6223</v>
      </c>
      <c r="C188" s="5" t="s">
        <v>704</v>
      </c>
      <c r="D188" s="5" t="s">
        <v>712</v>
      </c>
      <c r="E188" s="5" t="s">
        <v>8439</v>
      </c>
      <c r="F188" s="5" t="s">
        <v>7203</v>
      </c>
      <c r="G188" s="5" t="s">
        <v>5965</v>
      </c>
      <c r="H188" s="5" t="s">
        <v>9056</v>
      </c>
      <c r="I188" s="5" t="s">
        <v>8437</v>
      </c>
      <c r="J188" s="5" t="s">
        <v>8439</v>
      </c>
      <c r="K188" s="5">
        <v>33.085428999999998</v>
      </c>
      <c r="L188" s="5">
        <v>73.473155000000006</v>
      </c>
      <c r="M188" s="5">
        <v>50</v>
      </c>
      <c r="N188" s="5">
        <v>1771325</v>
      </c>
      <c r="O188" s="5">
        <v>480000</v>
      </c>
      <c r="P188" s="69" t="s">
        <v>38</v>
      </c>
      <c r="Q188" s="5">
        <v>3.66</v>
      </c>
      <c r="R188" s="5">
        <v>15</v>
      </c>
      <c r="S188" s="5" t="s">
        <v>37</v>
      </c>
      <c r="T188" s="5" t="s">
        <v>38</v>
      </c>
      <c r="U188" s="5" t="s">
        <v>38</v>
      </c>
      <c r="V188" s="5" t="s">
        <v>38</v>
      </c>
      <c r="W188" s="5" t="s">
        <v>38</v>
      </c>
      <c r="X188" s="5" t="s">
        <v>38</v>
      </c>
      <c r="Y188" s="5" t="s">
        <v>38</v>
      </c>
      <c r="Z188" s="5" t="s">
        <v>38</v>
      </c>
      <c r="AA188" s="5" t="s">
        <v>38</v>
      </c>
      <c r="AB188" s="5" t="s">
        <v>38</v>
      </c>
      <c r="AC188" s="5" t="s">
        <v>38</v>
      </c>
      <c r="AD188" s="5" t="s">
        <v>38</v>
      </c>
      <c r="AE188" s="5" t="s">
        <v>38</v>
      </c>
      <c r="AF188" s="5" t="s">
        <v>7278</v>
      </c>
    </row>
    <row r="189" spans="1:32" s="6" customFormat="1" ht="60" customHeight="1" x14ac:dyDescent="0.2">
      <c r="A189" s="5">
        <v>186</v>
      </c>
      <c r="B189" s="5" t="s">
        <v>6223</v>
      </c>
      <c r="C189" s="5" t="s">
        <v>704</v>
      </c>
      <c r="D189" s="5" t="s">
        <v>712</v>
      </c>
      <c r="E189" s="5" t="s">
        <v>900</v>
      </c>
      <c r="F189" s="5" t="s">
        <v>900</v>
      </c>
      <c r="G189" s="5" t="s">
        <v>9060</v>
      </c>
      <c r="H189" s="5" t="s">
        <v>9059</v>
      </c>
      <c r="I189" s="5" t="s">
        <v>9058</v>
      </c>
      <c r="J189" s="5" t="s">
        <v>900</v>
      </c>
      <c r="K189" s="5">
        <v>32.957127999999997</v>
      </c>
      <c r="L189" s="5">
        <v>73.425746000000004</v>
      </c>
      <c r="M189" s="5">
        <v>45</v>
      </c>
      <c r="N189" s="36">
        <v>1771325</v>
      </c>
      <c r="O189" s="180">
        <v>480000</v>
      </c>
      <c r="P189" s="69" t="s">
        <v>38</v>
      </c>
      <c r="Q189" s="5">
        <v>3.66</v>
      </c>
      <c r="R189" s="5">
        <v>15</v>
      </c>
      <c r="S189" s="5" t="s">
        <v>37</v>
      </c>
      <c r="T189" s="5" t="s">
        <v>38</v>
      </c>
      <c r="U189" s="5" t="s">
        <v>38</v>
      </c>
      <c r="V189" s="5" t="s">
        <v>38</v>
      </c>
      <c r="W189" s="5" t="s">
        <v>38</v>
      </c>
      <c r="X189" s="5" t="s">
        <v>38</v>
      </c>
      <c r="Y189" s="5" t="s">
        <v>38</v>
      </c>
      <c r="Z189" s="5" t="s">
        <v>38</v>
      </c>
      <c r="AA189" s="5" t="s">
        <v>38</v>
      </c>
      <c r="AB189" s="5" t="s">
        <v>38</v>
      </c>
      <c r="AC189" s="5" t="s">
        <v>38</v>
      </c>
      <c r="AD189" s="5" t="s">
        <v>38</v>
      </c>
      <c r="AE189" s="5" t="s">
        <v>38</v>
      </c>
      <c r="AF189" s="5" t="s">
        <v>7278</v>
      </c>
    </row>
    <row r="190" spans="1:32" s="6" customFormat="1" ht="60" customHeight="1" x14ac:dyDescent="0.2">
      <c r="A190" s="1">
        <v>187</v>
      </c>
      <c r="B190" s="5" t="s">
        <v>6223</v>
      </c>
      <c r="C190" s="5" t="s">
        <v>704</v>
      </c>
      <c r="D190" s="5" t="s">
        <v>719</v>
      </c>
      <c r="E190" s="5" t="s">
        <v>8170</v>
      </c>
      <c r="F190" s="5" t="s">
        <v>9052</v>
      </c>
      <c r="G190" s="5" t="s">
        <v>9207</v>
      </c>
      <c r="H190" s="5" t="s">
        <v>8171</v>
      </c>
      <c r="I190" s="5" t="s">
        <v>8160</v>
      </c>
      <c r="J190" s="5" t="s">
        <v>8170</v>
      </c>
      <c r="K190" s="5">
        <v>32.082867</v>
      </c>
      <c r="L190" s="5">
        <v>73.318521000000004</v>
      </c>
      <c r="M190" s="5">
        <v>24</v>
      </c>
      <c r="N190" s="36">
        <v>1771350</v>
      </c>
      <c r="O190" s="180">
        <v>480000</v>
      </c>
      <c r="P190" s="69" t="s">
        <v>38</v>
      </c>
      <c r="Q190" s="5">
        <v>3.66</v>
      </c>
      <c r="R190" s="5">
        <v>15</v>
      </c>
      <c r="S190" s="5" t="s">
        <v>37</v>
      </c>
      <c r="T190" s="5" t="s">
        <v>38</v>
      </c>
      <c r="U190" s="5" t="s">
        <v>38</v>
      </c>
      <c r="V190" s="5" t="s">
        <v>38</v>
      </c>
      <c r="W190" s="5" t="s">
        <v>38</v>
      </c>
      <c r="X190" s="5" t="s">
        <v>38</v>
      </c>
      <c r="Y190" s="5" t="s">
        <v>38</v>
      </c>
      <c r="Z190" s="5" t="s">
        <v>38</v>
      </c>
      <c r="AA190" s="5" t="s">
        <v>38</v>
      </c>
      <c r="AB190" s="5" t="s">
        <v>38</v>
      </c>
      <c r="AC190" s="5" t="s">
        <v>38</v>
      </c>
      <c r="AD190" s="5" t="s">
        <v>38</v>
      </c>
      <c r="AE190" s="5" t="s">
        <v>38</v>
      </c>
      <c r="AF190" s="5" t="s">
        <v>7278</v>
      </c>
    </row>
    <row r="191" spans="1:32" s="6" customFormat="1" ht="60" customHeight="1" x14ac:dyDescent="0.2">
      <c r="A191" s="5">
        <v>188</v>
      </c>
      <c r="B191" s="5" t="s">
        <v>6223</v>
      </c>
      <c r="C191" s="5" t="s">
        <v>704</v>
      </c>
      <c r="D191" s="5" t="s">
        <v>719</v>
      </c>
      <c r="E191" s="5" t="s">
        <v>9203</v>
      </c>
      <c r="F191" s="5" t="s">
        <v>9052</v>
      </c>
      <c r="G191" s="5" t="s">
        <v>9206</v>
      </c>
      <c r="H191" s="5" t="s">
        <v>9205</v>
      </c>
      <c r="I191" s="5" t="s">
        <v>9204</v>
      </c>
      <c r="J191" s="5" t="s">
        <v>9203</v>
      </c>
      <c r="K191" s="5">
        <v>33.112110000000001</v>
      </c>
      <c r="L191" s="5">
        <v>73.273600000000002</v>
      </c>
      <c r="M191" s="5">
        <v>40</v>
      </c>
      <c r="N191" s="36">
        <v>1760325</v>
      </c>
      <c r="O191" s="180">
        <v>480000</v>
      </c>
      <c r="P191" s="69" t="s">
        <v>38</v>
      </c>
      <c r="Q191" s="5">
        <v>3.66</v>
      </c>
      <c r="R191" s="5">
        <v>15</v>
      </c>
      <c r="S191" s="5" t="s">
        <v>37</v>
      </c>
      <c r="T191" s="5" t="s">
        <v>38</v>
      </c>
      <c r="U191" s="5" t="s">
        <v>38</v>
      </c>
      <c r="V191" s="5" t="s">
        <v>38</v>
      </c>
      <c r="W191" s="5" t="s">
        <v>38</v>
      </c>
      <c r="X191" s="5" t="s">
        <v>38</v>
      </c>
      <c r="Y191" s="5" t="s">
        <v>38</v>
      </c>
      <c r="Z191" s="5" t="s">
        <v>38</v>
      </c>
      <c r="AA191" s="5" t="s">
        <v>38</v>
      </c>
      <c r="AB191" s="5" t="s">
        <v>38</v>
      </c>
      <c r="AC191" s="5" t="s">
        <v>38</v>
      </c>
      <c r="AD191" s="5" t="s">
        <v>38</v>
      </c>
      <c r="AE191" s="5" t="s">
        <v>38</v>
      </c>
      <c r="AF191" s="5" t="s">
        <v>7278</v>
      </c>
    </row>
    <row r="192" spans="1:32" s="6" customFormat="1" ht="60" customHeight="1" x14ac:dyDescent="0.2">
      <c r="A192" s="1">
        <v>189</v>
      </c>
      <c r="B192" s="5" t="s">
        <v>6223</v>
      </c>
      <c r="C192" s="5" t="s">
        <v>704</v>
      </c>
      <c r="D192" s="5" t="s">
        <v>719</v>
      </c>
      <c r="E192" s="5" t="s">
        <v>8174</v>
      </c>
      <c r="F192" s="5" t="s">
        <v>8174</v>
      </c>
      <c r="G192" s="5" t="s">
        <v>8177</v>
      </c>
      <c r="H192" s="5" t="s">
        <v>8176</v>
      </c>
      <c r="I192" s="5" t="s">
        <v>8175</v>
      </c>
      <c r="J192" s="5" t="s">
        <v>8174</v>
      </c>
      <c r="K192" s="5">
        <v>33.082832000000003</v>
      </c>
      <c r="L192" s="5">
        <v>73.318492000000006</v>
      </c>
      <c r="M192" s="5">
        <v>50</v>
      </c>
      <c r="N192" s="36">
        <v>1771300</v>
      </c>
      <c r="O192" s="180">
        <v>480000</v>
      </c>
      <c r="P192" s="69" t="s">
        <v>38</v>
      </c>
      <c r="Q192" s="5">
        <v>3.66</v>
      </c>
      <c r="R192" s="5">
        <v>15</v>
      </c>
      <c r="S192" s="5" t="s">
        <v>37</v>
      </c>
      <c r="T192" s="5" t="s">
        <v>38</v>
      </c>
      <c r="U192" s="5" t="s">
        <v>38</v>
      </c>
      <c r="V192" s="5" t="s">
        <v>38</v>
      </c>
      <c r="W192" s="5" t="s">
        <v>38</v>
      </c>
      <c r="X192" s="5" t="s">
        <v>38</v>
      </c>
      <c r="Y192" s="5" t="s">
        <v>38</v>
      </c>
      <c r="Z192" s="5" t="s">
        <v>38</v>
      </c>
      <c r="AA192" s="5" t="s">
        <v>38</v>
      </c>
      <c r="AB192" s="5" t="s">
        <v>38</v>
      </c>
      <c r="AC192" s="5" t="s">
        <v>38</v>
      </c>
      <c r="AD192" s="5" t="s">
        <v>38</v>
      </c>
      <c r="AE192" s="5" t="s">
        <v>38</v>
      </c>
      <c r="AF192" s="5" t="s">
        <v>7278</v>
      </c>
    </row>
    <row r="193" spans="1:32" s="6" customFormat="1" ht="60" customHeight="1" x14ac:dyDescent="0.2">
      <c r="A193" s="5">
        <v>190</v>
      </c>
      <c r="B193" s="5" t="s">
        <v>6223</v>
      </c>
      <c r="C193" s="5" t="s">
        <v>704</v>
      </c>
      <c r="D193" s="5" t="s">
        <v>719</v>
      </c>
      <c r="E193" s="5" t="s">
        <v>8170</v>
      </c>
      <c r="F193" s="5" t="s">
        <v>9052</v>
      </c>
      <c r="G193" s="5" t="s">
        <v>8926</v>
      </c>
      <c r="H193" s="5" t="s">
        <v>8925</v>
      </c>
      <c r="I193" s="5" t="s">
        <v>8921</v>
      </c>
      <c r="J193" s="5" t="s">
        <v>8170</v>
      </c>
      <c r="K193" s="5">
        <v>33.082867</v>
      </c>
      <c r="L193" s="5">
        <v>73.354855000000001</v>
      </c>
      <c r="M193" s="5">
        <v>24</v>
      </c>
      <c r="N193" s="36">
        <v>1771325</v>
      </c>
      <c r="O193" s="180">
        <v>480000</v>
      </c>
      <c r="P193" s="69" t="s">
        <v>38</v>
      </c>
      <c r="Q193" s="5">
        <v>3.66</v>
      </c>
      <c r="R193" s="5">
        <v>15</v>
      </c>
      <c r="S193" s="5" t="s">
        <v>37</v>
      </c>
      <c r="T193" s="5" t="s">
        <v>38</v>
      </c>
      <c r="U193" s="5" t="s">
        <v>38</v>
      </c>
      <c r="V193" s="5" t="s">
        <v>38</v>
      </c>
      <c r="W193" s="5" t="s">
        <v>38</v>
      </c>
      <c r="X193" s="5" t="s">
        <v>38</v>
      </c>
      <c r="Y193" s="5" t="s">
        <v>38</v>
      </c>
      <c r="Z193" s="5" t="s">
        <v>38</v>
      </c>
      <c r="AA193" s="5" t="s">
        <v>38</v>
      </c>
      <c r="AB193" s="5" t="s">
        <v>38</v>
      </c>
      <c r="AC193" s="5" t="s">
        <v>38</v>
      </c>
      <c r="AD193" s="5" t="s">
        <v>38</v>
      </c>
      <c r="AE193" s="5" t="s">
        <v>38</v>
      </c>
      <c r="AF193" s="5" t="s">
        <v>7278</v>
      </c>
    </row>
    <row r="194" spans="1:32" s="6" customFormat="1" ht="60" customHeight="1" x14ac:dyDescent="0.2">
      <c r="A194" s="1">
        <v>191</v>
      </c>
      <c r="B194" s="5" t="s">
        <v>6223</v>
      </c>
      <c r="C194" s="5" t="s">
        <v>704</v>
      </c>
      <c r="D194" s="5" t="s">
        <v>719</v>
      </c>
      <c r="E194" s="5" t="s">
        <v>9048</v>
      </c>
      <c r="F194" s="5" t="s">
        <v>9052</v>
      </c>
      <c r="G194" s="5" t="s">
        <v>9051</v>
      </c>
      <c r="H194" s="5" t="s">
        <v>9050</v>
      </c>
      <c r="I194" s="5" t="s">
        <v>9049</v>
      </c>
      <c r="J194" s="5" t="s">
        <v>9048</v>
      </c>
      <c r="K194" s="5">
        <v>33.066758999999998</v>
      </c>
      <c r="L194" s="5">
        <v>73.383499</v>
      </c>
      <c r="M194" s="5">
        <v>32</v>
      </c>
      <c r="N194" s="36">
        <v>1871325</v>
      </c>
      <c r="O194" s="180">
        <v>480000</v>
      </c>
      <c r="P194" s="69" t="s">
        <v>38</v>
      </c>
      <c r="Q194" s="5">
        <v>3.66</v>
      </c>
      <c r="R194" s="5">
        <v>15</v>
      </c>
      <c r="S194" s="5" t="s">
        <v>37</v>
      </c>
      <c r="T194" s="5" t="s">
        <v>38</v>
      </c>
      <c r="U194" s="5" t="s">
        <v>38</v>
      </c>
      <c r="V194" s="5" t="s">
        <v>38</v>
      </c>
      <c r="W194" s="5" t="s">
        <v>38</v>
      </c>
      <c r="X194" s="5" t="s">
        <v>38</v>
      </c>
      <c r="Y194" s="5" t="s">
        <v>38</v>
      </c>
      <c r="Z194" s="5" t="s">
        <v>38</v>
      </c>
      <c r="AA194" s="5" t="s">
        <v>38</v>
      </c>
      <c r="AB194" s="5" t="s">
        <v>38</v>
      </c>
      <c r="AC194" s="5" t="s">
        <v>38</v>
      </c>
      <c r="AD194" s="5" t="s">
        <v>38</v>
      </c>
      <c r="AE194" s="5" t="s">
        <v>38</v>
      </c>
      <c r="AF194" s="5" t="s">
        <v>7278</v>
      </c>
    </row>
    <row r="195" spans="1:32" s="6" customFormat="1" ht="60" customHeight="1" x14ac:dyDescent="0.2">
      <c r="A195" s="5">
        <v>192</v>
      </c>
      <c r="B195" s="5" t="s">
        <v>6223</v>
      </c>
      <c r="C195" s="5" t="s">
        <v>704</v>
      </c>
      <c r="D195" s="5" t="s">
        <v>719</v>
      </c>
      <c r="E195" s="5" t="s">
        <v>8138</v>
      </c>
      <c r="F195" s="5" t="s">
        <v>9052</v>
      </c>
      <c r="G195" s="5" t="s">
        <v>8162</v>
      </c>
      <c r="H195" s="5" t="s">
        <v>8161</v>
      </c>
      <c r="I195" s="5" t="s">
        <v>8152</v>
      </c>
      <c r="J195" s="5" t="s">
        <v>8138</v>
      </c>
      <c r="K195" s="5">
        <v>33.083162999999999</v>
      </c>
      <c r="L195" s="5">
        <v>73.320576000000003</v>
      </c>
      <c r="M195" s="5">
        <v>24</v>
      </c>
      <c r="N195" s="36">
        <v>1671325</v>
      </c>
      <c r="O195" s="180">
        <v>480000</v>
      </c>
      <c r="P195" s="69" t="s">
        <v>38</v>
      </c>
      <c r="Q195" s="5">
        <v>3.66</v>
      </c>
      <c r="R195" s="5">
        <v>15</v>
      </c>
      <c r="S195" s="5" t="s">
        <v>37</v>
      </c>
      <c r="T195" s="5" t="s">
        <v>38</v>
      </c>
      <c r="U195" s="5" t="s">
        <v>38</v>
      </c>
      <c r="V195" s="5" t="s">
        <v>38</v>
      </c>
      <c r="W195" s="5" t="s">
        <v>38</v>
      </c>
      <c r="X195" s="5" t="s">
        <v>38</v>
      </c>
      <c r="Y195" s="5" t="s">
        <v>38</v>
      </c>
      <c r="Z195" s="5" t="s">
        <v>38</v>
      </c>
      <c r="AA195" s="5" t="s">
        <v>38</v>
      </c>
      <c r="AB195" s="5" t="s">
        <v>38</v>
      </c>
      <c r="AC195" s="5" t="s">
        <v>38</v>
      </c>
      <c r="AD195" s="5" t="s">
        <v>38</v>
      </c>
      <c r="AE195" s="5" t="s">
        <v>38</v>
      </c>
      <c r="AF195" s="5" t="s">
        <v>7278</v>
      </c>
    </row>
    <row r="196" spans="1:32" s="6" customFormat="1" ht="60" customHeight="1" x14ac:dyDescent="0.2">
      <c r="A196" s="1">
        <v>193</v>
      </c>
      <c r="B196" s="5" t="s">
        <v>6223</v>
      </c>
      <c r="C196" s="5" t="s">
        <v>704</v>
      </c>
      <c r="D196" s="5" t="s">
        <v>719</v>
      </c>
      <c r="E196" s="5" t="s">
        <v>8918</v>
      </c>
      <c r="F196" s="5" t="s">
        <v>9052</v>
      </c>
      <c r="G196" s="5" t="s">
        <v>8920</v>
      </c>
      <c r="H196" s="5" t="s">
        <v>8919</v>
      </c>
      <c r="I196" s="5" t="s">
        <v>8175</v>
      </c>
      <c r="J196" s="5" t="s">
        <v>8918</v>
      </c>
      <c r="K196" s="5">
        <v>33.107697000000002</v>
      </c>
      <c r="L196" s="5">
        <v>73.473155000000006</v>
      </c>
      <c r="M196" s="5">
        <v>50</v>
      </c>
      <c r="N196" s="36">
        <v>1771400</v>
      </c>
      <c r="O196" s="180">
        <v>480000</v>
      </c>
      <c r="P196" s="69" t="s">
        <v>38</v>
      </c>
      <c r="Q196" s="5">
        <v>3.66</v>
      </c>
      <c r="R196" s="5">
        <v>15</v>
      </c>
      <c r="S196" s="5" t="s">
        <v>37</v>
      </c>
      <c r="T196" s="5" t="s">
        <v>38</v>
      </c>
      <c r="U196" s="5" t="s">
        <v>38</v>
      </c>
      <c r="V196" s="5" t="s">
        <v>38</v>
      </c>
      <c r="W196" s="5" t="s">
        <v>38</v>
      </c>
      <c r="X196" s="5" t="s">
        <v>38</v>
      </c>
      <c r="Y196" s="5" t="s">
        <v>38</v>
      </c>
      <c r="Z196" s="5" t="s">
        <v>38</v>
      </c>
      <c r="AA196" s="5" t="s">
        <v>38</v>
      </c>
      <c r="AB196" s="5" t="s">
        <v>38</v>
      </c>
      <c r="AC196" s="5" t="s">
        <v>38</v>
      </c>
      <c r="AD196" s="5" t="s">
        <v>38</v>
      </c>
      <c r="AE196" s="5" t="s">
        <v>38</v>
      </c>
      <c r="AF196" s="5" t="s">
        <v>7278</v>
      </c>
    </row>
    <row r="197" spans="1:32" s="6" customFormat="1" ht="60" customHeight="1" x14ac:dyDescent="0.2">
      <c r="A197" s="5">
        <v>194</v>
      </c>
      <c r="B197" s="5" t="s">
        <v>6223</v>
      </c>
      <c r="C197" s="5" t="s">
        <v>363</v>
      </c>
      <c r="D197" s="5" t="s">
        <v>387</v>
      </c>
      <c r="E197" s="5" t="s">
        <v>2658</v>
      </c>
      <c r="F197" s="5" t="s">
        <v>489</v>
      </c>
      <c r="G197" s="5" t="s">
        <v>9202</v>
      </c>
      <c r="H197" s="5" t="s">
        <v>9201</v>
      </c>
      <c r="I197" s="5" t="s">
        <v>9200</v>
      </c>
      <c r="J197" s="5" t="str">
        <f>E197</f>
        <v>Dhok Kiala</v>
      </c>
      <c r="K197" s="5">
        <v>32.706687000000002</v>
      </c>
      <c r="L197" s="42">
        <v>72.316945000000004</v>
      </c>
      <c r="M197" s="5">
        <v>40</v>
      </c>
      <c r="N197" s="5">
        <v>1471429</v>
      </c>
      <c r="O197" s="180">
        <v>480000</v>
      </c>
      <c r="P197" s="53">
        <v>45177</v>
      </c>
      <c r="Q197" s="5">
        <v>3.66</v>
      </c>
      <c r="R197" s="5">
        <v>15</v>
      </c>
      <c r="S197" s="5" t="s">
        <v>37</v>
      </c>
      <c r="T197" s="50">
        <v>240000</v>
      </c>
      <c r="U197" s="118" t="s">
        <v>37</v>
      </c>
      <c r="V197" s="50">
        <v>192000</v>
      </c>
      <c r="W197" s="118" t="s">
        <v>37</v>
      </c>
      <c r="X197" s="5">
        <v>15.4</v>
      </c>
      <c r="Y197" s="5" t="s">
        <v>147</v>
      </c>
      <c r="Z197" s="118">
        <v>800000</v>
      </c>
      <c r="AA197" s="5" t="s">
        <v>38</v>
      </c>
      <c r="AB197" s="118">
        <f t="shared" ref="AB197:AB203" si="12">T197+V197</f>
        <v>432000</v>
      </c>
      <c r="AC197" s="42" t="s">
        <v>9178</v>
      </c>
      <c r="AD197" s="5" t="s">
        <v>38</v>
      </c>
      <c r="AE197" s="5" t="s">
        <v>38</v>
      </c>
      <c r="AF197" s="5" t="s">
        <v>7310</v>
      </c>
    </row>
    <row r="198" spans="1:32" s="6" customFormat="1" ht="60" customHeight="1" x14ac:dyDescent="0.2">
      <c r="A198" s="1">
        <v>195</v>
      </c>
      <c r="B198" s="5" t="s">
        <v>6223</v>
      </c>
      <c r="C198" s="5" t="s">
        <v>363</v>
      </c>
      <c r="D198" s="5" t="s">
        <v>387</v>
      </c>
      <c r="E198" s="5" t="s">
        <v>9196</v>
      </c>
      <c r="F198" s="5" t="s">
        <v>489</v>
      </c>
      <c r="G198" s="5" t="s">
        <v>9199</v>
      </c>
      <c r="H198" s="5" t="s">
        <v>9198</v>
      </c>
      <c r="I198" s="5" t="s">
        <v>9197</v>
      </c>
      <c r="J198" s="5" t="s">
        <v>9196</v>
      </c>
      <c r="K198" s="5">
        <v>32.753588999999998</v>
      </c>
      <c r="L198" s="42">
        <v>72.319027000000006</v>
      </c>
      <c r="M198" s="5">
        <v>40</v>
      </c>
      <c r="N198" s="5">
        <v>1511433</v>
      </c>
      <c r="O198" s="5">
        <v>480000</v>
      </c>
      <c r="P198" s="5" t="s">
        <v>9195</v>
      </c>
      <c r="Q198" s="5">
        <v>3.66</v>
      </c>
      <c r="R198" s="5">
        <v>15</v>
      </c>
      <c r="S198" s="5" t="s">
        <v>37</v>
      </c>
      <c r="T198" s="50">
        <v>240000</v>
      </c>
      <c r="U198" s="118" t="s">
        <v>37</v>
      </c>
      <c r="V198" s="50">
        <v>192000</v>
      </c>
      <c r="W198" s="118" t="s">
        <v>37</v>
      </c>
      <c r="X198" s="5">
        <v>15</v>
      </c>
      <c r="Y198" s="5" t="s">
        <v>147</v>
      </c>
      <c r="Z198" s="118">
        <v>800000</v>
      </c>
      <c r="AA198" s="5" t="s">
        <v>38</v>
      </c>
      <c r="AB198" s="118">
        <f t="shared" si="12"/>
        <v>432000</v>
      </c>
      <c r="AC198" s="42" t="s">
        <v>9178</v>
      </c>
      <c r="AD198" s="5" t="s">
        <v>38</v>
      </c>
      <c r="AE198" s="5" t="s">
        <v>38</v>
      </c>
      <c r="AF198" s="5" t="s">
        <v>7310</v>
      </c>
    </row>
    <row r="199" spans="1:32" s="6" customFormat="1" ht="60" customHeight="1" x14ac:dyDescent="0.2">
      <c r="A199" s="5">
        <v>196</v>
      </c>
      <c r="B199" s="5" t="s">
        <v>6223</v>
      </c>
      <c r="C199" s="5" t="s">
        <v>363</v>
      </c>
      <c r="D199" s="5" t="s">
        <v>387</v>
      </c>
      <c r="E199" s="5" t="s">
        <v>9191</v>
      </c>
      <c r="F199" s="5" t="s">
        <v>489</v>
      </c>
      <c r="G199" s="5" t="s">
        <v>9194</v>
      </c>
      <c r="H199" s="5" t="s">
        <v>9193</v>
      </c>
      <c r="I199" s="5" t="s">
        <v>9192</v>
      </c>
      <c r="J199" s="5" t="s">
        <v>9191</v>
      </c>
      <c r="K199" s="5">
        <v>32.784874000000002</v>
      </c>
      <c r="L199" s="42">
        <v>72.328120999999996</v>
      </c>
      <c r="M199" s="5">
        <v>40</v>
      </c>
      <c r="N199" s="5">
        <v>1494015</v>
      </c>
      <c r="O199" s="5">
        <v>480000</v>
      </c>
      <c r="P199" s="53">
        <v>45290</v>
      </c>
      <c r="Q199" s="5">
        <v>3.66</v>
      </c>
      <c r="R199" s="5">
        <v>15</v>
      </c>
      <c r="S199" s="5" t="s">
        <v>37</v>
      </c>
      <c r="T199" s="50">
        <v>240000</v>
      </c>
      <c r="U199" s="118" t="s">
        <v>37</v>
      </c>
      <c r="V199" s="50">
        <v>192000</v>
      </c>
      <c r="W199" s="118" t="s">
        <v>37</v>
      </c>
      <c r="X199" s="5">
        <v>15.2</v>
      </c>
      <c r="Y199" s="5" t="s">
        <v>147</v>
      </c>
      <c r="Z199" s="118">
        <v>800000</v>
      </c>
      <c r="AA199" s="5" t="s">
        <v>38</v>
      </c>
      <c r="AB199" s="118">
        <f t="shared" si="12"/>
        <v>432000</v>
      </c>
      <c r="AC199" s="42" t="s">
        <v>9178</v>
      </c>
      <c r="AD199" s="5" t="s">
        <v>38</v>
      </c>
      <c r="AE199" s="5" t="s">
        <v>38</v>
      </c>
      <c r="AF199" s="5" t="s">
        <v>7310</v>
      </c>
    </row>
    <row r="200" spans="1:32" s="6" customFormat="1" ht="60" customHeight="1" x14ac:dyDescent="0.2">
      <c r="A200" s="1">
        <v>197</v>
      </c>
      <c r="B200" s="5" t="s">
        <v>6223</v>
      </c>
      <c r="C200" s="5" t="s">
        <v>363</v>
      </c>
      <c r="D200" s="5" t="s">
        <v>387</v>
      </c>
      <c r="E200" s="5" t="s">
        <v>7604</v>
      </c>
      <c r="F200" s="5" t="s">
        <v>489</v>
      </c>
      <c r="G200" s="5" t="s">
        <v>9190</v>
      </c>
      <c r="H200" s="5" t="s">
        <v>9189</v>
      </c>
      <c r="I200" s="5" t="s">
        <v>9188</v>
      </c>
      <c r="J200" s="5" t="s">
        <v>7604</v>
      </c>
      <c r="K200" s="5">
        <v>32.764671</v>
      </c>
      <c r="L200" s="42">
        <v>72.326617999999996</v>
      </c>
      <c r="M200" s="5">
        <v>40</v>
      </c>
      <c r="N200" s="5">
        <v>1494015</v>
      </c>
      <c r="O200" s="5">
        <v>480000</v>
      </c>
      <c r="P200" s="53">
        <v>45290</v>
      </c>
      <c r="Q200" s="5">
        <v>3.66</v>
      </c>
      <c r="R200" s="5">
        <v>15</v>
      </c>
      <c r="S200" s="5" t="s">
        <v>37</v>
      </c>
      <c r="T200" s="50">
        <v>240000</v>
      </c>
      <c r="U200" s="118" t="s">
        <v>37</v>
      </c>
      <c r="V200" s="50">
        <v>192000</v>
      </c>
      <c r="W200" s="118" t="s">
        <v>37</v>
      </c>
      <c r="X200" s="5">
        <v>15</v>
      </c>
      <c r="Y200" s="5" t="s">
        <v>147</v>
      </c>
      <c r="Z200" s="118">
        <v>800000</v>
      </c>
      <c r="AA200" s="5" t="s">
        <v>38</v>
      </c>
      <c r="AB200" s="118">
        <f t="shared" si="12"/>
        <v>432000</v>
      </c>
      <c r="AC200" s="42" t="s">
        <v>9178</v>
      </c>
      <c r="AD200" s="5" t="s">
        <v>38</v>
      </c>
      <c r="AE200" s="5" t="s">
        <v>38</v>
      </c>
      <c r="AF200" s="5" t="s">
        <v>7310</v>
      </c>
    </row>
    <row r="201" spans="1:32" s="6" customFormat="1" ht="60" customHeight="1" x14ac:dyDescent="0.2">
      <c r="A201" s="5">
        <v>198</v>
      </c>
      <c r="B201" s="5" t="s">
        <v>6223</v>
      </c>
      <c r="C201" s="5" t="s">
        <v>363</v>
      </c>
      <c r="D201" s="5" t="s">
        <v>387</v>
      </c>
      <c r="E201" s="5" t="s">
        <v>9185</v>
      </c>
      <c r="F201" s="5" t="s">
        <v>489</v>
      </c>
      <c r="G201" s="5" t="s">
        <v>9187</v>
      </c>
      <c r="H201" s="5" t="s">
        <v>9186</v>
      </c>
      <c r="I201" s="5" t="s">
        <v>7878</v>
      </c>
      <c r="J201" s="5" t="s">
        <v>9185</v>
      </c>
      <c r="K201" s="5">
        <v>32.756357999999999</v>
      </c>
      <c r="L201" s="42">
        <v>72.339590999999999</v>
      </c>
      <c r="M201" s="5">
        <v>40</v>
      </c>
      <c r="N201" s="5">
        <v>1494015</v>
      </c>
      <c r="O201" s="5">
        <v>480000</v>
      </c>
      <c r="P201" s="53">
        <v>45311</v>
      </c>
      <c r="Q201" s="5">
        <v>3.66</v>
      </c>
      <c r="R201" s="5">
        <v>15</v>
      </c>
      <c r="S201" s="5" t="s">
        <v>37</v>
      </c>
      <c r="T201" s="50">
        <v>240000</v>
      </c>
      <c r="U201" s="118" t="s">
        <v>37</v>
      </c>
      <c r="V201" s="50">
        <v>192000</v>
      </c>
      <c r="W201" s="118" t="s">
        <v>37</v>
      </c>
      <c r="X201" s="5">
        <v>16</v>
      </c>
      <c r="Y201" s="5" t="s">
        <v>147</v>
      </c>
      <c r="Z201" s="118">
        <v>800000</v>
      </c>
      <c r="AA201" s="5" t="s">
        <v>38</v>
      </c>
      <c r="AB201" s="118">
        <f t="shared" si="12"/>
        <v>432000</v>
      </c>
      <c r="AC201" s="42" t="s">
        <v>9178</v>
      </c>
      <c r="AD201" s="5" t="s">
        <v>38</v>
      </c>
      <c r="AE201" s="5" t="s">
        <v>38</v>
      </c>
      <c r="AF201" s="5" t="s">
        <v>7310</v>
      </c>
    </row>
    <row r="202" spans="1:32" s="6" customFormat="1" ht="60" customHeight="1" x14ac:dyDescent="0.2">
      <c r="A202" s="1">
        <v>199</v>
      </c>
      <c r="B202" s="5" t="s">
        <v>6223</v>
      </c>
      <c r="C202" s="5" t="s">
        <v>363</v>
      </c>
      <c r="D202" s="5" t="s">
        <v>387</v>
      </c>
      <c r="E202" s="5" t="s">
        <v>7604</v>
      </c>
      <c r="F202" s="5" t="s">
        <v>489</v>
      </c>
      <c r="G202" s="5" t="s">
        <v>9184</v>
      </c>
      <c r="H202" s="5" t="s">
        <v>9183</v>
      </c>
      <c r="I202" s="5" t="s">
        <v>9182</v>
      </c>
      <c r="J202" s="5" t="s">
        <v>7604</v>
      </c>
      <c r="K202" s="5">
        <v>32.769865000000003</v>
      </c>
      <c r="L202" s="42">
        <v>72.323273</v>
      </c>
      <c r="M202" s="5">
        <v>40</v>
      </c>
      <c r="N202" s="5">
        <v>1494015</v>
      </c>
      <c r="O202" s="5">
        <v>480000</v>
      </c>
      <c r="P202" s="53">
        <v>45311</v>
      </c>
      <c r="Q202" s="5">
        <v>3.66</v>
      </c>
      <c r="R202" s="5">
        <v>15</v>
      </c>
      <c r="S202" s="5" t="s">
        <v>37</v>
      </c>
      <c r="T202" s="50">
        <v>240000</v>
      </c>
      <c r="U202" s="118" t="s">
        <v>37</v>
      </c>
      <c r="V202" s="50">
        <v>192000</v>
      </c>
      <c r="W202" s="118" t="s">
        <v>37</v>
      </c>
      <c r="X202" s="5">
        <v>15.3</v>
      </c>
      <c r="Y202" s="5" t="s">
        <v>147</v>
      </c>
      <c r="Z202" s="118">
        <v>800000</v>
      </c>
      <c r="AA202" s="5" t="s">
        <v>38</v>
      </c>
      <c r="AB202" s="118">
        <f t="shared" si="12"/>
        <v>432000</v>
      </c>
      <c r="AC202" s="42" t="s">
        <v>9178</v>
      </c>
      <c r="AD202" s="5" t="s">
        <v>38</v>
      </c>
      <c r="AE202" s="5" t="s">
        <v>38</v>
      </c>
      <c r="AF202" s="5" t="s">
        <v>7310</v>
      </c>
    </row>
    <row r="203" spans="1:32" s="6" customFormat="1" ht="60" customHeight="1" x14ac:dyDescent="0.2">
      <c r="A203" s="5">
        <v>200</v>
      </c>
      <c r="B203" s="5" t="s">
        <v>6223</v>
      </c>
      <c r="C203" s="5" t="s">
        <v>363</v>
      </c>
      <c r="D203" s="5" t="s">
        <v>387</v>
      </c>
      <c r="E203" s="5" t="s">
        <v>2658</v>
      </c>
      <c r="F203" s="5" t="s">
        <v>489</v>
      </c>
      <c r="G203" s="5" t="s">
        <v>9181</v>
      </c>
      <c r="H203" s="5" t="s">
        <v>9180</v>
      </c>
      <c r="I203" s="5" t="s">
        <v>9179</v>
      </c>
      <c r="J203" s="5" t="s">
        <v>2658</v>
      </c>
      <c r="K203" s="5">
        <v>32.714302000000004</v>
      </c>
      <c r="L203" s="42">
        <v>72.318515000000005</v>
      </c>
      <c r="M203" s="5">
        <v>40</v>
      </c>
      <c r="N203" s="5">
        <v>1494015</v>
      </c>
      <c r="O203" s="5">
        <v>480000</v>
      </c>
      <c r="P203" s="53">
        <v>45329</v>
      </c>
      <c r="Q203" s="5">
        <v>3.66</v>
      </c>
      <c r="R203" s="5">
        <v>15</v>
      </c>
      <c r="S203" s="5" t="s">
        <v>37</v>
      </c>
      <c r="T203" s="50">
        <v>240000</v>
      </c>
      <c r="U203" s="118" t="s">
        <v>37</v>
      </c>
      <c r="V203" s="50">
        <v>192000</v>
      </c>
      <c r="W203" s="118" t="s">
        <v>37</v>
      </c>
      <c r="X203" s="5">
        <v>15</v>
      </c>
      <c r="Y203" s="5" t="s">
        <v>147</v>
      </c>
      <c r="Z203" s="118">
        <v>800000</v>
      </c>
      <c r="AA203" s="5" t="s">
        <v>38</v>
      </c>
      <c r="AB203" s="118">
        <f t="shared" si="12"/>
        <v>432000</v>
      </c>
      <c r="AC203" s="42" t="s">
        <v>9178</v>
      </c>
      <c r="AD203" s="5" t="s">
        <v>38</v>
      </c>
      <c r="AE203" s="5" t="s">
        <v>38</v>
      </c>
      <c r="AF203" s="5" t="s">
        <v>7310</v>
      </c>
    </row>
    <row r="204" spans="1:32" s="6" customFormat="1" ht="60" customHeight="1" x14ac:dyDescent="0.2">
      <c r="A204" s="1">
        <v>201</v>
      </c>
      <c r="B204" s="5" t="s">
        <v>6223</v>
      </c>
      <c r="C204" s="5" t="s">
        <v>363</v>
      </c>
      <c r="D204" s="5" t="s">
        <v>8230</v>
      </c>
      <c r="E204" s="5" t="s">
        <v>7146</v>
      </c>
      <c r="F204" s="5" t="s">
        <v>7146</v>
      </c>
      <c r="G204" s="5" t="s">
        <v>8098</v>
      </c>
      <c r="H204" s="5" t="s">
        <v>9177</v>
      </c>
      <c r="I204" s="5" t="s">
        <v>9176</v>
      </c>
      <c r="J204" s="5" t="s">
        <v>7146</v>
      </c>
      <c r="K204" s="5" t="s">
        <v>9175</v>
      </c>
      <c r="L204" s="5" t="s">
        <v>9174</v>
      </c>
      <c r="M204" s="5">
        <v>56</v>
      </c>
      <c r="N204" s="5">
        <v>1471429</v>
      </c>
      <c r="O204" s="36">
        <v>480000</v>
      </c>
      <c r="P204" s="53">
        <v>45027</v>
      </c>
      <c r="Q204" s="5">
        <v>3.66</v>
      </c>
      <c r="R204" s="5">
        <v>15</v>
      </c>
      <c r="S204" s="5" t="s">
        <v>37</v>
      </c>
      <c r="T204" s="50">
        <v>240000</v>
      </c>
      <c r="U204" s="5" t="s">
        <v>37</v>
      </c>
      <c r="V204" s="50">
        <v>192000</v>
      </c>
      <c r="W204" s="5" t="s">
        <v>37</v>
      </c>
      <c r="X204" s="5" t="s">
        <v>9173</v>
      </c>
      <c r="Y204" s="5" t="s">
        <v>147</v>
      </c>
      <c r="Z204" s="5">
        <v>800000</v>
      </c>
      <c r="AA204" s="5" t="s">
        <v>38</v>
      </c>
      <c r="AB204" s="5">
        <v>432000</v>
      </c>
      <c r="AC204" s="53">
        <v>45573</v>
      </c>
      <c r="AD204" s="5" t="s">
        <v>38</v>
      </c>
      <c r="AE204" s="5" t="s">
        <v>38</v>
      </c>
      <c r="AF204" s="5" t="s">
        <v>7117</v>
      </c>
    </row>
    <row r="205" spans="1:32" s="6" customFormat="1" ht="60" customHeight="1" x14ac:dyDescent="0.2">
      <c r="A205" s="5">
        <v>202</v>
      </c>
      <c r="B205" s="5" t="s">
        <v>6223</v>
      </c>
      <c r="C205" s="5" t="s">
        <v>363</v>
      </c>
      <c r="D205" s="5" t="s">
        <v>363</v>
      </c>
      <c r="E205" s="5" t="s">
        <v>6643</v>
      </c>
      <c r="F205" s="5" t="s">
        <v>6643</v>
      </c>
      <c r="G205" s="5" t="s">
        <v>8723</v>
      </c>
      <c r="H205" s="5" t="s">
        <v>8722</v>
      </c>
      <c r="I205" s="5" t="s">
        <v>8721</v>
      </c>
      <c r="J205" s="5" t="s">
        <v>6643</v>
      </c>
      <c r="K205" s="5" t="s">
        <v>9125</v>
      </c>
      <c r="L205" s="5" t="s">
        <v>9124</v>
      </c>
      <c r="M205" s="5">
        <v>45</v>
      </c>
      <c r="N205" s="11">
        <v>800000</v>
      </c>
      <c r="O205" s="36">
        <v>480000</v>
      </c>
      <c r="P205" s="5" t="s">
        <v>38</v>
      </c>
      <c r="Q205" s="5">
        <v>3.66</v>
      </c>
      <c r="R205" s="5">
        <v>16</v>
      </c>
      <c r="S205" s="5" t="s">
        <v>37</v>
      </c>
      <c r="T205" s="5" t="s">
        <v>38</v>
      </c>
      <c r="U205" s="5" t="s">
        <v>38</v>
      </c>
      <c r="V205" s="5" t="s">
        <v>38</v>
      </c>
      <c r="W205" s="5" t="s">
        <v>38</v>
      </c>
      <c r="X205" s="5" t="s">
        <v>38</v>
      </c>
      <c r="Y205" s="5" t="s">
        <v>38</v>
      </c>
      <c r="Z205" s="5" t="s">
        <v>38</v>
      </c>
      <c r="AA205" s="5" t="s">
        <v>38</v>
      </c>
      <c r="AB205" s="5" t="s">
        <v>38</v>
      </c>
      <c r="AC205" s="5" t="s">
        <v>38</v>
      </c>
      <c r="AD205" s="5" t="s">
        <v>38</v>
      </c>
      <c r="AE205" s="5" t="s">
        <v>38</v>
      </c>
      <c r="AF205" s="5" t="s">
        <v>8454</v>
      </c>
    </row>
    <row r="206" spans="1:32" s="6" customFormat="1" ht="60" customHeight="1" x14ac:dyDescent="0.2">
      <c r="A206" s="1">
        <v>203</v>
      </c>
      <c r="B206" s="5" t="s">
        <v>6223</v>
      </c>
      <c r="C206" s="5" t="s">
        <v>363</v>
      </c>
      <c r="D206" s="5" t="s">
        <v>363</v>
      </c>
      <c r="E206" s="5" t="s">
        <v>8271</v>
      </c>
      <c r="F206" s="5" t="s">
        <v>8271</v>
      </c>
      <c r="G206" s="5" t="s">
        <v>8274</v>
      </c>
      <c r="H206" s="5" t="s">
        <v>8273</v>
      </c>
      <c r="I206" s="5" t="s">
        <v>8272</v>
      </c>
      <c r="J206" s="5" t="s">
        <v>8271</v>
      </c>
      <c r="K206" s="5" t="s">
        <v>8270</v>
      </c>
      <c r="L206" s="5" t="s">
        <v>8269</v>
      </c>
      <c r="M206" s="5">
        <v>40</v>
      </c>
      <c r="N206" s="11">
        <v>800000</v>
      </c>
      <c r="O206" s="36">
        <v>480000</v>
      </c>
      <c r="P206" s="5" t="s">
        <v>38</v>
      </c>
      <c r="Q206" s="5">
        <v>3.66</v>
      </c>
      <c r="R206" s="5">
        <v>15.5</v>
      </c>
      <c r="S206" s="5" t="s">
        <v>37</v>
      </c>
      <c r="T206" s="5" t="s">
        <v>38</v>
      </c>
      <c r="U206" s="5" t="s">
        <v>38</v>
      </c>
      <c r="V206" s="5" t="s">
        <v>38</v>
      </c>
      <c r="W206" s="5" t="s">
        <v>38</v>
      </c>
      <c r="X206" s="5" t="s">
        <v>38</v>
      </c>
      <c r="Y206" s="5" t="s">
        <v>38</v>
      </c>
      <c r="Z206" s="5" t="s">
        <v>38</v>
      </c>
      <c r="AA206" s="5" t="s">
        <v>38</v>
      </c>
      <c r="AB206" s="5" t="s">
        <v>38</v>
      </c>
      <c r="AC206" s="5" t="s">
        <v>38</v>
      </c>
      <c r="AD206" s="5" t="s">
        <v>38</v>
      </c>
      <c r="AE206" s="5" t="s">
        <v>38</v>
      </c>
      <c r="AF206" s="5" t="s">
        <v>8454</v>
      </c>
    </row>
    <row r="207" spans="1:32" s="6" customFormat="1" ht="60" customHeight="1" x14ac:dyDescent="0.2">
      <c r="A207" s="5">
        <v>204</v>
      </c>
      <c r="B207" s="5" t="s">
        <v>6223</v>
      </c>
      <c r="C207" s="5" t="s">
        <v>27</v>
      </c>
      <c r="D207" s="5" t="s">
        <v>28</v>
      </c>
      <c r="E207" s="5" t="s">
        <v>1719</v>
      </c>
      <c r="F207" s="5" t="s">
        <v>1707</v>
      </c>
      <c r="G207" s="5" t="s">
        <v>1770</v>
      </c>
      <c r="H207" s="5" t="s">
        <v>8384</v>
      </c>
      <c r="I207" s="5" t="s">
        <v>8383</v>
      </c>
      <c r="J207" s="5" t="s">
        <v>9172</v>
      </c>
      <c r="K207" s="5">
        <v>33.381625</v>
      </c>
      <c r="L207" s="5">
        <v>71.837577999999993</v>
      </c>
      <c r="M207" s="5">
        <v>40</v>
      </c>
      <c r="N207" s="5">
        <v>1176724</v>
      </c>
      <c r="O207" s="5" t="s">
        <v>38</v>
      </c>
      <c r="P207" s="5" t="s">
        <v>38</v>
      </c>
      <c r="Q207" s="5" t="s">
        <v>8382</v>
      </c>
      <c r="R207" s="5">
        <v>12</v>
      </c>
      <c r="S207" s="5" t="s">
        <v>37</v>
      </c>
      <c r="T207" s="5" t="s">
        <v>38</v>
      </c>
      <c r="U207" s="5" t="s">
        <v>38</v>
      </c>
      <c r="V207" s="5" t="s">
        <v>38</v>
      </c>
      <c r="W207" s="5" t="s">
        <v>38</v>
      </c>
      <c r="X207" s="5" t="s">
        <v>38</v>
      </c>
      <c r="Y207" s="5" t="s">
        <v>38</v>
      </c>
      <c r="Z207" s="5" t="s">
        <v>38</v>
      </c>
      <c r="AA207" s="5" t="s">
        <v>38</v>
      </c>
      <c r="AB207" s="5" t="s">
        <v>38</v>
      </c>
      <c r="AC207" s="5" t="s">
        <v>38</v>
      </c>
      <c r="AD207" s="5" t="s">
        <v>38</v>
      </c>
      <c r="AE207" s="5" t="s">
        <v>38</v>
      </c>
      <c r="AF207" s="5" t="s">
        <v>8454</v>
      </c>
    </row>
    <row r="208" spans="1:32" s="6" customFormat="1" ht="60" customHeight="1" x14ac:dyDescent="0.2">
      <c r="A208" s="1">
        <v>205</v>
      </c>
      <c r="B208" s="5" t="s">
        <v>6223</v>
      </c>
      <c r="C208" s="5" t="s">
        <v>27</v>
      </c>
      <c r="D208" s="5" t="s">
        <v>28</v>
      </c>
      <c r="E208" s="5" t="s">
        <v>8372</v>
      </c>
      <c r="F208" s="5" t="s">
        <v>2380</v>
      </c>
      <c r="G208" s="5" t="s">
        <v>2362</v>
      </c>
      <c r="H208" s="5" t="s">
        <v>8371</v>
      </c>
      <c r="I208" s="5" t="s">
        <v>9171</v>
      </c>
      <c r="J208" s="5" t="s">
        <v>9170</v>
      </c>
      <c r="K208" s="5">
        <v>33.411648</v>
      </c>
      <c r="L208" s="5">
        <v>72.065816999999996</v>
      </c>
      <c r="M208" s="5">
        <v>40</v>
      </c>
      <c r="N208" s="5">
        <v>1001264</v>
      </c>
      <c r="O208" s="5" t="s">
        <v>38</v>
      </c>
      <c r="P208" s="5" t="s">
        <v>38</v>
      </c>
      <c r="Q208" s="5" t="s">
        <v>9169</v>
      </c>
      <c r="R208" s="5">
        <v>12</v>
      </c>
      <c r="S208" s="5" t="s">
        <v>37</v>
      </c>
      <c r="T208" s="5" t="s">
        <v>38</v>
      </c>
      <c r="U208" s="5" t="s">
        <v>38</v>
      </c>
      <c r="V208" s="5" t="s">
        <v>38</v>
      </c>
      <c r="W208" s="5" t="s">
        <v>38</v>
      </c>
      <c r="X208" s="5" t="s">
        <v>38</v>
      </c>
      <c r="Y208" s="5" t="s">
        <v>38</v>
      </c>
      <c r="Z208" s="5" t="s">
        <v>38</v>
      </c>
      <c r="AA208" s="5" t="s">
        <v>38</v>
      </c>
      <c r="AB208" s="5" t="s">
        <v>38</v>
      </c>
      <c r="AC208" s="5" t="s">
        <v>38</v>
      </c>
      <c r="AD208" s="5" t="s">
        <v>38</v>
      </c>
      <c r="AE208" s="5" t="s">
        <v>38</v>
      </c>
      <c r="AF208" s="5" t="s">
        <v>8454</v>
      </c>
    </row>
    <row r="209" spans="1:32" s="6" customFormat="1" ht="60" customHeight="1" x14ac:dyDescent="0.2">
      <c r="A209" s="5">
        <v>206</v>
      </c>
      <c r="B209" s="5" t="s">
        <v>6223</v>
      </c>
      <c r="C209" s="5" t="s">
        <v>27</v>
      </c>
      <c r="D209" s="5" t="s">
        <v>28</v>
      </c>
      <c r="E209" s="5" t="s">
        <v>3960</v>
      </c>
      <c r="F209" s="5" t="s">
        <v>3954</v>
      </c>
      <c r="G209" s="5" t="s">
        <v>8387</v>
      </c>
      <c r="H209" s="5" t="s">
        <v>8386</v>
      </c>
      <c r="I209" s="5" t="s">
        <v>8385</v>
      </c>
      <c r="J209" s="5" t="s">
        <v>9168</v>
      </c>
      <c r="K209" s="5">
        <v>33.543782</v>
      </c>
      <c r="L209" s="5">
        <v>72.033270000000002</v>
      </c>
      <c r="M209" s="5">
        <v>40</v>
      </c>
      <c r="N209" s="5">
        <v>1176724</v>
      </c>
      <c r="O209" s="5" t="s">
        <v>38</v>
      </c>
      <c r="P209" s="5" t="s">
        <v>38</v>
      </c>
      <c r="Q209" s="5" t="s">
        <v>8382</v>
      </c>
      <c r="R209" s="5">
        <v>12</v>
      </c>
      <c r="S209" s="5" t="s">
        <v>37</v>
      </c>
      <c r="T209" s="5" t="s">
        <v>38</v>
      </c>
      <c r="U209" s="5" t="s">
        <v>38</v>
      </c>
      <c r="V209" s="5" t="s">
        <v>38</v>
      </c>
      <c r="W209" s="5" t="s">
        <v>38</v>
      </c>
      <c r="X209" s="5" t="s">
        <v>38</v>
      </c>
      <c r="Y209" s="5" t="s">
        <v>38</v>
      </c>
      <c r="Z209" s="5" t="s">
        <v>38</v>
      </c>
      <c r="AA209" s="5" t="s">
        <v>38</v>
      </c>
      <c r="AB209" s="5" t="s">
        <v>38</v>
      </c>
      <c r="AC209" s="5" t="s">
        <v>38</v>
      </c>
      <c r="AD209" s="5" t="s">
        <v>38</v>
      </c>
      <c r="AE209" s="5" t="s">
        <v>38</v>
      </c>
      <c r="AF209" s="5" t="s">
        <v>8454</v>
      </c>
    </row>
    <row r="210" spans="1:32" s="6" customFormat="1" ht="60" customHeight="1" x14ac:dyDescent="0.2">
      <c r="A210" s="1">
        <v>207</v>
      </c>
      <c r="B210" s="5" t="s">
        <v>6223</v>
      </c>
      <c r="C210" s="5" t="s">
        <v>27</v>
      </c>
      <c r="D210" s="5" t="s">
        <v>28</v>
      </c>
      <c r="E210" s="5" t="s">
        <v>8036</v>
      </c>
      <c r="F210" s="5" t="s">
        <v>8036</v>
      </c>
      <c r="G210" s="5" t="s">
        <v>8390</v>
      </c>
      <c r="H210" s="5" t="s">
        <v>8389</v>
      </c>
      <c r="I210" s="5" t="s">
        <v>8388</v>
      </c>
      <c r="J210" s="5" t="s">
        <v>8571</v>
      </c>
      <c r="K210" s="5">
        <v>33.124737000000003</v>
      </c>
      <c r="L210" s="5">
        <v>71.764736999999997</v>
      </c>
      <c r="M210" s="5">
        <v>64</v>
      </c>
      <c r="N210" s="5">
        <v>920846</v>
      </c>
      <c r="O210" s="5" t="s">
        <v>38</v>
      </c>
      <c r="P210" s="5" t="s">
        <v>38</v>
      </c>
      <c r="Q210" s="5" t="s">
        <v>9167</v>
      </c>
      <c r="R210" s="5">
        <v>7.5</v>
      </c>
      <c r="S210" s="5" t="s">
        <v>37</v>
      </c>
      <c r="T210" s="5" t="s">
        <v>38</v>
      </c>
      <c r="U210" s="5" t="s">
        <v>38</v>
      </c>
      <c r="V210" s="5" t="s">
        <v>38</v>
      </c>
      <c r="W210" s="5" t="s">
        <v>38</v>
      </c>
      <c r="X210" s="5" t="s">
        <v>38</v>
      </c>
      <c r="Y210" s="5" t="s">
        <v>38</v>
      </c>
      <c r="Z210" s="5" t="s">
        <v>38</v>
      </c>
      <c r="AA210" s="5" t="s">
        <v>38</v>
      </c>
      <c r="AB210" s="5" t="s">
        <v>38</v>
      </c>
      <c r="AC210" s="5" t="s">
        <v>38</v>
      </c>
      <c r="AD210" s="5" t="s">
        <v>38</v>
      </c>
      <c r="AE210" s="5" t="s">
        <v>38</v>
      </c>
      <c r="AF210" s="5" t="s">
        <v>8454</v>
      </c>
    </row>
    <row r="211" spans="1:32" s="6" customFormat="1" ht="60" customHeight="1" x14ac:dyDescent="0.2">
      <c r="A211" s="5">
        <v>208</v>
      </c>
      <c r="B211" s="5" t="s">
        <v>6223</v>
      </c>
      <c r="C211" s="5" t="s">
        <v>27</v>
      </c>
      <c r="D211" s="5" t="s">
        <v>28</v>
      </c>
      <c r="E211" s="5" t="s">
        <v>8592</v>
      </c>
      <c r="F211" s="5" t="s">
        <v>297</v>
      </c>
      <c r="G211" s="5" t="s">
        <v>9166</v>
      </c>
      <c r="H211" s="5" t="s">
        <v>9165</v>
      </c>
      <c r="I211" s="5" t="s">
        <v>9164</v>
      </c>
      <c r="J211" s="5" t="s">
        <v>9163</v>
      </c>
      <c r="K211" s="5">
        <v>33.395422000000003</v>
      </c>
      <c r="L211" s="5">
        <v>72.049252999999993</v>
      </c>
      <c r="M211" s="5">
        <v>40</v>
      </c>
      <c r="N211" s="5">
        <v>1176724</v>
      </c>
      <c r="O211" s="5" t="s">
        <v>38</v>
      </c>
      <c r="P211" s="5" t="s">
        <v>38</v>
      </c>
      <c r="Q211" s="5" t="s">
        <v>8382</v>
      </c>
      <c r="R211" s="5">
        <v>12</v>
      </c>
      <c r="S211" s="5" t="s">
        <v>37</v>
      </c>
      <c r="T211" s="5" t="s">
        <v>38</v>
      </c>
      <c r="U211" s="5" t="s">
        <v>38</v>
      </c>
      <c r="V211" s="5" t="s">
        <v>38</v>
      </c>
      <c r="W211" s="5" t="s">
        <v>38</v>
      </c>
      <c r="X211" s="5" t="s">
        <v>38</v>
      </c>
      <c r="Y211" s="5" t="s">
        <v>38</v>
      </c>
      <c r="Z211" s="5" t="s">
        <v>38</v>
      </c>
      <c r="AA211" s="5" t="s">
        <v>38</v>
      </c>
      <c r="AB211" s="5" t="s">
        <v>38</v>
      </c>
      <c r="AC211" s="5" t="s">
        <v>38</v>
      </c>
      <c r="AD211" s="5" t="s">
        <v>38</v>
      </c>
      <c r="AE211" s="5" t="s">
        <v>38</v>
      </c>
      <c r="AF211" s="5" t="s">
        <v>8454</v>
      </c>
    </row>
    <row r="212" spans="1:32" s="6" customFormat="1" ht="60" customHeight="1" x14ac:dyDescent="0.2">
      <c r="A212" s="1">
        <v>209</v>
      </c>
      <c r="B212" s="5" t="s">
        <v>6223</v>
      </c>
      <c r="C212" s="5" t="s">
        <v>27</v>
      </c>
      <c r="D212" s="5" t="s">
        <v>109</v>
      </c>
      <c r="E212" s="5" t="s">
        <v>8565</v>
      </c>
      <c r="F212" s="5" t="s">
        <v>3893</v>
      </c>
      <c r="G212" s="5" t="s">
        <v>9162</v>
      </c>
      <c r="H212" s="5" t="s">
        <v>8854</v>
      </c>
      <c r="I212" s="5" t="s">
        <v>8853</v>
      </c>
      <c r="J212" s="5" t="s">
        <v>9161</v>
      </c>
      <c r="K212" s="5">
        <v>33.55134692</v>
      </c>
      <c r="L212" s="5">
        <v>72.743891000000005</v>
      </c>
      <c r="M212" s="5">
        <v>70</v>
      </c>
      <c r="N212" s="5">
        <v>9016188</v>
      </c>
      <c r="O212" s="35">
        <v>480000</v>
      </c>
      <c r="P212" s="53">
        <v>45179</v>
      </c>
      <c r="Q212" s="5">
        <v>3.99</v>
      </c>
      <c r="R212" s="5">
        <v>12</v>
      </c>
      <c r="S212" s="5" t="s">
        <v>9160</v>
      </c>
      <c r="T212" s="5">
        <v>240000</v>
      </c>
      <c r="U212" s="5" t="s">
        <v>37</v>
      </c>
      <c r="V212" s="5">
        <v>192000</v>
      </c>
      <c r="W212" s="53" t="s">
        <v>37</v>
      </c>
      <c r="X212" s="5" t="s">
        <v>38</v>
      </c>
      <c r="Y212" s="5" t="s">
        <v>38</v>
      </c>
      <c r="Z212" s="5" t="s">
        <v>38</v>
      </c>
      <c r="AA212" s="5" t="s">
        <v>38</v>
      </c>
      <c r="AB212" s="5" t="s">
        <v>38</v>
      </c>
      <c r="AC212" s="5" t="s">
        <v>38</v>
      </c>
      <c r="AD212" s="5" t="s">
        <v>38</v>
      </c>
      <c r="AE212" s="5" t="s">
        <v>38</v>
      </c>
      <c r="AF212" s="5" t="s">
        <v>9149</v>
      </c>
    </row>
    <row r="213" spans="1:32" s="6" customFormat="1" ht="60" customHeight="1" x14ac:dyDescent="0.2">
      <c r="A213" s="5">
        <v>210</v>
      </c>
      <c r="B213" s="5" t="s">
        <v>6223</v>
      </c>
      <c r="C213" s="5" t="s">
        <v>27</v>
      </c>
      <c r="D213" s="5" t="s">
        <v>2176</v>
      </c>
      <c r="E213" s="5" t="s">
        <v>2379</v>
      </c>
      <c r="F213" s="5" t="s">
        <v>29</v>
      </c>
      <c r="G213" s="5" t="s">
        <v>2038</v>
      </c>
      <c r="H213" s="5" t="s">
        <v>9159</v>
      </c>
      <c r="I213" s="5" t="s">
        <v>9155</v>
      </c>
      <c r="J213" s="5" t="s">
        <v>9158</v>
      </c>
      <c r="K213" s="5">
        <v>33.449162999999999</v>
      </c>
      <c r="L213" s="5">
        <v>72.113320000000002</v>
      </c>
      <c r="M213" s="5">
        <v>40</v>
      </c>
      <c r="N213" s="90">
        <v>1105610</v>
      </c>
      <c r="O213" s="35">
        <v>480000</v>
      </c>
      <c r="P213" s="53">
        <v>45302</v>
      </c>
      <c r="Q213" s="5">
        <v>4.5999999999999996</v>
      </c>
      <c r="R213" s="5">
        <v>12</v>
      </c>
      <c r="S213" s="5" t="s">
        <v>37</v>
      </c>
      <c r="T213" s="5">
        <v>240000</v>
      </c>
      <c r="U213" s="53" t="s">
        <v>37</v>
      </c>
      <c r="V213" s="5">
        <v>192001</v>
      </c>
      <c r="W213" s="53" t="s">
        <v>37</v>
      </c>
      <c r="X213" s="5" t="s">
        <v>38</v>
      </c>
      <c r="Y213" s="5" t="s">
        <v>38</v>
      </c>
      <c r="Z213" s="5" t="s">
        <v>38</v>
      </c>
      <c r="AA213" s="5" t="s">
        <v>38</v>
      </c>
      <c r="AB213" s="5" t="s">
        <v>38</v>
      </c>
      <c r="AC213" s="5" t="s">
        <v>38</v>
      </c>
      <c r="AD213" s="5" t="s">
        <v>38</v>
      </c>
      <c r="AE213" s="5" t="s">
        <v>38</v>
      </c>
      <c r="AF213" s="5" t="s">
        <v>9149</v>
      </c>
    </row>
    <row r="214" spans="1:32" s="6" customFormat="1" ht="60" customHeight="1" x14ac:dyDescent="0.2">
      <c r="A214" s="1">
        <v>211</v>
      </c>
      <c r="B214" s="5" t="s">
        <v>6223</v>
      </c>
      <c r="C214" s="5" t="s">
        <v>27</v>
      </c>
      <c r="D214" s="5" t="s">
        <v>2176</v>
      </c>
      <c r="E214" s="5" t="s">
        <v>2379</v>
      </c>
      <c r="F214" s="5" t="s">
        <v>29</v>
      </c>
      <c r="G214" s="5" t="s">
        <v>9157</v>
      </c>
      <c r="H214" s="5" t="s">
        <v>9156</v>
      </c>
      <c r="I214" s="5" t="s">
        <v>9155</v>
      </c>
      <c r="J214" s="5" t="s">
        <v>9154</v>
      </c>
      <c r="K214" s="5">
        <v>33.448086000000004</v>
      </c>
      <c r="L214" s="5">
        <v>72.112972999999997</v>
      </c>
      <c r="M214" s="5">
        <v>56</v>
      </c>
      <c r="N214" s="5">
        <v>901688</v>
      </c>
      <c r="O214" s="35">
        <v>480000</v>
      </c>
      <c r="P214" s="53">
        <v>45195</v>
      </c>
      <c r="Q214" s="5">
        <v>3.99</v>
      </c>
      <c r="R214" s="5">
        <v>12</v>
      </c>
      <c r="S214" s="5" t="s">
        <v>37</v>
      </c>
      <c r="T214" s="5">
        <v>240000</v>
      </c>
      <c r="U214" s="53" t="s">
        <v>37</v>
      </c>
      <c r="V214" s="5">
        <v>192002</v>
      </c>
      <c r="W214" s="53" t="s">
        <v>37</v>
      </c>
      <c r="X214" s="5" t="s">
        <v>38</v>
      </c>
      <c r="Y214" s="5" t="s">
        <v>38</v>
      </c>
      <c r="Z214" s="5" t="s">
        <v>38</v>
      </c>
      <c r="AA214" s="5" t="s">
        <v>38</v>
      </c>
      <c r="AB214" s="5" t="s">
        <v>38</v>
      </c>
      <c r="AC214" s="5" t="s">
        <v>38</v>
      </c>
      <c r="AD214" s="5" t="s">
        <v>38</v>
      </c>
      <c r="AE214" s="5" t="s">
        <v>38</v>
      </c>
      <c r="AF214" s="5" t="s">
        <v>9149</v>
      </c>
    </row>
    <row r="215" spans="1:32" s="6" customFormat="1" ht="60" customHeight="1" x14ac:dyDescent="0.2">
      <c r="A215" s="5">
        <v>212</v>
      </c>
      <c r="B215" s="5" t="s">
        <v>6223</v>
      </c>
      <c r="C215" s="5" t="s">
        <v>27</v>
      </c>
      <c r="D215" s="5" t="s">
        <v>9153</v>
      </c>
      <c r="E215" s="5" t="s">
        <v>3930</v>
      </c>
      <c r="F215" s="5" t="s">
        <v>3930</v>
      </c>
      <c r="G215" s="5" t="s">
        <v>9152</v>
      </c>
      <c r="H215" s="5" t="s">
        <v>9151</v>
      </c>
      <c r="I215" s="5" t="s">
        <v>9150</v>
      </c>
      <c r="J215" s="5" t="s">
        <v>3930</v>
      </c>
      <c r="K215" s="5">
        <v>33.066803</v>
      </c>
      <c r="L215" s="5">
        <v>71.883471</v>
      </c>
      <c r="M215" s="5">
        <v>40</v>
      </c>
      <c r="N215" s="5">
        <v>1500396</v>
      </c>
      <c r="O215" s="35">
        <v>480000</v>
      </c>
      <c r="P215" s="53">
        <v>45271</v>
      </c>
      <c r="Q215" s="5">
        <v>4.87</v>
      </c>
      <c r="R215" s="5">
        <v>15</v>
      </c>
      <c r="S215" s="5" t="s">
        <v>37</v>
      </c>
      <c r="T215" s="5">
        <v>240000</v>
      </c>
      <c r="U215" s="5" t="s">
        <v>37</v>
      </c>
      <c r="V215" s="5">
        <v>192003</v>
      </c>
      <c r="W215" s="53" t="s">
        <v>37</v>
      </c>
      <c r="X215" s="5" t="s">
        <v>38</v>
      </c>
      <c r="Y215" s="5" t="s">
        <v>38</v>
      </c>
      <c r="Z215" s="5" t="s">
        <v>38</v>
      </c>
      <c r="AA215" s="5">
        <v>0</v>
      </c>
      <c r="AB215" s="5" t="s">
        <v>38</v>
      </c>
      <c r="AC215" s="5" t="s">
        <v>38</v>
      </c>
      <c r="AD215" s="5" t="s">
        <v>38</v>
      </c>
      <c r="AE215" s="5" t="s">
        <v>38</v>
      </c>
      <c r="AF215" s="5" t="s">
        <v>9149</v>
      </c>
    </row>
    <row r="216" spans="1:32" s="6" customFormat="1" ht="60" customHeight="1" x14ac:dyDescent="0.2">
      <c r="A216" s="1">
        <v>213</v>
      </c>
      <c r="B216" s="5" t="s">
        <v>6223</v>
      </c>
      <c r="C216" s="5" t="s">
        <v>27</v>
      </c>
      <c r="D216" s="5" t="s">
        <v>109</v>
      </c>
      <c r="E216" s="5" t="s">
        <v>51</v>
      </c>
      <c r="F216" s="5" t="s">
        <v>51</v>
      </c>
      <c r="G216" s="5" t="s">
        <v>9103</v>
      </c>
      <c r="H216" s="5" t="s">
        <v>9102</v>
      </c>
      <c r="I216" s="5" t="s">
        <v>9101</v>
      </c>
      <c r="J216" s="5" t="s">
        <v>51</v>
      </c>
      <c r="K216" s="5">
        <v>33.410333000000001</v>
      </c>
      <c r="L216" s="5">
        <v>72.495476999999994</v>
      </c>
      <c r="M216" s="5">
        <v>60</v>
      </c>
      <c r="N216" s="50">
        <v>1718387.1832199998</v>
      </c>
      <c r="O216" s="50">
        <v>480000</v>
      </c>
      <c r="P216" s="5" t="s">
        <v>38</v>
      </c>
      <c r="Q216" s="5">
        <v>15</v>
      </c>
      <c r="R216" s="5">
        <v>15</v>
      </c>
      <c r="S216" s="5" t="s">
        <v>37</v>
      </c>
      <c r="T216" s="5">
        <v>240000</v>
      </c>
      <c r="U216" s="5" t="s">
        <v>37</v>
      </c>
      <c r="V216" s="5" t="s">
        <v>38</v>
      </c>
      <c r="W216" s="5" t="s">
        <v>38</v>
      </c>
      <c r="X216" s="5" t="s">
        <v>38</v>
      </c>
      <c r="Y216" s="5" t="s">
        <v>38</v>
      </c>
      <c r="Z216" s="5" t="s">
        <v>38</v>
      </c>
      <c r="AA216" s="5" t="s">
        <v>38</v>
      </c>
      <c r="AB216" s="5" t="s">
        <v>38</v>
      </c>
      <c r="AC216" s="5" t="s">
        <v>38</v>
      </c>
      <c r="AD216" s="5" t="s">
        <v>38</v>
      </c>
      <c r="AE216" s="5" t="s">
        <v>38</v>
      </c>
      <c r="AF216" s="5" t="s">
        <v>7046</v>
      </c>
    </row>
    <row r="217" spans="1:32" s="6" customFormat="1" ht="60" customHeight="1" x14ac:dyDescent="0.2">
      <c r="A217" s="5">
        <v>214</v>
      </c>
      <c r="B217" s="5" t="s">
        <v>6223</v>
      </c>
      <c r="C217" s="5" t="s">
        <v>27</v>
      </c>
      <c r="D217" s="5" t="s">
        <v>7279</v>
      </c>
      <c r="E217" s="5" t="s">
        <v>9148</v>
      </c>
      <c r="F217" s="5" t="s">
        <v>2410</v>
      </c>
      <c r="G217" s="5" t="s">
        <v>9147</v>
      </c>
      <c r="H217" s="5" t="s">
        <v>9146</v>
      </c>
      <c r="I217" s="5" t="s">
        <v>9145</v>
      </c>
      <c r="J217" s="5" t="s">
        <v>9144</v>
      </c>
      <c r="K217" s="5">
        <v>33.350270000000002</v>
      </c>
      <c r="L217" s="5">
        <v>72.367570000000001</v>
      </c>
      <c r="M217" s="5">
        <v>40</v>
      </c>
      <c r="N217" s="5">
        <v>1176724</v>
      </c>
      <c r="O217" s="5" t="s">
        <v>38</v>
      </c>
      <c r="P217" s="5" t="s">
        <v>38</v>
      </c>
      <c r="Q217" s="5" t="s">
        <v>8382</v>
      </c>
      <c r="R217" s="5">
        <v>12</v>
      </c>
      <c r="S217" s="5" t="s">
        <v>37</v>
      </c>
      <c r="T217" s="5" t="s">
        <v>38</v>
      </c>
      <c r="U217" s="5" t="s">
        <v>38</v>
      </c>
      <c r="V217" s="5" t="s">
        <v>38</v>
      </c>
      <c r="W217" s="5" t="s">
        <v>38</v>
      </c>
      <c r="X217" s="5" t="s">
        <v>38</v>
      </c>
      <c r="Y217" s="5" t="s">
        <v>38</v>
      </c>
      <c r="Z217" s="5" t="s">
        <v>38</v>
      </c>
      <c r="AA217" s="5" t="s">
        <v>38</v>
      </c>
      <c r="AB217" s="5" t="s">
        <v>38</v>
      </c>
      <c r="AC217" s="5" t="s">
        <v>38</v>
      </c>
      <c r="AD217" s="5" t="s">
        <v>38</v>
      </c>
      <c r="AE217" s="5" t="s">
        <v>38</v>
      </c>
      <c r="AF217" s="5" t="s">
        <v>8454</v>
      </c>
    </row>
    <row r="218" spans="1:32" s="6" customFormat="1" ht="60" customHeight="1" x14ac:dyDescent="0.2">
      <c r="A218" s="1">
        <v>215</v>
      </c>
      <c r="B218" s="5" t="s">
        <v>6223</v>
      </c>
      <c r="C218" s="5" t="s">
        <v>1549</v>
      </c>
      <c r="D218" s="5" t="s">
        <v>2849</v>
      </c>
      <c r="E218" s="5" t="s">
        <v>9136</v>
      </c>
      <c r="F218" s="5" t="s">
        <v>9139</v>
      </c>
      <c r="G218" s="5" t="s">
        <v>8098</v>
      </c>
      <c r="H218" s="5" t="s">
        <v>9138</v>
      </c>
      <c r="I218" s="35" t="s">
        <v>9137</v>
      </c>
      <c r="J218" s="5" t="s">
        <v>9136</v>
      </c>
      <c r="K218" s="5">
        <v>33.582607000000003</v>
      </c>
      <c r="L218" s="5">
        <v>73.362053000000003</v>
      </c>
      <c r="M218" s="5">
        <v>35</v>
      </c>
      <c r="N218" s="5">
        <v>1017501</v>
      </c>
      <c r="O218" s="35">
        <v>480000</v>
      </c>
      <c r="P218" s="5" t="s">
        <v>9135</v>
      </c>
      <c r="Q218" s="5">
        <v>4.57</v>
      </c>
      <c r="R218" s="5">
        <v>10</v>
      </c>
      <c r="S218" s="5" t="s">
        <v>37</v>
      </c>
      <c r="T218" s="5">
        <v>240000</v>
      </c>
      <c r="U218" s="5" t="s">
        <v>37</v>
      </c>
      <c r="V218" s="5" t="s">
        <v>38</v>
      </c>
      <c r="W218" s="5" t="s">
        <v>38</v>
      </c>
      <c r="X218" s="5" t="s">
        <v>9134</v>
      </c>
      <c r="Y218" s="5" t="s">
        <v>38</v>
      </c>
      <c r="Z218" s="5" t="s">
        <v>38</v>
      </c>
      <c r="AA218" s="5" t="s">
        <v>38</v>
      </c>
      <c r="AB218" s="5" t="s">
        <v>38</v>
      </c>
      <c r="AC218" s="5" t="s">
        <v>38</v>
      </c>
      <c r="AD218" s="5" t="s">
        <v>38</v>
      </c>
      <c r="AE218" s="5" t="s">
        <v>38</v>
      </c>
      <c r="AF218" s="5" t="s">
        <v>7046</v>
      </c>
    </row>
    <row r="219" spans="1:32" s="6" customFormat="1" ht="60" customHeight="1" x14ac:dyDescent="0.2">
      <c r="A219" s="5">
        <v>216</v>
      </c>
      <c r="B219" s="5" t="s">
        <v>6223</v>
      </c>
      <c r="C219" s="5" t="s">
        <v>1549</v>
      </c>
      <c r="D219" s="5" t="s">
        <v>2849</v>
      </c>
      <c r="E219" s="5" t="s">
        <v>7855</v>
      </c>
      <c r="F219" s="5" t="s">
        <v>9139</v>
      </c>
      <c r="G219" s="5" t="s">
        <v>9143</v>
      </c>
      <c r="H219" s="5" t="s">
        <v>9142</v>
      </c>
      <c r="I219" s="35" t="s">
        <v>9141</v>
      </c>
      <c r="J219" s="5" t="s">
        <v>7855</v>
      </c>
      <c r="K219" s="5">
        <v>33.573590000000003</v>
      </c>
      <c r="L219" s="5">
        <v>73.402119999999996</v>
      </c>
      <c r="M219" s="5">
        <v>42</v>
      </c>
      <c r="N219" s="5">
        <v>1017501</v>
      </c>
      <c r="O219" s="35">
        <v>480000</v>
      </c>
      <c r="P219" s="5" t="s">
        <v>9135</v>
      </c>
      <c r="Q219" s="5">
        <v>4.57</v>
      </c>
      <c r="R219" s="5">
        <v>10</v>
      </c>
      <c r="S219" s="5" t="s">
        <v>37</v>
      </c>
      <c r="T219" s="5">
        <v>240000</v>
      </c>
      <c r="U219" s="5" t="s">
        <v>37</v>
      </c>
      <c r="V219" s="5" t="s">
        <v>38</v>
      </c>
      <c r="W219" s="5" t="s">
        <v>38</v>
      </c>
      <c r="X219" s="5" t="s">
        <v>9140</v>
      </c>
      <c r="Y219" s="5" t="s">
        <v>38</v>
      </c>
      <c r="Z219" s="5" t="s">
        <v>38</v>
      </c>
      <c r="AA219" s="5" t="s">
        <v>38</v>
      </c>
      <c r="AB219" s="5" t="s">
        <v>38</v>
      </c>
      <c r="AC219" s="5" t="s">
        <v>38</v>
      </c>
      <c r="AD219" s="5" t="s">
        <v>38</v>
      </c>
      <c r="AE219" s="5" t="s">
        <v>38</v>
      </c>
      <c r="AF219" s="5" t="s">
        <v>7046</v>
      </c>
    </row>
    <row r="220" spans="1:32" s="6" customFormat="1" ht="60" customHeight="1" x14ac:dyDescent="0.2">
      <c r="A220" s="1">
        <v>217</v>
      </c>
      <c r="B220" s="5" t="s">
        <v>6223</v>
      </c>
      <c r="C220" s="5" t="s">
        <v>1549</v>
      </c>
      <c r="D220" s="5" t="s">
        <v>2849</v>
      </c>
      <c r="E220" s="5" t="s">
        <v>9136</v>
      </c>
      <c r="F220" s="5" t="s">
        <v>9139</v>
      </c>
      <c r="G220" s="5" t="s">
        <v>8098</v>
      </c>
      <c r="H220" s="5" t="s">
        <v>9138</v>
      </c>
      <c r="I220" s="35" t="s">
        <v>9137</v>
      </c>
      <c r="J220" s="5" t="s">
        <v>9136</v>
      </c>
      <c r="K220" s="5">
        <v>33.582607000000003</v>
      </c>
      <c r="L220" s="5">
        <v>73.362053000000003</v>
      </c>
      <c r="M220" s="5">
        <v>35</v>
      </c>
      <c r="N220" s="5">
        <v>1017501</v>
      </c>
      <c r="O220" s="35">
        <v>480000</v>
      </c>
      <c r="P220" s="5" t="s">
        <v>9135</v>
      </c>
      <c r="Q220" s="5">
        <v>4.57</v>
      </c>
      <c r="R220" s="5">
        <v>10</v>
      </c>
      <c r="S220" s="5" t="s">
        <v>37</v>
      </c>
      <c r="T220" s="5">
        <v>240000</v>
      </c>
      <c r="U220" s="5" t="s">
        <v>37</v>
      </c>
      <c r="V220" s="5">
        <v>192000</v>
      </c>
      <c r="W220" s="5" t="s">
        <v>37</v>
      </c>
      <c r="X220" s="5" t="s">
        <v>9134</v>
      </c>
      <c r="Y220" s="5" t="s">
        <v>38</v>
      </c>
      <c r="Z220" s="5" t="s">
        <v>38</v>
      </c>
      <c r="AA220" s="5" t="s">
        <v>38</v>
      </c>
      <c r="AB220" s="5" t="s">
        <v>38</v>
      </c>
      <c r="AC220" s="5" t="s">
        <v>38</v>
      </c>
      <c r="AD220" s="5" t="s">
        <v>38</v>
      </c>
      <c r="AE220" s="5" t="s">
        <v>38</v>
      </c>
      <c r="AF220" s="5" t="s">
        <v>7310</v>
      </c>
    </row>
    <row r="221" spans="1:32" s="6" customFormat="1" ht="60" customHeight="1" x14ac:dyDescent="0.2">
      <c r="A221" s="5">
        <v>218</v>
      </c>
      <c r="B221" s="4" t="s">
        <v>6223</v>
      </c>
      <c r="C221" s="4" t="s">
        <v>363</v>
      </c>
      <c r="D221" s="4" t="s">
        <v>371</v>
      </c>
      <c r="E221" s="148" t="s">
        <v>372</v>
      </c>
      <c r="F221" s="4" t="s">
        <v>9131</v>
      </c>
      <c r="G221" s="148" t="s">
        <v>9133</v>
      </c>
      <c r="H221" s="4" t="s">
        <v>374</v>
      </c>
      <c r="I221" s="4" t="s">
        <v>375</v>
      </c>
      <c r="J221" s="148" t="s">
        <v>372</v>
      </c>
      <c r="K221" s="85">
        <v>32.933667999999997</v>
      </c>
      <c r="L221" s="85">
        <v>71.913765999999995</v>
      </c>
      <c r="M221" s="85">
        <v>48</v>
      </c>
      <c r="N221" s="85">
        <v>1710892</v>
      </c>
      <c r="O221" s="181">
        <v>480000</v>
      </c>
      <c r="P221" s="85" t="s">
        <v>38</v>
      </c>
      <c r="Q221" s="85">
        <v>3.66</v>
      </c>
      <c r="R221" s="85">
        <v>15</v>
      </c>
      <c r="S221" s="155" t="s">
        <v>37</v>
      </c>
      <c r="T221" s="85" t="s">
        <v>38</v>
      </c>
      <c r="U221" s="85" t="s">
        <v>38</v>
      </c>
      <c r="V221" s="85" t="s">
        <v>38</v>
      </c>
      <c r="W221" s="85" t="s">
        <v>38</v>
      </c>
      <c r="X221" s="85" t="s">
        <v>38</v>
      </c>
      <c r="Y221" s="85" t="s">
        <v>38</v>
      </c>
      <c r="Z221" s="85" t="s">
        <v>38</v>
      </c>
      <c r="AA221" s="85" t="s">
        <v>38</v>
      </c>
      <c r="AB221" s="85" t="s">
        <v>38</v>
      </c>
      <c r="AC221" s="85" t="s">
        <v>38</v>
      </c>
      <c r="AD221" s="85" t="s">
        <v>38</v>
      </c>
      <c r="AE221" s="85" t="s">
        <v>38</v>
      </c>
      <c r="AF221" s="4" t="s">
        <v>6971</v>
      </c>
    </row>
    <row r="222" spans="1:32" s="6" customFormat="1" ht="60" customHeight="1" x14ac:dyDescent="0.2">
      <c r="A222" s="1">
        <v>219</v>
      </c>
      <c r="B222" s="4" t="s">
        <v>6223</v>
      </c>
      <c r="C222" s="4" t="s">
        <v>363</v>
      </c>
      <c r="D222" s="4" t="s">
        <v>371</v>
      </c>
      <c r="E222" s="148" t="s">
        <v>8456</v>
      </c>
      <c r="F222" s="4" t="s">
        <v>371</v>
      </c>
      <c r="G222" s="148" t="s">
        <v>6588</v>
      </c>
      <c r="H222" s="4" t="s">
        <v>8458</v>
      </c>
      <c r="I222" s="4" t="s">
        <v>8457</v>
      </c>
      <c r="J222" s="148" t="s">
        <v>8456</v>
      </c>
      <c r="K222" s="85">
        <v>32.667310000000001</v>
      </c>
      <c r="L222" s="85">
        <v>72.083690000000004</v>
      </c>
      <c r="M222" s="85">
        <v>45</v>
      </c>
      <c r="N222" s="85">
        <v>1710892</v>
      </c>
      <c r="O222" s="181">
        <v>480000</v>
      </c>
      <c r="P222" s="85" t="s">
        <v>38</v>
      </c>
      <c r="Q222" s="85">
        <v>3.66</v>
      </c>
      <c r="R222" s="85">
        <v>15</v>
      </c>
      <c r="S222" s="155" t="s">
        <v>37</v>
      </c>
      <c r="T222" s="85" t="s">
        <v>38</v>
      </c>
      <c r="U222" s="85" t="s">
        <v>38</v>
      </c>
      <c r="V222" s="85" t="s">
        <v>38</v>
      </c>
      <c r="W222" s="85" t="s">
        <v>38</v>
      </c>
      <c r="X222" s="85" t="s">
        <v>38</v>
      </c>
      <c r="Y222" s="85" t="s">
        <v>38</v>
      </c>
      <c r="Z222" s="85" t="s">
        <v>38</v>
      </c>
      <c r="AA222" s="85" t="s">
        <v>38</v>
      </c>
      <c r="AB222" s="85" t="s">
        <v>38</v>
      </c>
      <c r="AC222" s="85" t="s">
        <v>38</v>
      </c>
      <c r="AD222" s="85" t="s">
        <v>38</v>
      </c>
      <c r="AE222" s="85" t="s">
        <v>38</v>
      </c>
      <c r="AF222" s="4" t="s">
        <v>6971</v>
      </c>
    </row>
    <row r="223" spans="1:32" s="6" customFormat="1" ht="60" customHeight="1" x14ac:dyDescent="0.2">
      <c r="A223" s="5">
        <v>220</v>
      </c>
      <c r="B223" s="4" t="s">
        <v>6223</v>
      </c>
      <c r="C223" s="4" t="s">
        <v>363</v>
      </c>
      <c r="D223" s="4" t="s">
        <v>371</v>
      </c>
      <c r="E223" s="148" t="s">
        <v>8694</v>
      </c>
      <c r="F223" s="4" t="s">
        <v>4966</v>
      </c>
      <c r="G223" s="148" t="s">
        <v>1922</v>
      </c>
      <c r="H223" s="4" t="s">
        <v>9001</v>
      </c>
      <c r="I223" s="4" t="s">
        <v>9000</v>
      </c>
      <c r="J223" s="148" t="s">
        <v>8694</v>
      </c>
      <c r="K223" s="85">
        <v>32.727809999999998</v>
      </c>
      <c r="L223" s="85">
        <v>71.851389999999995</v>
      </c>
      <c r="M223" s="85">
        <v>43</v>
      </c>
      <c r="N223" s="85">
        <v>1710892</v>
      </c>
      <c r="O223" s="181">
        <v>480000</v>
      </c>
      <c r="P223" s="85" t="s">
        <v>38</v>
      </c>
      <c r="Q223" s="85">
        <v>3.66</v>
      </c>
      <c r="R223" s="85">
        <v>15</v>
      </c>
      <c r="S223" s="155" t="s">
        <v>37</v>
      </c>
      <c r="T223" s="85" t="s">
        <v>38</v>
      </c>
      <c r="U223" s="85" t="s">
        <v>38</v>
      </c>
      <c r="V223" s="85" t="s">
        <v>38</v>
      </c>
      <c r="W223" s="85" t="s">
        <v>38</v>
      </c>
      <c r="X223" s="85" t="s">
        <v>38</v>
      </c>
      <c r="Y223" s="85" t="s">
        <v>38</v>
      </c>
      <c r="Z223" s="85" t="s">
        <v>38</v>
      </c>
      <c r="AA223" s="85" t="s">
        <v>38</v>
      </c>
      <c r="AB223" s="85" t="s">
        <v>38</v>
      </c>
      <c r="AC223" s="85" t="s">
        <v>38</v>
      </c>
      <c r="AD223" s="85" t="s">
        <v>38</v>
      </c>
      <c r="AE223" s="85" t="s">
        <v>38</v>
      </c>
      <c r="AF223" s="4" t="s">
        <v>6971</v>
      </c>
    </row>
    <row r="224" spans="1:32" s="6" customFormat="1" ht="60" customHeight="1" x14ac:dyDescent="0.2">
      <c r="A224" s="1">
        <v>221</v>
      </c>
      <c r="B224" s="4" t="s">
        <v>6223</v>
      </c>
      <c r="C224" s="4" t="s">
        <v>363</v>
      </c>
      <c r="D224" s="4" t="s">
        <v>371</v>
      </c>
      <c r="E224" s="148" t="s">
        <v>8694</v>
      </c>
      <c r="F224" s="4" t="s">
        <v>4966</v>
      </c>
      <c r="G224" s="148" t="s">
        <v>8697</v>
      </c>
      <c r="H224" s="4" t="s">
        <v>8696</v>
      </c>
      <c r="I224" s="4" t="s">
        <v>8695</v>
      </c>
      <c r="J224" s="148" t="s">
        <v>8694</v>
      </c>
      <c r="K224" s="85">
        <v>32.659260000000003</v>
      </c>
      <c r="L224" s="85">
        <v>71.910409999999999</v>
      </c>
      <c r="M224" s="85">
        <v>46</v>
      </c>
      <c r="N224" s="85">
        <v>1710892</v>
      </c>
      <c r="O224" s="181">
        <v>480000</v>
      </c>
      <c r="P224" s="85" t="s">
        <v>38</v>
      </c>
      <c r="Q224" s="85">
        <v>3.66</v>
      </c>
      <c r="R224" s="85">
        <v>15</v>
      </c>
      <c r="S224" s="155" t="s">
        <v>37</v>
      </c>
      <c r="T224" s="85" t="s">
        <v>38</v>
      </c>
      <c r="U224" s="85" t="s">
        <v>38</v>
      </c>
      <c r="V224" s="85" t="s">
        <v>38</v>
      </c>
      <c r="W224" s="85" t="s">
        <v>38</v>
      </c>
      <c r="X224" s="85" t="s">
        <v>38</v>
      </c>
      <c r="Y224" s="85" t="s">
        <v>38</v>
      </c>
      <c r="Z224" s="85" t="s">
        <v>38</v>
      </c>
      <c r="AA224" s="85" t="s">
        <v>38</v>
      </c>
      <c r="AB224" s="85" t="s">
        <v>38</v>
      </c>
      <c r="AC224" s="85" t="s">
        <v>38</v>
      </c>
      <c r="AD224" s="85" t="s">
        <v>38</v>
      </c>
      <c r="AE224" s="85" t="s">
        <v>38</v>
      </c>
      <c r="AF224" s="4" t="s">
        <v>6971</v>
      </c>
    </row>
    <row r="225" spans="1:32" s="6" customFormat="1" ht="60" customHeight="1" x14ac:dyDescent="0.2">
      <c r="A225" s="5">
        <v>222</v>
      </c>
      <c r="B225" s="4" t="s">
        <v>6223</v>
      </c>
      <c r="C225" s="4" t="s">
        <v>363</v>
      </c>
      <c r="D225" s="4" t="s">
        <v>371</v>
      </c>
      <c r="E225" s="148" t="s">
        <v>371</v>
      </c>
      <c r="F225" s="4" t="s">
        <v>371</v>
      </c>
      <c r="G225" s="148" t="s">
        <v>9132</v>
      </c>
      <c r="H225" s="4" t="s">
        <v>8994</v>
      </c>
      <c r="I225" s="4" t="s">
        <v>8993</v>
      </c>
      <c r="J225" s="148" t="s">
        <v>371</v>
      </c>
      <c r="K225" s="85">
        <v>32.663620000000002</v>
      </c>
      <c r="L225" s="85">
        <v>71.907650000000004</v>
      </c>
      <c r="M225" s="85">
        <v>40</v>
      </c>
      <c r="N225" s="85">
        <v>1710892</v>
      </c>
      <c r="O225" s="181">
        <v>480000</v>
      </c>
      <c r="P225" s="85" t="s">
        <v>38</v>
      </c>
      <c r="Q225" s="85">
        <v>3.66</v>
      </c>
      <c r="R225" s="85">
        <v>15</v>
      </c>
      <c r="S225" s="155" t="s">
        <v>37</v>
      </c>
      <c r="T225" s="85" t="s">
        <v>38</v>
      </c>
      <c r="U225" s="85" t="s">
        <v>38</v>
      </c>
      <c r="V225" s="85" t="s">
        <v>38</v>
      </c>
      <c r="W225" s="85" t="s">
        <v>38</v>
      </c>
      <c r="X225" s="85" t="s">
        <v>38</v>
      </c>
      <c r="Y225" s="85" t="s">
        <v>38</v>
      </c>
      <c r="Z225" s="85" t="s">
        <v>38</v>
      </c>
      <c r="AA225" s="85" t="s">
        <v>38</v>
      </c>
      <c r="AB225" s="85" t="s">
        <v>38</v>
      </c>
      <c r="AC225" s="85" t="s">
        <v>38</v>
      </c>
      <c r="AD225" s="85" t="s">
        <v>38</v>
      </c>
      <c r="AE225" s="85" t="s">
        <v>38</v>
      </c>
      <c r="AF225" s="4" t="s">
        <v>6971</v>
      </c>
    </row>
    <row r="226" spans="1:32" s="6" customFormat="1" ht="60" customHeight="1" x14ac:dyDescent="0.2">
      <c r="A226" s="1">
        <v>223</v>
      </c>
      <c r="B226" s="4" t="s">
        <v>6223</v>
      </c>
      <c r="C226" s="4" t="s">
        <v>363</v>
      </c>
      <c r="D226" s="4" t="s">
        <v>371</v>
      </c>
      <c r="E226" s="148" t="s">
        <v>8996</v>
      </c>
      <c r="F226" s="4" t="s">
        <v>371</v>
      </c>
      <c r="G226" s="148" t="s">
        <v>8999</v>
      </c>
      <c r="H226" s="4" t="s">
        <v>8998</v>
      </c>
      <c r="I226" s="4" t="s">
        <v>8997</v>
      </c>
      <c r="J226" s="148" t="s">
        <v>8996</v>
      </c>
      <c r="K226" s="85">
        <v>32.653689999999997</v>
      </c>
      <c r="L226" s="85">
        <v>71.91771</v>
      </c>
      <c r="M226" s="85">
        <v>45</v>
      </c>
      <c r="N226" s="85">
        <v>1710892</v>
      </c>
      <c r="O226" s="181">
        <v>480000</v>
      </c>
      <c r="P226" s="85" t="s">
        <v>38</v>
      </c>
      <c r="Q226" s="85">
        <v>3.66</v>
      </c>
      <c r="R226" s="85">
        <v>15</v>
      </c>
      <c r="S226" s="155" t="s">
        <v>37</v>
      </c>
      <c r="T226" s="85" t="s">
        <v>38</v>
      </c>
      <c r="U226" s="85" t="s">
        <v>38</v>
      </c>
      <c r="V226" s="85" t="s">
        <v>38</v>
      </c>
      <c r="W226" s="85" t="s">
        <v>38</v>
      </c>
      <c r="X226" s="85" t="s">
        <v>38</v>
      </c>
      <c r="Y226" s="85" t="s">
        <v>38</v>
      </c>
      <c r="Z226" s="85" t="s">
        <v>38</v>
      </c>
      <c r="AA226" s="85" t="s">
        <v>38</v>
      </c>
      <c r="AB226" s="85" t="s">
        <v>38</v>
      </c>
      <c r="AC226" s="85" t="s">
        <v>38</v>
      </c>
      <c r="AD226" s="85" t="s">
        <v>38</v>
      </c>
      <c r="AE226" s="85" t="s">
        <v>38</v>
      </c>
      <c r="AF226" s="4" t="s">
        <v>6971</v>
      </c>
    </row>
    <row r="227" spans="1:32" s="6" customFormat="1" ht="60" customHeight="1" x14ac:dyDescent="0.2">
      <c r="A227" s="5">
        <v>224</v>
      </c>
      <c r="B227" s="4" t="s">
        <v>6223</v>
      </c>
      <c r="C227" s="4" t="s">
        <v>363</v>
      </c>
      <c r="D227" s="4" t="s">
        <v>371</v>
      </c>
      <c r="E227" s="148" t="s">
        <v>371</v>
      </c>
      <c r="F227" s="4" t="s">
        <v>371</v>
      </c>
      <c r="G227" s="148" t="s">
        <v>9009</v>
      </c>
      <c r="H227" s="4" t="s">
        <v>9008</v>
      </c>
      <c r="I227" s="4" t="s">
        <v>9007</v>
      </c>
      <c r="J227" s="148" t="s">
        <v>371</v>
      </c>
      <c r="K227" s="85">
        <v>32.726849999999999</v>
      </c>
      <c r="L227" s="85">
        <v>71.842399999999998</v>
      </c>
      <c r="M227" s="85">
        <v>41</v>
      </c>
      <c r="N227" s="182">
        <v>1710892</v>
      </c>
      <c r="O227" s="181">
        <v>480000</v>
      </c>
      <c r="P227" s="85" t="s">
        <v>38</v>
      </c>
      <c r="Q227" s="85">
        <v>3.66</v>
      </c>
      <c r="R227" s="85">
        <v>15</v>
      </c>
      <c r="S227" s="155" t="s">
        <v>37</v>
      </c>
      <c r="T227" s="85" t="s">
        <v>38</v>
      </c>
      <c r="U227" s="85" t="s">
        <v>38</v>
      </c>
      <c r="V227" s="85" t="s">
        <v>38</v>
      </c>
      <c r="W227" s="85" t="s">
        <v>38</v>
      </c>
      <c r="X227" s="85" t="s">
        <v>38</v>
      </c>
      <c r="Y227" s="85" t="s">
        <v>38</v>
      </c>
      <c r="Z227" s="85" t="s">
        <v>38</v>
      </c>
      <c r="AA227" s="85" t="s">
        <v>38</v>
      </c>
      <c r="AB227" s="85" t="s">
        <v>38</v>
      </c>
      <c r="AC227" s="85" t="s">
        <v>38</v>
      </c>
      <c r="AD227" s="85" t="s">
        <v>38</v>
      </c>
      <c r="AE227" s="85" t="s">
        <v>38</v>
      </c>
      <c r="AF227" s="4" t="s">
        <v>6971</v>
      </c>
    </row>
    <row r="228" spans="1:32" s="6" customFormat="1" ht="60" customHeight="1" x14ac:dyDescent="0.2">
      <c r="A228" s="1">
        <v>225</v>
      </c>
      <c r="B228" s="4" t="s">
        <v>6223</v>
      </c>
      <c r="C228" s="4" t="s">
        <v>363</v>
      </c>
      <c r="D228" s="4" t="s">
        <v>371</v>
      </c>
      <c r="E228" s="148" t="s">
        <v>371</v>
      </c>
      <c r="F228" s="148" t="s">
        <v>371</v>
      </c>
      <c r="G228" s="4" t="s">
        <v>8992</v>
      </c>
      <c r="H228" s="4" t="s">
        <v>8991</v>
      </c>
      <c r="I228" s="4" t="s">
        <v>8990</v>
      </c>
      <c r="J228" s="148" t="s">
        <v>371</v>
      </c>
      <c r="K228" s="4">
        <v>32.663209999999999</v>
      </c>
      <c r="L228" s="4">
        <v>71.923199999999994</v>
      </c>
      <c r="M228" s="4">
        <v>44</v>
      </c>
      <c r="N228" s="182">
        <v>1710892</v>
      </c>
      <c r="O228" s="181">
        <v>480000</v>
      </c>
      <c r="P228" s="85" t="s">
        <v>38</v>
      </c>
      <c r="Q228" s="85">
        <v>3.66</v>
      </c>
      <c r="R228" s="85">
        <v>15</v>
      </c>
      <c r="S228" s="155" t="s">
        <v>37</v>
      </c>
      <c r="T228" s="85" t="s">
        <v>38</v>
      </c>
      <c r="U228" s="85" t="s">
        <v>38</v>
      </c>
      <c r="V228" s="85" t="s">
        <v>38</v>
      </c>
      <c r="W228" s="85" t="s">
        <v>38</v>
      </c>
      <c r="X228" s="85" t="s">
        <v>38</v>
      </c>
      <c r="Y228" s="85" t="s">
        <v>38</v>
      </c>
      <c r="Z228" s="85" t="s">
        <v>38</v>
      </c>
      <c r="AA228" s="85" t="s">
        <v>38</v>
      </c>
      <c r="AB228" s="85" t="s">
        <v>38</v>
      </c>
      <c r="AC228" s="85" t="s">
        <v>38</v>
      </c>
      <c r="AD228" s="85" t="s">
        <v>38</v>
      </c>
      <c r="AE228" s="85" t="s">
        <v>38</v>
      </c>
      <c r="AF228" s="4" t="s">
        <v>6971</v>
      </c>
    </row>
    <row r="229" spans="1:32" s="6" customFormat="1" ht="60" customHeight="1" x14ac:dyDescent="0.2">
      <c r="A229" s="5">
        <v>226</v>
      </c>
      <c r="B229" s="4" t="s">
        <v>6223</v>
      </c>
      <c r="C229" s="4" t="s">
        <v>363</v>
      </c>
      <c r="D229" s="4" t="s">
        <v>371</v>
      </c>
      <c r="E229" s="148" t="s">
        <v>372</v>
      </c>
      <c r="F229" s="4" t="s">
        <v>9131</v>
      </c>
      <c r="G229" s="4" t="s">
        <v>641</v>
      </c>
      <c r="H229" s="4" t="s">
        <v>8690</v>
      </c>
      <c r="I229" s="4" t="s">
        <v>8689</v>
      </c>
      <c r="J229" s="148" t="s">
        <v>372</v>
      </c>
      <c r="K229" s="4">
        <v>32.630800000000001</v>
      </c>
      <c r="L229" s="4">
        <v>71.917119999999997</v>
      </c>
      <c r="M229" s="4">
        <v>40</v>
      </c>
      <c r="N229" s="182">
        <v>1710892</v>
      </c>
      <c r="O229" s="181">
        <v>480000</v>
      </c>
      <c r="P229" s="85" t="s">
        <v>38</v>
      </c>
      <c r="Q229" s="85">
        <v>3.66</v>
      </c>
      <c r="R229" s="85">
        <v>15</v>
      </c>
      <c r="S229" s="155" t="s">
        <v>37</v>
      </c>
      <c r="T229" s="85" t="s">
        <v>38</v>
      </c>
      <c r="U229" s="85" t="s">
        <v>38</v>
      </c>
      <c r="V229" s="85" t="s">
        <v>38</v>
      </c>
      <c r="W229" s="85" t="s">
        <v>38</v>
      </c>
      <c r="X229" s="85" t="s">
        <v>38</v>
      </c>
      <c r="Y229" s="85" t="s">
        <v>38</v>
      </c>
      <c r="Z229" s="85" t="s">
        <v>38</v>
      </c>
      <c r="AA229" s="85" t="s">
        <v>38</v>
      </c>
      <c r="AB229" s="85" t="s">
        <v>38</v>
      </c>
      <c r="AC229" s="85" t="s">
        <v>38</v>
      </c>
      <c r="AD229" s="85" t="s">
        <v>38</v>
      </c>
      <c r="AE229" s="85" t="s">
        <v>38</v>
      </c>
      <c r="AF229" s="4" t="s">
        <v>6971</v>
      </c>
    </row>
    <row r="230" spans="1:32" s="6" customFormat="1" ht="60" customHeight="1" x14ac:dyDescent="0.2">
      <c r="A230" s="1">
        <v>227</v>
      </c>
      <c r="B230" s="4" t="s">
        <v>6223</v>
      </c>
      <c r="C230" s="4" t="s">
        <v>363</v>
      </c>
      <c r="D230" s="4" t="s">
        <v>371</v>
      </c>
      <c r="E230" s="148" t="s">
        <v>371</v>
      </c>
      <c r="F230" s="148" t="s">
        <v>371</v>
      </c>
      <c r="G230" s="4" t="s">
        <v>8693</v>
      </c>
      <c r="H230" s="4" t="s">
        <v>8692</v>
      </c>
      <c r="I230" s="4" t="s">
        <v>8691</v>
      </c>
      <c r="J230" s="148" t="s">
        <v>371</v>
      </c>
      <c r="K230" s="4" t="s">
        <v>9130</v>
      </c>
      <c r="L230" s="4">
        <v>71.916889999999995</v>
      </c>
      <c r="M230" s="4">
        <v>40</v>
      </c>
      <c r="N230" s="182">
        <v>1710892</v>
      </c>
      <c r="O230" s="181">
        <v>480000</v>
      </c>
      <c r="P230" s="85" t="s">
        <v>38</v>
      </c>
      <c r="Q230" s="85">
        <v>3.66</v>
      </c>
      <c r="R230" s="85">
        <v>15</v>
      </c>
      <c r="S230" s="155" t="s">
        <v>37</v>
      </c>
      <c r="T230" s="85" t="s">
        <v>38</v>
      </c>
      <c r="U230" s="85" t="s">
        <v>38</v>
      </c>
      <c r="V230" s="85" t="s">
        <v>38</v>
      </c>
      <c r="W230" s="85" t="s">
        <v>38</v>
      </c>
      <c r="X230" s="85" t="s">
        <v>38</v>
      </c>
      <c r="Y230" s="85" t="s">
        <v>38</v>
      </c>
      <c r="Z230" s="85" t="s">
        <v>38</v>
      </c>
      <c r="AA230" s="85" t="s">
        <v>38</v>
      </c>
      <c r="AB230" s="85" t="s">
        <v>38</v>
      </c>
      <c r="AC230" s="85" t="s">
        <v>38</v>
      </c>
      <c r="AD230" s="85" t="s">
        <v>38</v>
      </c>
      <c r="AE230" s="85" t="s">
        <v>38</v>
      </c>
      <c r="AF230" s="4" t="s">
        <v>6971</v>
      </c>
    </row>
    <row r="231" spans="1:32" s="6" customFormat="1" ht="60" customHeight="1" x14ac:dyDescent="0.2">
      <c r="A231" s="5">
        <v>228</v>
      </c>
      <c r="B231" s="4" t="s">
        <v>6223</v>
      </c>
      <c r="C231" s="4" t="s">
        <v>363</v>
      </c>
      <c r="D231" s="4" t="s">
        <v>371</v>
      </c>
      <c r="E231" s="148" t="s">
        <v>1899</v>
      </c>
      <c r="F231" s="148" t="s">
        <v>371</v>
      </c>
      <c r="G231" s="4" t="s">
        <v>9129</v>
      </c>
      <c r="H231" s="4" t="s">
        <v>9128</v>
      </c>
      <c r="I231" s="4" t="s">
        <v>9127</v>
      </c>
      <c r="J231" s="148" t="s">
        <v>371</v>
      </c>
      <c r="K231" s="4">
        <v>32.740816000000002</v>
      </c>
      <c r="L231" s="4">
        <v>72.224068000000003</v>
      </c>
      <c r="M231" s="4">
        <v>45</v>
      </c>
      <c r="N231" s="182">
        <v>1710892</v>
      </c>
      <c r="O231" s="181">
        <v>480000</v>
      </c>
      <c r="P231" s="85" t="s">
        <v>38</v>
      </c>
      <c r="Q231" s="85">
        <v>3.66</v>
      </c>
      <c r="R231" s="85">
        <v>15</v>
      </c>
      <c r="S231" s="155" t="s">
        <v>37</v>
      </c>
      <c r="T231" s="85" t="s">
        <v>38</v>
      </c>
      <c r="U231" s="85" t="s">
        <v>38</v>
      </c>
      <c r="V231" s="85" t="s">
        <v>38</v>
      </c>
      <c r="W231" s="85" t="s">
        <v>38</v>
      </c>
      <c r="X231" s="85" t="s">
        <v>38</v>
      </c>
      <c r="Y231" s="85" t="s">
        <v>38</v>
      </c>
      <c r="Z231" s="85" t="s">
        <v>38</v>
      </c>
      <c r="AA231" s="85" t="s">
        <v>38</v>
      </c>
      <c r="AB231" s="85" t="s">
        <v>38</v>
      </c>
      <c r="AC231" s="85" t="s">
        <v>38</v>
      </c>
      <c r="AD231" s="85" t="s">
        <v>38</v>
      </c>
      <c r="AE231" s="85" t="s">
        <v>38</v>
      </c>
      <c r="AF231" s="147" t="s">
        <v>8454</v>
      </c>
    </row>
    <row r="232" spans="1:32" s="6" customFormat="1" ht="60" customHeight="1" x14ac:dyDescent="0.2">
      <c r="A232" s="1">
        <v>229</v>
      </c>
      <c r="B232" s="4" t="s">
        <v>6223</v>
      </c>
      <c r="C232" s="4" t="s">
        <v>363</v>
      </c>
      <c r="D232" s="4" t="s">
        <v>371</v>
      </c>
      <c r="E232" s="148" t="s">
        <v>8996</v>
      </c>
      <c r="F232" s="4" t="s">
        <v>371</v>
      </c>
      <c r="G232" s="148" t="s">
        <v>8999</v>
      </c>
      <c r="H232" s="4" t="s">
        <v>8998</v>
      </c>
      <c r="I232" s="4" t="s">
        <v>8997</v>
      </c>
      <c r="J232" s="148" t="s">
        <v>8996</v>
      </c>
      <c r="K232" s="85">
        <v>32.653689999999997</v>
      </c>
      <c r="L232" s="85">
        <v>71.91771</v>
      </c>
      <c r="M232" s="85">
        <v>45</v>
      </c>
      <c r="N232" s="85">
        <v>1710892</v>
      </c>
      <c r="O232" s="181">
        <v>480000</v>
      </c>
      <c r="P232" s="4" t="s">
        <v>8455</v>
      </c>
      <c r="Q232" s="85">
        <v>3.66</v>
      </c>
      <c r="R232" s="85">
        <v>15</v>
      </c>
      <c r="S232" s="155" t="s">
        <v>37</v>
      </c>
      <c r="T232" s="2">
        <v>240000</v>
      </c>
      <c r="U232" s="4" t="s">
        <v>37</v>
      </c>
      <c r="V232" s="85" t="s">
        <v>38</v>
      </c>
      <c r="W232" s="85" t="s">
        <v>38</v>
      </c>
      <c r="X232" s="85" t="s">
        <v>38</v>
      </c>
      <c r="Y232" s="85" t="s">
        <v>38</v>
      </c>
      <c r="Z232" s="85" t="s">
        <v>38</v>
      </c>
      <c r="AA232" s="85" t="s">
        <v>38</v>
      </c>
      <c r="AB232" s="85" t="s">
        <v>38</v>
      </c>
      <c r="AC232" s="85" t="s">
        <v>38</v>
      </c>
      <c r="AD232" s="85" t="s">
        <v>38</v>
      </c>
      <c r="AE232" s="85" t="s">
        <v>38</v>
      </c>
      <c r="AF232" s="4" t="s">
        <v>7070</v>
      </c>
    </row>
    <row r="233" spans="1:32" s="6" customFormat="1" ht="60" customHeight="1" x14ac:dyDescent="0.2">
      <c r="A233" s="5">
        <v>230</v>
      </c>
      <c r="B233" s="4" t="s">
        <v>6223</v>
      </c>
      <c r="C233" s="4" t="s">
        <v>363</v>
      </c>
      <c r="D233" s="4" t="s">
        <v>371</v>
      </c>
      <c r="E233" s="148" t="s">
        <v>8694</v>
      </c>
      <c r="F233" s="4" t="s">
        <v>4966</v>
      </c>
      <c r="G233" s="148" t="s">
        <v>1922</v>
      </c>
      <c r="H233" s="4" t="s">
        <v>9001</v>
      </c>
      <c r="I233" s="4" t="s">
        <v>9000</v>
      </c>
      <c r="J233" s="148" t="s">
        <v>8694</v>
      </c>
      <c r="K233" s="85">
        <v>32.727809999999998</v>
      </c>
      <c r="L233" s="85">
        <v>71.851389999999995</v>
      </c>
      <c r="M233" s="85">
        <v>43</v>
      </c>
      <c r="N233" s="85">
        <v>1710892</v>
      </c>
      <c r="O233" s="181">
        <v>480000</v>
      </c>
      <c r="P233" s="4" t="s">
        <v>8455</v>
      </c>
      <c r="Q233" s="85">
        <v>3.66</v>
      </c>
      <c r="R233" s="85">
        <v>15</v>
      </c>
      <c r="S233" s="155" t="s">
        <v>37</v>
      </c>
      <c r="T233" s="2">
        <v>240000</v>
      </c>
      <c r="U233" s="4" t="s">
        <v>37</v>
      </c>
      <c r="V233" s="85" t="s">
        <v>38</v>
      </c>
      <c r="W233" s="85" t="s">
        <v>38</v>
      </c>
      <c r="X233" s="85" t="s">
        <v>38</v>
      </c>
      <c r="Y233" s="85" t="s">
        <v>38</v>
      </c>
      <c r="Z233" s="85" t="s">
        <v>38</v>
      </c>
      <c r="AA233" s="85" t="s">
        <v>38</v>
      </c>
      <c r="AB233" s="85" t="s">
        <v>38</v>
      </c>
      <c r="AC233" s="85" t="s">
        <v>38</v>
      </c>
      <c r="AD233" s="85" t="s">
        <v>38</v>
      </c>
      <c r="AE233" s="85" t="s">
        <v>38</v>
      </c>
      <c r="AF233" s="4" t="s">
        <v>7070</v>
      </c>
    </row>
    <row r="234" spans="1:32" s="6" customFormat="1" ht="60" customHeight="1" x14ac:dyDescent="0.2">
      <c r="A234" s="1">
        <v>231</v>
      </c>
      <c r="B234" s="4" t="s">
        <v>6223</v>
      </c>
      <c r="C234" s="4" t="s">
        <v>363</v>
      </c>
      <c r="D234" s="4" t="s">
        <v>371</v>
      </c>
      <c r="E234" s="148" t="s">
        <v>371</v>
      </c>
      <c r="F234" s="4" t="s">
        <v>371</v>
      </c>
      <c r="G234" s="148" t="s">
        <v>8995</v>
      </c>
      <c r="H234" s="4" t="s">
        <v>8994</v>
      </c>
      <c r="I234" s="4" t="s">
        <v>8993</v>
      </c>
      <c r="J234" s="148" t="s">
        <v>371</v>
      </c>
      <c r="K234" s="85">
        <v>32.663620000000002</v>
      </c>
      <c r="L234" s="85">
        <v>71.907650000000004</v>
      </c>
      <c r="M234" s="85">
        <v>40</v>
      </c>
      <c r="N234" s="85">
        <v>1710892</v>
      </c>
      <c r="O234" s="181">
        <v>480000</v>
      </c>
      <c r="P234" s="4" t="s">
        <v>8455</v>
      </c>
      <c r="Q234" s="85">
        <v>3.66</v>
      </c>
      <c r="R234" s="85">
        <v>15</v>
      </c>
      <c r="S234" s="155" t="s">
        <v>37</v>
      </c>
      <c r="T234" s="2">
        <v>240000</v>
      </c>
      <c r="U234" s="4" t="s">
        <v>37</v>
      </c>
      <c r="V234" s="85" t="s">
        <v>38</v>
      </c>
      <c r="W234" s="85" t="s">
        <v>38</v>
      </c>
      <c r="X234" s="85" t="s">
        <v>38</v>
      </c>
      <c r="Y234" s="85" t="s">
        <v>38</v>
      </c>
      <c r="Z234" s="85" t="s">
        <v>38</v>
      </c>
      <c r="AA234" s="85" t="s">
        <v>38</v>
      </c>
      <c r="AB234" s="85" t="s">
        <v>38</v>
      </c>
      <c r="AC234" s="85" t="s">
        <v>38</v>
      </c>
      <c r="AD234" s="85" t="s">
        <v>38</v>
      </c>
      <c r="AE234" s="85" t="s">
        <v>38</v>
      </c>
      <c r="AF234" s="4" t="s">
        <v>7070</v>
      </c>
    </row>
    <row r="235" spans="1:32" s="6" customFormat="1" ht="60" customHeight="1" x14ac:dyDescent="0.2">
      <c r="A235" s="5">
        <v>232</v>
      </c>
      <c r="B235" s="4" t="s">
        <v>6223</v>
      </c>
      <c r="C235" s="4" t="s">
        <v>363</v>
      </c>
      <c r="D235" s="4" t="s">
        <v>371</v>
      </c>
      <c r="E235" s="148" t="s">
        <v>371</v>
      </c>
      <c r="F235" s="148" t="s">
        <v>371</v>
      </c>
      <c r="G235" s="4" t="s">
        <v>8992</v>
      </c>
      <c r="H235" s="4" t="s">
        <v>8991</v>
      </c>
      <c r="I235" s="4" t="s">
        <v>8990</v>
      </c>
      <c r="J235" s="148" t="s">
        <v>371</v>
      </c>
      <c r="K235" s="4">
        <v>32.663209999999999</v>
      </c>
      <c r="L235" s="4">
        <v>71.923199999999994</v>
      </c>
      <c r="M235" s="4">
        <v>44</v>
      </c>
      <c r="N235" s="182">
        <v>1710892</v>
      </c>
      <c r="O235" s="181">
        <v>480000</v>
      </c>
      <c r="P235" s="4" t="s">
        <v>8455</v>
      </c>
      <c r="Q235" s="85">
        <v>3.66</v>
      </c>
      <c r="R235" s="85">
        <v>15</v>
      </c>
      <c r="S235" s="155" t="s">
        <v>37</v>
      </c>
      <c r="T235" s="2">
        <v>240000</v>
      </c>
      <c r="U235" s="4" t="s">
        <v>37</v>
      </c>
      <c r="V235" s="85" t="s">
        <v>38</v>
      </c>
      <c r="W235" s="85" t="s">
        <v>38</v>
      </c>
      <c r="X235" s="85" t="s">
        <v>38</v>
      </c>
      <c r="Y235" s="85" t="s">
        <v>38</v>
      </c>
      <c r="Z235" s="85" t="s">
        <v>38</v>
      </c>
      <c r="AA235" s="85" t="s">
        <v>38</v>
      </c>
      <c r="AB235" s="85" t="s">
        <v>38</v>
      </c>
      <c r="AC235" s="85" t="s">
        <v>38</v>
      </c>
      <c r="AD235" s="85" t="s">
        <v>38</v>
      </c>
      <c r="AE235" s="85" t="s">
        <v>38</v>
      </c>
      <c r="AF235" s="4" t="s">
        <v>7070</v>
      </c>
    </row>
    <row r="236" spans="1:32" s="6" customFormat="1" ht="60" customHeight="1" x14ac:dyDescent="0.2">
      <c r="A236" s="1">
        <v>233</v>
      </c>
      <c r="B236" s="4" t="s">
        <v>6223</v>
      </c>
      <c r="C236" s="4" t="s">
        <v>363</v>
      </c>
      <c r="D236" s="4" t="s">
        <v>371</v>
      </c>
      <c r="E236" s="148" t="s">
        <v>8456</v>
      </c>
      <c r="F236" s="4" t="s">
        <v>371</v>
      </c>
      <c r="G236" s="148" t="s">
        <v>6588</v>
      </c>
      <c r="H236" s="4" t="s">
        <v>8458</v>
      </c>
      <c r="I236" s="4" t="s">
        <v>8457</v>
      </c>
      <c r="J236" s="148" t="s">
        <v>8456</v>
      </c>
      <c r="K236" s="85">
        <v>32.667310000000001</v>
      </c>
      <c r="L236" s="85">
        <v>72.083690000000004</v>
      </c>
      <c r="M236" s="85">
        <v>45</v>
      </c>
      <c r="N236" s="85">
        <v>1710892</v>
      </c>
      <c r="O236" s="181">
        <v>480000</v>
      </c>
      <c r="P236" s="4" t="s">
        <v>8455</v>
      </c>
      <c r="Q236" s="85">
        <v>3.66</v>
      </c>
      <c r="R236" s="85">
        <v>15</v>
      </c>
      <c r="S236" s="155" t="s">
        <v>37</v>
      </c>
      <c r="T236" s="85" t="s">
        <v>38</v>
      </c>
      <c r="U236" s="4" t="s">
        <v>1718</v>
      </c>
      <c r="V236" s="85" t="s">
        <v>38</v>
      </c>
      <c r="W236" s="85" t="s">
        <v>38</v>
      </c>
      <c r="X236" s="85" t="s">
        <v>38</v>
      </c>
      <c r="Y236" s="85" t="s">
        <v>38</v>
      </c>
      <c r="Z236" s="85" t="s">
        <v>38</v>
      </c>
      <c r="AA236" s="85" t="s">
        <v>38</v>
      </c>
      <c r="AB236" s="85" t="s">
        <v>38</v>
      </c>
      <c r="AC236" s="85" t="s">
        <v>38</v>
      </c>
      <c r="AD236" s="85" t="s">
        <v>38</v>
      </c>
      <c r="AE236" s="85" t="s">
        <v>38</v>
      </c>
      <c r="AF236" s="4" t="s">
        <v>9126</v>
      </c>
    </row>
    <row r="237" spans="1:32" s="6" customFormat="1" ht="60" customHeight="1" x14ac:dyDescent="0.2">
      <c r="A237" s="5">
        <v>234</v>
      </c>
      <c r="B237" s="4" t="s">
        <v>6223</v>
      </c>
      <c r="C237" s="4" t="s">
        <v>363</v>
      </c>
      <c r="D237" s="4" t="s">
        <v>363</v>
      </c>
      <c r="E237" s="4" t="s">
        <v>2617</v>
      </c>
      <c r="F237" s="167" t="s">
        <v>8337</v>
      </c>
      <c r="G237" s="4" t="s">
        <v>8726</v>
      </c>
      <c r="H237" s="167" t="s">
        <v>8725</v>
      </c>
      <c r="I237" s="167" t="s">
        <v>8724</v>
      </c>
      <c r="J237" s="4" t="s">
        <v>2617</v>
      </c>
      <c r="K237" s="167">
        <v>32.917912999999999</v>
      </c>
      <c r="L237" s="167">
        <v>73.144463000000002</v>
      </c>
      <c r="M237" s="167">
        <v>24</v>
      </c>
      <c r="N237" s="4">
        <v>800000</v>
      </c>
      <c r="O237" s="2">
        <v>480000</v>
      </c>
      <c r="P237" s="85" t="s">
        <v>38</v>
      </c>
      <c r="Q237" s="4">
        <v>3.66</v>
      </c>
      <c r="R237" s="4">
        <v>15</v>
      </c>
      <c r="S237" s="4" t="s">
        <v>37</v>
      </c>
      <c r="T237" s="85" t="s">
        <v>38</v>
      </c>
      <c r="U237" s="85" t="s">
        <v>38</v>
      </c>
      <c r="V237" s="85" t="s">
        <v>38</v>
      </c>
      <c r="W237" s="85" t="s">
        <v>38</v>
      </c>
      <c r="X237" s="85" t="s">
        <v>38</v>
      </c>
      <c r="Y237" s="85" t="s">
        <v>38</v>
      </c>
      <c r="Z237" s="85" t="s">
        <v>38</v>
      </c>
      <c r="AA237" s="85" t="s">
        <v>38</v>
      </c>
      <c r="AB237" s="85" t="s">
        <v>38</v>
      </c>
      <c r="AC237" s="85" t="s">
        <v>38</v>
      </c>
      <c r="AD237" s="85" t="s">
        <v>38</v>
      </c>
      <c r="AE237" s="85" t="s">
        <v>38</v>
      </c>
      <c r="AF237" s="4" t="s">
        <v>8454</v>
      </c>
    </row>
    <row r="238" spans="1:32" s="6" customFormat="1" ht="60" customHeight="1" x14ac:dyDescent="0.2">
      <c r="A238" s="1">
        <v>235</v>
      </c>
      <c r="B238" s="4" t="s">
        <v>6223</v>
      </c>
      <c r="C238" s="4" t="s">
        <v>363</v>
      </c>
      <c r="D238" s="4" t="s">
        <v>363</v>
      </c>
      <c r="E238" s="4" t="s">
        <v>2617</v>
      </c>
      <c r="F238" s="167" t="s">
        <v>8337</v>
      </c>
      <c r="G238" s="4" t="s">
        <v>8726</v>
      </c>
      <c r="H238" s="167" t="s">
        <v>8725</v>
      </c>
      <c r="I238" s="167" t="s">
        <v>8724</v>
      </c>
      <c r="J238" s="4" t="s">
        <v>2617</v>
      </c>
      <c r="K238" s="167">
        <v>32.917912999999999</v>
      </c>
      <c r="L238" s="167">
        <v>73.144463000000002</v>
      </c>
      <c r="M238" s="167">
        <v>24</v>
      </c>
      <c r="N238" s="4">
        <v>800000</v>
      </c>
      <c r="O238" s="2">
        <v>480000</v>
      </c>
      <c r="P238" s="4" t="s">
        <v>9123</v>
      </c>
      <c r="Q238" s="4">
        <v>3.66</v>
      </c>
      <c r="R238" s="4">
        <v>15</v>
      </c>
      <c r="S238" s="4" t="s">
        <v>37</v>
      </c>
      <c r="T238" s="2">
        <v>240000</v>
      </c>
      <c r="U238" s="4" t="s">
        <v>37</v>
      </c>
      <c r="V238" s="85" t="s">
        <v>38</v>
      </c>
      <c r="W238" s="85" t="s">
        <v>38</v>
      </c>
      <c r="X238" s="85" t="s">
        <v>38</v>
      </c>
      <c r="Y238" s="85" t="s">
        <v>38</v>
      </c>
      <c r="Z238" s="85" t="s">
        <v>38</v>
      </c>
      <c r="AA238" s="85" t="s">
        <v>38</v>
      </c>
      <c r="AB238" s="85" t="s">
        <v>38</v>
      </c>
      <c r="AC238" s="85" t="s">
        <v>38</v>
      </c>
      <c r="AD238" s="85" t="s">
        <v>38</v>
      </c>
      <c r="AE238" s="85" t="s">
        <v>38</v>
      </c>
      <c r="AF238" s="4" t="s">
        <v>7070</v>
      </c>
    </row>
    <row r="239" spans="1:32" s="6" customFormat="1" ht="60" customHeight="1" x14ac:dyDescent="0.2">
      <c r="A239" s="5">
        <v>236</v>
      </c>
      <c r="B239" s="4" t="s">
        <v>6223</v>
      </c>
      <c r="C239" s="4" t="s">
        <v>363</v>
      </c>
      <c r="D239" s="4" t="s">
        <v>363</v>
      </c>
      <c r="E239" s="4" t="s">
        <v>6643</v>
      </c>
      <c r="F239" s="4" t="s">
        <v>6643</v>
      </c>
      <c r="G239" s="4" t="s">
        <v>8723</v>
      </c>
      <c r="H239" s="4" t="s">
        <v>8722</v>
      </c>
      <c r="I239" s="4" t="s">
        <v>8721</v>
      </c>
      <c r="J239" s="4" t="s">
        <v>6643</v>
      </c>
      <c r="K239" s="4" t="s">
        <v>9125</v>
      </c>
      <c r="L239" s="4" t="s">
        <v>9124</v>
      </c>
      <c r="M239" s="4">
        <v>24</v>
      </c>
      <c r="N239" s="4">
        <v>800000</v>
      </c>
      <c r="O239" s="2">
        <v>480000</v>
      </c>
      <c r="P239" s="4" t="s">
        <v>9123</v>
      </c>
      <c r="Q239" s="4">
        <v>3.66</v>
      </c>
      <c r="R239" s="4">
        <v>16</v>
      </c>
      <c r="S239" s="4" t="s">
        <v>37</v>
      </c>
      <c r="T239" s="2">
        <v>240000</v>
      </c>
      <c r="U239" s="4" t="s">
        <v>37</v>
      </c>
      <c r="V239" s="85" t="s">
        <v>38</v>
      </c>
      <c r="W239" s="85" t="s">
        <v>38</v>
      </c>
      <c r="X239" s="85" t="s">
        <v>38</v>
      </c>
      <c r="Y239" s="85" t="s">
        <v>38</v>
      </c>
      <c r="Z239" s="85" t="s">
        <v>38</v>
      </c>
      <c r="AA239" s="85" t="s">
        <v>38</v>
      </c>
      <c r="AB239" s="85" t="s">
        <v>38</v>
      </c>
      <c r="AC239" s="85" t="s">
        <v>38</v>
      </c>
      <c r="AD239" s="85" t="s">
        <v>38</v>
      </c>
      <c r="AE239" s="85" t="s">
        <v>38</v>
      </c>
      <c r="AF239" s="4" t="s">
        <v>7070</v>
      </c>
    </row>
    <row r="240" spans="1:32" s="6" customFormat="1" ht="60" customHeight="1" x14ac:dyDescent="0.2">
      <c r="A240" s="1">
        <v>237</v>
      </c>
      <c r="B240" s="4" t="s">
        <v>6223</v>
      </c>
      <c r="C240" s="4" t="s">
        <v>363</v>
      </c>
      <c r="D240" s="4" t="s">
        <v>364</v>
      </c>
      <c r="E240" s="4" t="s">
        <v>365</v>
      </c>
      <c r="F240" s="4" t="s">
        <v>365</v>
      </c>
      <c r="G240" s="4" t="s">
        <v>9122</v>
      </c>
      <c r="H240" s="4" t="s">
        <v>9121</v>
      </c>
      <c r="I240" s="4" t="s">
        <v>9120</v>
      </c>
      <c r="J240" s="4" t="s">
        <v>365</v>
      </c>
      <c r="K240" s="4">
        <v>32.856070000000003</v>
      </c>
      <c r="L240" s="4">
        <v>72.743819999999999</v>
      </c>
      <c r="M240" s="4">
        <v>42</v>
      </c>
      <c r="N240" s="4">
        <v>800000</v>
      </c>
      <c r="O240" s="10">
        <v>480000</v>
      </c>
      <c r="P240" s="85" t="s">
        <v>38</v>
      </c>
      <c r="Q240" s="4">
        <v>3.66</v>
      </c>
      <c r="R240" s="4">
        <v>15</v>
      </c>
      <c r="S240" s="4" t="s">
        <v>37</v>
      </c>
      <c r="T240" s="85" t="s">
        <v>38</v>
      </c>
      <c r="U240" s="85" t="s">
        <v>38</v>
      </c>
      <c r="V240" s="85" t="s">
        <v>38</v>
      </c>
      <c r="W240" s="85" t="s">
        <v>38</v>
      </c>
      <c r="X240" s="85" t="s">
        <v>38</v>
      </c>
      <c r="Y240" s="85" t="s">
        <v>38</v>
      </c>
      <c r="Z240" s="85" t="s">
        <v>38</v>
      </c>
      <c r="AA240" s="85" t="s">
        <v>38</v>
      </c>
      <c r="AB240" s="85" t="s">
        <v>38</v>
      </c>
      <c r="AC240" s="85" t="s">
        <v>38</v>
      </c>
      <c r="AD240" s="85" t="s">
        <v>38</v>
      </c>
      <c r="AE240" s="85" t="s">
        <v>38</v>
      </c>
      <c r="AF240" s="4" t="s">
        <v>6971</v>
      </c>
    </row>
    <row r="241" spans="1:32" s="6" customFormat="1" ht="60" customHeight="1" x14ac:dyDescent="0.2">
      <c r="A241" s="5">
        <v>238</v>
      </c>
      <c r="B241" s="4" t="s">
        <v>6223</v>
      </c>
      <c r="C241" s="4" t="s">
        <v>363</v>
      </c>
      <c r="D241" s="4" t="s">
        <v>364</v>
      </c>
      <c r="E241" s="4" t="s">
        <v>8707</v>
      </c>
      <c r="F241" s="4" t="s">
        <v>8710</v>
      </c>
      <c r="G241" s="4" t="s">
        <v>8709</v>
      </c>
      <c r="H241" s="4" t="s">
        <v>8708</v>
      </c>
      <c r="I241" s="4" t="s">
        <v>9119</v>
      </c>
      <c r="J241" s="4" t="s">
        <v>8707</v>
      </c>
      <c r="K241" s="4">
        <v>32.879370000000002</v>
      </c>
      <c r="L241" s="4">
        <v>72.921019999999999</v>
      </c>
      <c r="M241" s="4">
        <v>60</v>
      </c>
      <c r="N241" s="4">
        <v>800000</v>
      </c>
      <c r="O241" s="10">
        <v>480000</v>
      </c>
      <c r="P241" s="85" t="s">
        <v>38</v>
      </c>
      <c r="Q241" s="4">
        <v>3.66</v>
      </c>
      <c r="R241" s="4">
        <v>15</v>
      </c>
      <c r="S241" s="4" t="s">
        <v>37</v>
      </c>
      <c r="T241" s="85" t="s">
        <v>38</v>
      </c>
      <c r="U241" s="85" t="s">
        <v>38</v>
      </c>
      <c r="V241" s="85" t="s">
        <v>38</v>
      </c>
      <c r="W241" s="85" t="s">
        <v>38</v>
      </c>
      <c r="X241" s="85" t="s">
        <v>38</v>
      </c>
      <c r="Y241" s="85" t="s">
        <v>38</v>
      </c>
      <c r="Z241" s="85" t="s">
        <v>38</v>
      </c>
      <c r="AA241" s="85" t="s">
        <v>38</v>
      </c>
      <c r="AB241" s="85" t="s">
        <v>38</v>
      </c>
      <c r="AC241" s="85" t="s">
        <v>38</v>
      </c>
      <c r="AD241" s="85" t="s">
        <v>38</v>
      </c>
      <c r="AE241" s="85" t="s">
        <v>38</v>
      </c>
      <c r="AF241" s="4" t="s">
        <v>6971</v>
      </c>
    </row>
    <row r="242" spans="1:32" s="6" customFormat="1" ht="60" customHeight="1" x14ac:dyDescent="0.2">
      <c r="A242" s="1">
        <v>239</v>
      </c>
      <c r="B242" s="4" t="s">
        <v>6223</v>
      </c>
      <c r="C242" s="4" t="s">
        <v>363</v>
      </c>
      <c r="D242" s="4" t="s">
        <v>364</v>
      </c>
      <c r="E242" s="4" t="s">
        <v>365</v>
      </c>
      <c r="F242" s="4" t="s">
        <v>365</v>
      </c>
      <c r="G242" s="4" t="s">
        <v>9118</v>
      </c>
      <c r="H242" s="4" t="s">
        <v>9117</v>
      </c>
      <c r="I242" s="4" t="s">
        <v>9116</v>
      </c>
      <c r="J242" s="4" t="s">
        <v>365</v>
      </c>
      <c r="K242" s="4">
        <v>32.855890000000002</v>
      </c>
      <c r="L242" s="4">
        <v>72.743740000000003</v>
      </c>
      <c r="M242" s="4">
        <v>40</v>
      </c>
      <c r="N242" s="4">
        <v>800000</v>
      </c>
      <c r="O242" s="10">
        <v>480000</v>
      </c>
      <c r="P242" s="85" t="s">
        <v>38</v>
      </c>
      <c r="Q242" s="4">
        <v>3.66</v>
      </c>
      <c r="R242" s="4">
        <v>15</v>
      </c>
      <c r="S242" s="4" t="s">
        <v>37</v>
      </c>
      <c r="T242" s="85" t="s">
        <v>38</v>
      </c>
      <c r="U242" s="85" t="s">
        <v>38</v>
      </c>
      <c r="V242" s="85" t="s">
        <v>38</v>
      </c>
      <c r="W242" s="85" t="s">
        <v>38</v>
      </c>
      <c r="X242" s="85" t="s">
        <v>38</v>
      </c>
      <c r="Y242" s="85" t="s">
        <v>38</v>
      </c>
      <c r="Z242" s="85" t="s">
        <v>38</v>
      </c>
      <c r="AA242" s="85" t="s">
        <v>38</v>
      </c>
      <c r="AB242" s="85" t="s">
        <v>38</v>
      </c>
      <c r="AC242" s="85" t="s">
        <v>38</v>
      </c>
      <c r="AD242" s="85" t="s">
        <v>38</v>
      </c>
      <c r="AE242" s="85" t="s">
        <v>38</v>
      </c>
      <c r="AF242" s="4" t="s">
        <v>6971</v>
      </c>
    </row>
    <row r="243" spans="1:32" s="6" customFormat="1" ht="60" customHeight="1" x14ac:dyDescent="0.2">
      <c r="A243" s="5">
        <v>240</v>
      </c>
      <c r="B243" s="4" t="s">
        <v>6223</v>
      </c>
      <c r="C243" s="4" t="s">
        <v>363</v>
      </c>
      <c r="D243" s="4" t="s">
        <v>364</v>
      </c>
      <c r="E243" s="4" t="s">
        <v>365</v>
      </c>
      <c r="F243" s="4" t="s">
        <v>365</v>
      </c>
      <c r="G243" s="4" t="s">
        <v>9115</v>
      </c>
      <c r="H243" s="4" t="s">
        <v>9114</v>
      </c>
      <c r="I243" s="4" t="s">
        <v>9113</v>
      </c>
      <c r="J243" s="4" t="s">
        <v>365</v>
      </c>
      <c r="K243" s="4">
        <v>32.867489999999997</v>
      </c>
      <c r="L243" s="4">
        <v>72.745480000000001</v>
      </c>
      <c r="M243" s="4">
        <v>40</v>
      </c>
      <c r="N243" s="4">
        <v>800000</v>
      </c>
      <c r="O243" s="10">
        <v>480000</v>
      </c>
      <c r="P243" s="85" t="s">
        <v>38</v>
      </c>
      <c r="Q243" s="4">
        <v>3.66</v>
      </c>
      <c r="R243" s="4">
        <v>15</v>
      </c>
      <c r="S243" s="4" t="s">
        <v>37</v>
      </c>
      <c r="T243" s="85" t="s">
        <v>38</v>
      </c>
      <c r="U243" s="85" t="s">
        <v>38</v>
      </c>
      <c r="V243" s="85" t="s">
        <v>38</v>
      </c>
      <c r="W243" s="85" t="s">
        <v>38</v>
      </c>
      <c r="X243" s="85" t="s">
        <v>38</v>
      </c>
      <c r="Y243" s="85" t="s">
        <v>38</v>
      </c>
      <c r="Z243" s="85" t="s">
        <v>38</v>
      </c>
      <c r="AA243" s="85" t="s">
        <v>38</v>
      </c>
      <c r="AB243" s="85" t="s">
        <v>38</v>
      </c>
      <c r="AC243" s="85" t="s">
        <v>38</v>
      </c>
      <c r="AD243" s="85" t="s">
        <v>38</v>
      </c>
      <c r="AE243" s="85" t="s">
        <v>38</v>
      </c>
      <c r="AF243" s="4" t="s">
        <v>6971</v>
      </c>
    </row>
    <row r="244" spans="1:32" s="6" customFormat="1" ht="60" customHeight="1" x14ac:dyDescent="0.2">
      <c r="A244" s="1">
        <v>241</v>
      </c>
      <c r="B244" s="4" t="s">
        <v>6223</v>
      </c>
      <c r="C244" s="4" t="s">
        <v>363</v>
      </c>
      <c r="D244" s="4" t="s">
        <v>364</v>
      </c>
      <c r="E244" s="4" t="s">
        <v>6639</v>
      </c>
      <c r="F244" s="4" t="s">
        <v>6639</v>
      </c>
      <c r="G244" s="4" t="s">
        <v>9112</v>
      </c>
      <c r="H244" s="4" t="s">
        <v>8462</v>
      </c>
      <c r="I244" s="4" t="s">
        <v>9111</v>
      </c>
      <c r="J244" s="4" t="s">
        <v>6639</v>
      </c>
      <c r="K244" s="4">
        <v>32.935690000000001</v>
      </c>
      <c r="L244" s="4">
        <v>72.6511</v>
      </c>
      <c r="M244" s="4">
        <v>44</v>
      </c>
      <c r="N244" s="4">
        <v>800000</v>
      </c>
      <c r="O244" s="10">
        <v>480000</v>
      </c>
      <c r="P244" s="85" t="s">
        <v>38</v>
      </c>
      <c r="Q244" s="4">
        <v>3.66</v>
      </c>
      <c r="R244" s="4">
        <v>15</v>
      </c>
      <c r="S244" s="4" t="s">
        <v>37</v>
      </c>
      <c r="T244" s="85" t="s">
        <v>38</v>
      </c>
      <c r="U244" s="85" t="s">
        <v>38</v>
      </c>
      <c r="V244" s="85" t="s">
        <v>38</v>
      </c>
      <c r="W244" s="85" t="s">
        <v>38</v>
      </c>
      <c r="X244" s="85" t="s">
        <v>38</v>
      </c>
      <c r="Y244" s="85" t="s">
        <v>38</v>
      </c>
      <c r="Z244" s="85" t="s">
        <v>38</v>
      </c>
      <c r="AA244" s="85" t="s">
        <v>38</v>
      </c>
      <c r="AB244" s="85" t="s">
        <v>38</v>
      </c>
      <c r="AC244" s="85" t="s">
        <v>38</v>
      </c>
      <c r="AD244" s="85" t="s">
        <v>38</v>
      </c>
      <c r="AE244" s="85" t="s">
        <v>38</v>
      </c>
      <c r="AF244" s="4" t="s">
        <v>6971</v>
      </c>
    </row>
    <row r="245" spans="1:32" s="6" customFormat="1" ht="60" customHeight="1" x14ac:dyDescent="0.2">
      <c r="A245" s="5">
        <v>242</v>
      </c>
      <c r="B245" s="4" t="s">
        <v>6223</v>
      </c>
      <c r="C245" s="4" t="s">
        <v>363</v>
      </c>
      <c r="D245" s="4" t="s">
        <v>364</v>
      </c>
      <c r="E245" s="4" t="s">
        <v>365</v>
      </c>
      <c r="F245" s="4" t="s">
        <v>365</v>
      </c>
      <c r="G245" s="4" t="s">
        <v>8712</v>
      </c>
      <c r="H245" s="4" t="s">
        <v>8711</v>
      </c>
      <c r="I245" s="4" t="s">
        <v>9110</v>
      </c>
      <c r="J245" s="4" t="s">
        <v>365</v>
      </c>
      <c r="K245" s="4">
        <v>32.857370000000003</v>
      </c>
      <c r="L245" s="4">
        <v>72.742990000000006</v>
      </c>
      <c r="M245" s="4">
        <v>40</v>
      </c>
      <c r="N245" s="4">
        <v>800000</v>
      </c>
      <c r="O245" s="10">
        <v>480000</v>
      </c>
      <c r="P245" s="85" t="s">
        <v>38</v>
      </c>
      <c r="Q245" s="4">
        <v>3.66</v>
      </c>
      <c r="R245" s="4">
        <v>15</v>
      </c>
      <c r="S245" s="4" t="s">
        <v>37</v>
      </c>
      <c r="T245" s="85" t="s">
        <v>38</v>
      </c>
      <c r="U245" s="85" t="s">
        <v>38</v>
      </c>
      <c r="V245" s="85" t="s">
        <v>38</v>
      </c>
      <c r="W245" s="85" t="s">
        <v>38</v>
      </c>
      <c r="X245" s="85" t="s">
        <v>38</v>
      </c>
      <c r="Y245" s="85" t="s">
        <v>38</v>
      </c>
      <c r="Z245" s="85" t="s">
        <v>38</v>
      </c>
      <c r="AA245" s="85" t="s">
        <v>38</v>
      </c>
      <c r="AB245" s="85" t="s">
        <v>38</v>
      </c>
      <c r="AC245" s="85" t="s">
        <v>38</v>
      </c>
      <c r="AD245" s="85" t="s">
        <v>38</v>
      </c>
      <c r="AE245" s="85" t="s">
        <v>38</v>
      </c>
      <c r="AF245" s="4" t="s">
        <v>6971</v>
      </c>
    </row>
    <row r="246" spans="1:32" s="6" customFormat="1" ht="60" customHeight="1" x14ac:dyDescent="0.2">
      <c r="A246" s="1">
        <v>243</v>
      </c>
      <c r="B246" s="4" t="s">
        <v>6223</v>
      </c>
      <c r="C246" s="4" t="s">
        <v>363</v>
      </c>
      <c r="D246" s="4" t="s">
        <v>364</v>
      </c>
      <c r="E246" s="4" t="s">
        <v>365</v>
      </c>
      <c r="F246" s="4" t="s">
        <v>365</v>
      </c>
      <c r="G246" s="4" t="s">
        <v>8348</v>
      </c>
      <c r="H246" s="4" t="s">
        <v>9109</v>
      </c>
      <c r="I246" s="4" t="s">
        <v>9108</v>
      </c>
      <c r="J246" s="4" t="s">
        <v>365</v>
      </c>
      <c r="K246" s="4">
        <v>32.847520000000003</v>
      </c>
      <c r="L246" s="4">
        <v>72.746110000000002</v>
      </c>
      <c r="M246" s="4">
        <v>42</v>
      </c>
      <c r="N246" s="4">
        <v>800000</v>
      </c>
      <c r="O246" s="10">
        <v>480000</v>
      </c>
      <c r="P246" s="85" t="s">
        <v>38</v>
      </c>
      <c r="Q246" s="4">
        <v>3.66</v>
      </c>
      <c r="R246" s="4">
        <v>15</v>
      </c>
      <c r="S246" s="4" t="s">
        <v>37</v>
      </c>
      <c r="T246" s="85" t="s">
        <v>38</v>
      </c>
      <c r="U246" s="85" t="s">
        <v>38</v>
      </c>
      <c r="V246" s="85" t="s">
        <v>38</v>
      </c>
      <c r="W246" s="85" t="s">
        <v>38</v>
      </c>
      <c r="X246" s="85" t="s">
        <v>38</v>
      </c>
      <c r="Y246" s="85" t="s">
        <v>38</v>
      </c>
      <c r="Z246" s="85" t="s">
        <v>38</v>
      </c>
      <c r="AA246" s="85" t="s">
        <v>38</v>
      </c>
      <c r="AB246" s="85" t="s">
        <v>38</v>
      </c>
      <c r="AC246" s="85" t="s">
        <v>38</v>
      </c>
      <c r="AD246" s="85" t="s">
        <v>38</v>
      </c>
      <c r="AE246" s="85" t="s">
        <v>38</v>
      </c>
      <c r="AF246" s="4" t="s">
        <v>6971</v>
      </c>
    </row>
    <row r="247" spans="1:32" s="6" customFormat="1" ht="60" customHeight="1" x14ac:dyDescent="0.2">
      <c r="A247" s="5">
        <v>244</v>
      </c>
      <c r="B247" s="4" t="s">
        <v>6223</v>
      </c>
      <c r="C247" s="4" t="s">
        <v>363</v>
      </c>
      <c r="D247" s="4" t="s">
        <v>371</v>
      </c>
      <c r="E247" s="4" t="s">
        <v>2662</v>
      </c>
      <c r="F247" s="4" t="s">
        <v>2662</v>
      </c>
      <c r="G247" s="4" t="s">
        <v>8986</v>
      </c>
      <c r="H247" s="4" t="s">
        <v>8360</v>
      </c>
      <c r="I247" s="4" t="s">
        <v>8985</v>
      </c>
      <c r="J247" s="4" t="s">
        <v>2662</v>
      </c>
      <c r="K247" s="4">
        <v>32.553080000000001</v>
      </c>
      <c r="L247" s="4">
        <v>71.581789999999998</v>
      </c>
      <c r="M247" s="4">
        <v>40</v>
      </c>
      <c r="N247" s="4">
        <v>2138616</v>
      </c>
      <c r="O247" s="10">
        <v>480000</v>
      </c>
      <c r="P247" s="85" t="s">
        <v>38</v>
      </c>
      <c r="Q247" s="4">
        <v>3.66</v>
      </c>
      <c r="R247" s="4">
        <v>15</v>
      </c>
      <c r="S247" s="4" t="s">
        <v>37</v>
      </c>
      <c r="T247" s="85" t="s">
        <v>38</v>
      </c>
      <c r="U247" s="85" t="s">
        <v>38</v>
      </c>
      <c r="V247" s="85" t="s">
        <v>38</v>
      </c>
      <c r="W247" s="85" t="s">
        <v>38</v>
      </c>
      <c r="X247" s="85" t="s">
        <v>38</v>
      </c>
      <c r="Y247" s="85" t="s">
        <v>38</v>
      </c>
      <c r="Z247" s="85" t="s">
        <v>38</v>
      </c>
      <c r="AA247" s="85" t="s">
        <v>38</v>
      </c>
      <c r="AB247" s="85" t="s">
        <v>38</v>
      </c>
      <c r="AC247" s="85" t="s">
        <v>38</v>
      </c>
      <c r="AD247" s="85" t="s">
        <v>38</v>
      </c>
      <c r="AE247" s="85" t="s">
        <v>38</v>
      </c>
      <c r="AF247" s="4" t="s">
        <v>6971</v>
      </c>
    </row>
    <row r="248" spans="1:32" s="6" customFormat="1" ht="60" customHeight="1" x14ac:dyDescent="0.2">
      <c r="A248" s="1">
        <v>245</v>
      </c>
      <c r="B248" s="4" t="s">
        <v>6223</v>
      </c>
      <c r="C248" s="4" t="s">
        <v>363</v>
      </c>
      <c r="D248" s="4" t="s">
        <v>364</v>
      </c>
      <c r="E248" s="4" t="s">
        <v>8713</v>
      </c>
      <c r="F248" s="4" t="s">
        <v>8716</v>
      </c>
      <c r="G248" s="4" t="s">
        <v>8715</v>
      </c>
      <c r="H248" s="4" t="s">
        <v>8714</v>
      </c>
      <c r="I248" s="4" t="s">
        <v>9107</v>
      </c>
      <c r="J248" s="4" t="s">
        <v>8713</v>
      </c>
      <c r="K248" s="4">
        <v>32.705820000000003</v>
      </c>
      <c r="L248" s="4">
        <v>72.899339999999995</v>
      </c>
      <c r="M248" s="4">
        <v>48</v>
      </c>
      <c r="N248" s="4">
        <v>800000</v>
      </c>
      <c r="O248" s="10">
        <v>480000</v>
      </c>
      <c r="P248" s="85" t="s">
        <v>38</v>
      </c>
      <c r="Q248" s="4">
        <v>3.66</v>
      </c>
      <c r="R248" s="4">
        <v>15</v>
      </c>
      <c r="S248" s="4" t="s">
        <v>37</v>
      </c>
      <c r="T248" s="85" t="s">
        <v>38</v>
      </c>
      <c r="U248" s="85" t="s">
        <v>38</v>
      </c>
      <c r="V248" s="85" t="s">
        <v>38</v>
      </c>
      <c r="W248" s="85" t="s">
        <v>38</v>
      </c>
      <c r="X248" s="85" t="s">
        <v>38</v>
      </c>
      <c r="Y248" s="85" t="s">
        <v>38</v>
      </c>
      <c r="Z248" s="85" t="s">
        <v>38</v>
      </c>
      <c r="AA248" s="85" t="s">
        <v>38</v>
      </c>
      <c r="AB248" s="85" t="s">
        <v>38</v>
      </c>
      <c r="AC248" s="85" t="s">
        <v>38</v>
      </c>
      <c r="AD248" s="85" t="s">
        <v>38</v>
      </c>
      <c r="AE248" s="85" t="s">
        <v>38</v>
      </c>
      <c r="AF248" s="4" t="s">
        <v>6971</v>
      </c>
    </row>
    <row r="249" spans="1:32" s="6" customFormat="1" ht="60" customHeight="1" x14ac:dyDescent="0.2">
      <c r="A249" s="5">
        <v>246</v>
      </c>
      <c r="B249" s="4" t="s">
        <v>6223</v>
      </c>
      <c r="C249" s="4" t="s">
        <v>363</v>
      </c>
      <c r="D249" s="4" t="s">
        <v>371</v>
      </c>
      <c r="E249" s="4" t="s">
        <v>2662</v>
      </c>
      <c r="F249" s="4" t="s">
        <v>2662</v>
      </c>
      <c r="G249" s="4" t="s">
        <v>8453</v>
      </c>
      <c r="H249" s="4" t="s">
        <v>8452</v>
      </c>
      <c r="I249" s="4" t="s">
        <v>6509</v>
      </c>
      <c r="J249" s="4" t="s">
        <v>2662</v>
      </c>
      <c r="K249" s="4">
        <v>32.550249999999998</v>
      </c>
      <c r="L249" s="4">
        <v>72.580240000000003</v>
      </c>
      <c r="M249" s="4">
        <v>50</v>
      </c>
      <c r="N249" s="4">
        <v>2138616</v>
      </c>
      <c r="O249" s="10">
        <v>480000</v>
      </c>
      <c r="P249" s="85" t="s">
        <v>38</v>
      </c>
      <c r="Q249" s="4">
        <v>3.66</v>
      </c>
      <c r="R249" s="4">
        <v>15</v>
      </c>
      <c r="S249" s="4" t="s">
        <v>37</v>
      </c>
      <c r="T249" s="85" t="s">
        <v>38</v>
      </c>
      <c r="U249" s="85" t="s">
        <v>38</v>
      </c>
      <c r="V249" s="85" t="s">
        <v>38</v>
      </c>
      <c r="W249" s="85" t="s">
        <v>38</v>
      </c>
      <c r="X249" s="85" t="s">
        <v>38</v>
      </c>
      <c r="Y249" s="85" t="s">
        <v>38</v>
      </c>
      <c r="Z249" s="85" t="s">
        <v>38</v>
      </c>
      <c r="AA249" s="85" t="s">
        <v>38</v>
      </c>
      <c r="AB249" s="85" t="s">
        <v>38</v>
      </c>
      <c r="AC249" s="85" t="s">
        <v>38</v>
      </c>
      <c r="AD249" s="85" t="s">
        <v>38</v>
      </c>
      <c r="AE249" s="85" t="s">
        <v>38</v>
      </c>
      <c r="AF249" s="4" t="s">
        <v>6971</v>
      </c>
    </row>
    <row r="250" spans="1:32" s="6" customFormat="1" ht="60" customHeight="1" x14ac:dyDescent="0.2">
      <c r="A250" s="1">
        <v>247</v>
      </c>
      <c r="B250" s="4" t="s">
        <v>6223</v>
      </c>
      <c r="C250" s="4" t="s">
        <v>363</v>
      </c>
      <c r="D250" s="4" t="s">
        <v>387</v>
      </c>
      <c r="E250" s="4" t="s">
        <v>8443</v>
      </c>
      <c r="F250" s="4" t="s">
        <v>8443</v>
      </c>
      <c r="G250" s="4" t="s">
        <v>3668</v>
      </c>
      <c r="H250" s="4" t="s">
        <v>8451</v>
      </c>
      <c r="I250" s="4" t="s">
        <v>9018</v>
      </c>
      <c r="J250" s="4" t="s">
        <v>8443</v>
      </c>
      <c r="K250" s="4">
        <v>32.555557</v>
      </c>
      <c r="L250" s="4">
        <v>71.533292000000003</v>
      </c>
      <c r="M250" s="4">
        <v>40</v>
      </c>
      <c r="N250" s="4">
        <v>2138616</v>
      </c>
      <c r="O250" s="10">
        <v>480000</v>
      </c>
      <c r="P250" s="85" t="s">
        <v>38</v>
      </c>
      <c r="Q250" s="4">
        <v>3.66</v>
      </c>
      <c r="R250" s="4">
        <v>15</v>
      </c>
      <c r="S250" s="4" t="s">
        <v>37</v>
      </c>
      <c r="T250" s="85" t="s">
        <v>38</v>
      </c>
      <c r="U250" s="85" t="s">
        <v>38</v>
      </c>
      <c r="V250" s="85" t="s">
        <v>38</v>
      </c>
      <c r="W250" s="85" t="s">
        <v>38</v>
      </c>
      <c r="X250" s="85" t="s">
        <v>38</v>
      </c>
      <c r="Y250" s="85" t="s">
        <v>38</v>
      </c>
      <c r="Z250" s="85" t="s">
        <v>38</v>
      </c>
      <c r="AA250" s="85" t="s">
        <v>38</v>
      </c>
      <c r="AB250" s="85" t="s">
        <v>38</v>
      </c>
      <c r="AC250" s="85" t="s">
        <v>38</v>
      </c>
      <c r="AD250" s="85" t="s">
        <v>38</v>
      </c>
      <c r="AE250" s="85" t="s">
        <v>38</v>
      </c>
      <c r="AF250" s="4" t="s">
        <v>6971</v>
      </c>
    </row>
    <row r="251" spans="1:32" s="6" customFormat="1" ht="60" customHeight="1" x14ac:dyDescent="0.2">
      <c r="A251" s="5">
        <v>248</v>
      </c>
      <c r="B251" s="4" t="s">
        <v>6223</v>
      </c>
      <c r="C251" s="4" t="s">
        <v>363</v>
      </c>
      <c r="D251" s="4" t="s">
        <v>387</v>
      </c>
      <c r="E251" s="4" t="s">
        <v>2946</v>
      </c>
      <c r="F251" s="4" t="s">
        <v>2946</v>
      </c>
      <c r="G251" s="4" t="s">
        <v>9106</v>
      </c>
      <c r="H251" s="4" t="s">
        <v>9105</v>
      </c>
      <c r="I251" s="4" t="s">
        <v>9104</v>
      </c>
      <c r="J251" s="4" t="s">
        <v>2946</v>
      </c>
      <c r="K251" s="4">
        <v>32.756507999999997</v>
      </c>
      <c r="L251" s="4">
        <v>72.303093000000004</v>
      </c>
      <c r="M251" s="4">
        <v>40</v>
      </c>
      <c r="N251" s="4">
        <v>2138616</v>
      </c>
      <c r="O251" s="10">
        <v>480000</v>
      </c>
      <c r="P251" s="85" t="s">
        <v>38</v>
      </c>
      <c r="Q251" s="4">
        <v>3.66</v>
      </c>
      <c r="R251" s="4">
        <v>15</v>
      </c>
      <c r="S251" s="4" t="s">
        <v>37</v>
      </c>
      <c r="T251" s="85" t="s">
        <v>38</v>
      </c>
      <c r="U251" s="85" t="s">
        <v>38</v>
      </c>
      <c r="V251" s="85" t="s">
        <v>38</v>
      </c>
      <c r="W251" s="85" t="s">
        <v>38</v>
      </c>
      <c r="X251" s="85" t="s">
        <v>38</v>
      </c>
      <c r="Y251" s="85" t="s">
        <v>38</v>
      </c>
      <c r="Z251" s="85" t="s">
        <v>38</v>
      </c>
      <c r="AA251" s="85" t="s">
        <v>38</v>
      </c>
      <c r="AB251" s="85" t="s">
        <v>38</v>
      </c>
      <c r="AC251" s="85" t="s">
        <v>38</v>
      </c>
      <c r="AD251" s="85" t="s">
        <v>38</v>
      </c>
      <c r="AE251" s="85" t="s">
        <v>38</v>
      </c>
      <c r="AF251" s="4" t="s">
        <v>6971</v>
      </c>
    </row>
    <row r="252" spans="1:32" s="6" customFormat="1" ht="60" customHeight="1" x14ac:dyDescent="0.2">
      <c r="A252" s="1">
        <v>249</v>
      </c>
      <c r="B252" s="4" t="s">
        <v>6223</v>
      </c>
      <c r="C252" s="4" t="s">
        <v>363</v>
      </c>
      <c r="D252" s="4" t="s">
        <v>387</v>
      </c>
      <c r="E252" s="4" t="s">
        <v>2946</v>
      </c>
      <c r="F252" s="4" t="s">
        <v>2946</v>
      </c>
      <c r="G252" s="4" t="s">
        <v>450</v>
      </c>
      <c r="H252" s="4" t="s">
        <v>8698</v>
      </c>
      <c r="I252" s="4" t="s">
        <v>8236</v>
      </c>
      <c r="J252" s="4" t="s">
        <v>2946</v>
      </c>
      <c r="K252" s="4">
        <v>32.768318000000001</v>
      </c>
      <c r="L252" s="4">
        <v>72.332662999999997</v>
      </c>
      <c r="M252" s="4">
        <v>40</v>
      </c>
      <c r="N252" s="4">
        <v>2138616</v>
      </c>
      <c r="O252" s="10">
        <v>480000</v>
      </c>
      <c r="P252" s="85" t="s">
        <v>38</v>
      </c>
      <c r="Q252" s="4">
        <v>3.66</v>
      </c>
      <c r="R252" s="4">
        <v>15</v>
      </c>
      <c r="S252" s="4" t="s">
        <v>37</v>
      </c>
      <c r="T252" s="85" t="s">
        <v>38</v>
      </c>
      <c r="U252" s="85" t="s">
        <v>38</v>
      </c>
      <c r="V252" s="85" t="s">
        <v>38</v>
      </c>
      <c r="W252" s="85" t="s">
        <v>38</v>
      </c>
      <c r="X252" s="85" t="s">
        <v>38</v>
      </c>
      <c r="Y252" s="85" t="s">
        <v>38</v>
      </c>
      <c r="Z252" s="85" t="s">
        <v>38</v>
      </c>
      <c r="AA252" s="85" t="s">
        <v>38</v>
      </c>
      <c r="AB252" s="85" t="s">
        <v>38</v>
      </c>
      <c r="AC252" s="85" t="s">
        <v>38</v>
      </c>
      <c r="AD252" s="85" t="s">
        <v>38</v>
      </c>
      <c r="AE252" s="85" t="s">
        <v>38</v>
      </c>
      <c r="AF252" s="4" t="s">
        <v>6971</v>
      </c>
    </row>
    <row r="253" spans="1:32" s="6" customFormat="1" ht="60" customHeight="1" x14ac:dyDescent="0.2">
      <c r="A253" s="5">
        <v>250</v>
      </c>
      <c r="B253" s="159" t="s">
        <v>6223</v>
      </c>
      <c r="C253" s="159" t="s">
        <v>363</v>
      </c>
      <c r="D253" s="159" t="s">
        <v>363</v>
      </c>
      <c r="E253" s="159" t="s">
        <v>8334</v>
      </c>
      <c r="F253" s="159" t="s">
        <v>8337</v>
      </c>
      <c r="G253" s="159" t="s">
        <v>8042</v>
      </c>
      <c r="H253" s="159" t="s">
        <v>8336</v>
      </c>
      <c r="I253" s="159" t="s">
        <v>8335</v>
      </c>
      <c r="J253" s="159" t="s">
        <v>8334</v>
      </c>
      <c r="K253" s="159">
        <v>33.072322999999997</v>
      </c>
      <c r="L253" s="159">
        <v>73.147538999999995</v>
      </c>
      <c r="M253" s="159">
        <v>38</v>
      </c>
      <c r="N253" s="4">
        <v>800000</v>
      </c>
      <c r="O253" s="2">
        <v>480000</v>
      </c>
      <c r="P253" s="85" t="s">
        <v>38</v>
      </c>
      <c r="Q253" s="4">
        <v>3.66</v>
      </c>
      <c r="R253" s="4">
        <v>16</v>
      </c>
      <c r="S253" s="4" t="s">
        <v>37</v>
      </c>
      <c r="T253" s="85" t="s">
        <v>38</v>
      </c>
      <c r="U253" s="85" t="s">
        <v>38</v>
      </c>
      <c r="V253" s="85" t="s">
        <v>38</v>
      </c>
      <c r="W253" s="85" t="s">
        <v>38</v>
      </c>
      <c r="X253" s="85" t="s">
        <v>38</v>
      </c>
      <c r="Y253" s="85" t="s">
        <v>38</v>
      </c>
      <c r="Z253" s="85" t="s">
        <v>38</v>
      </c>
      <c r="AA253" s="85" t="s">
        <v>38</v>
      </c>
      <c r="AB253" s="85" t="s">
        <v>38</v>
      </c>
      <c r="AC253" s="85" t="s">
        <v>38</v>
      </c>
      <c r="AD253" s="85" t="s">
        <v>38</v>
      </c>
      <c r="AE253" s="85" t="s">
        <v>38</v>
      </c>
      <c r="AF253" s="4" t="s">
        <v>6971</v>
      </c>
    </row>
    <row r="254" spans="1:32" s="6" customFormat="1" ht="60" customHeight="1" x14ac:dyDescent="0.2">
      <c r="A254" s="1">
        <v>251</v>
      </c>
      <c r="B254" s="4" t="s">
        <v>6223</v>
      </c>
      <c r="C254" s="4" t="s">
        <v>27</v>
      </c>
      <c r="D254" s="4" t="s">
        <v>109</v>
      </c>
      <c r="E254" s="4" t="s">
        <v>51</v>
      </c>
      <c r="F254" s="4" t="s">
        <v>51</v>
      </c>
      <c r="G254" s="4" t="s">
        <v>9103</v>
      </c>
      <c r="H254" s="4" t="s">
        <v>9102</v>
      </c>
      <c r="I254" s="4" t="s">
        <v>9101</v>
      </c>
      <c r="J254" s="4" t="s">
        <v>51</v>
      </c>
      <c r="K254" s="4">
        <v>33.410333000000001</v>
      </c>
      <c r="L254" s="4">
        <v>72.495476999999994</v>
      </c>
      <c r="M254" s="4">
        <v>60</v>
      </c>
      <c r="N254" s="20">
        <v>1718387.1832199998</v>
      </c>
      <c r="O254" s="20">
        <v>480000</v>
      </c>
      <c r="P254" s="4" t="s">
        <v>38</v>
      </c>
      <c r="Q254" s="4">
        <v>3.66</v>
      </c>
      <c r="R254" s="4">
        <v>15</v>
      </c>
      <c r="S254" s="4" t="s">
        <v>37</v>
      </c>
      <c r="T254" s="4">
        <v>240000</v>
      </c>
      <c r="U254" s="4" t="s">
        <v>37</v>
      </c>
      <c r="V254" s="4">
        <v>192000</v>
      </c>
      <c r="W254" s="4" t="s">
        <v>37</v>
      </c>
      <c r="X254" s="4" t="s">
        <v>38</v>
      </c>
      <c r="Y254" s="4" t="s">
        <v>38</v>
      </c>
      <c r="Z254" s="4" t="s">
        <v>38</v>
      </c>
      <c r="AA254" s="4" t="s">
        <v>38</v>
      </c>
      <c r="AB254" s="4" t="s">
        <v>38</v>
      </c>
      <c r="AC254" s="4" t="s">
        <v>38</v>
      </c>
      <c r="AD254" s="4" t="s">
        <v>38</v>
      </c>
      <c r="AE254" s="85" t="s">
        <v>38</v>
      </c>
      <c r="AF254" s="4" t="s">
        <v>7310</v>
      </c>
    </row>
    <row r="255" spans="1:32" s="6" customFormat="1" ht="60" customHeight="1" x14ac:dyDescent="0.2">
      <c r="A255" s="5">
        <v>252</v>
      </c>
      <c r="B255" s="4" t="s">
        <v>6223</v>
      </c>
      <c r="C255" s="4" t="s">
        <v>27</v>
      </c>
      <c r="D255" s="4" t="s">
        <v>109</v>
      </c>
      <c r="E255" s="4" t="s">
        <v>7505</v>
      </c>
      <c r="F255" s="4" t="s">
        <v>7505</v>
      </c>
      <c r="G255" s="4" t="s">
        <v>9100</v>
      </c>
      <c r="H255" s="4" t="s">
        <v>9099</v>
      </c>
      <c r="I255" s="4" t="s">
        <v>9098</v>
      </c>
      <c r="J255" s="4" t="s">
        <v>7505</v>
      </c>
      <c r="K255" s="4">
        <v>33.310699999999997</v>
      </c>
      <c r="L255" s="4">
        <v>72.421350000000004</v>
      </c>
      <c r="M255" s="4">
        <v>56</v>
      </c>
      <c r="N255" s="4">
        <v>1012764</v>
      </c>
      <c r="O255" s="4"/>
      <c r="P255" s="14"/>
      <c r="Q255" s="4">
        <v>3.66</v>
      </c>
      <c r="R255" s="4">
        <v>9.75</v>
      </c>
      <c r="S255" s="4" t="s">
        <v>37</v>
      </c>
      <c r="T255" s="85" t="s">
        <v>38</v>
      </c>
      <c r="U255" s="85" t="s">
        <v>38</v>
      </c>
      <c r="V255" s="85" t="s">
        <v>38</v>
      </c>
      <c r="W255" s="85" t="s">
        <v>38</v>
      </c>
      <c r="X255" s="85" t="s">
        <v>38</v>
      </c>
      <c r="Y255" s="85" t="s">
        <v>38</v>
      </c>
      <c r="Z255" s="85" t="s">
        <v>38</v>
      </c>
      <c r="AA255" s="85" t="s">
        <v>38</v>
      </c>
      <c r="AB255" s="85" t="s">
        <v>38</v>
      </c>
      <c r="AC255" s="85" t="s">
        <v>38</v>
      </c>
      <c r="AD255" s="85" t="s">
        <v>38</v>
      </c>
      <c r="AE255" s="85" t="s">
        <v>38</v>
      </c>
      <c r="AF255" s="4" t="s">
        <v>6971</v>
      </c>
    </row>
    <row r="256" spans="1:32" s="6" customFormat="1" ht="60" customHeight="1" x14ac:dyDescent="0.2">
      <c r="A256" s="1">
        <v>253</v>
      </c>
      <c r="B256" s="4" t="s">
        <v>6223</v>
      </c>
      <c r="C256" s="4" t="s">
        <v>27</v>
      </c>
      <c r="D256" s="4" t="s">
        <v>109</v>
      </c>
      <c r="E256" s="4" t="s">
        <v>8852</v>
      </c>
      <c r="F256" s="4" t="s">
        <v>8852</v>
      </c>
      <c r="G256" s="4" t="s">
        <v>5591</v>
      </c>
      <c r="H256" s="4" t="s">
        <v>9097</v>
      </c>
      <c r="I256" s="10" t="s">
        <v>9096</v>
      </c>
      <c r="J256" s="4" t="s">
        <v>8852</v>
      </c>
      <c r="K256" s="4">
        <v>33.3307</v>
      </c>
      <c r="L256" s="4">
        <v>72.4422</v>
      </c>
      <c r="M256" s="4">
        <v>52</v>
      </c>
      <c r="N256" s="4">
        <v>1176724</v>
      </c>
      <c r="O256" s="85" t="s">
        <v>38</v>
      </c>
      <c r="P256" s="85" t="s">
        <v>38</v>
      </c>
      <c r="Q256" s="4">
        <v>3.66</v>
      </c>
      <c r="R256" s="4">
        <v>34</v>
      </c>
      <c r="S256" s="4" t="s">
        <v>37</v>
      </c>
      <c r="T256" s="85" t="s">
        <v>38</v>
      </c>
      <c r="U256" s="85" t="s">
        <v>38</v>
      </c>
      <c r="V256" s="85" t="s">
        <v>38</v>
      </c>
      <c r="W256" s="85" t="s">
        <v>38</v>
      </c>
      <c r="X256" s="85" t="s">
        <v>38</v>
      </c>
      <c r="Y256" s="85" t="s">
        <v>38</v>
      </c>
      <c r="Z256" s="85" t="s">
        <v>38</v>
      </c>
      <c r="AA256" s="85" t="s">
        <v>38</v>
      </c>
      <c r="AB256" s="85" t="s">
        <v>38</v>
      </c>
      <c r="AC256" s="85" t="s">
        <v>38</v>
      </c>
      <c r="AD256" s="85" t="s">
        <v>38</v>
      </c>
      <c r="AE256" s="85" t="s">
        <v>38</v>
      </c>
      <c r="AF256" s="4" t="s">
        <v>6971</v>
      </c>
    </row>
    <row r="257" spans="1:32" s="6" customFormat="1" ht="60" customHeight="1" x14ac:dyDescent="0.2">
      <c r="A257" s="5">
        <v>254</v>
      </c>
      <c r="B257" s="4" t="s">
        <v>6223</v>
      </c>
      <c r="C257" s="4" t="s">
        <v>27</v>
      </c>
      <c r="D257" s="4" t="s">
        <v>109</v>
      </c>
      <c r="E257" s="4" t="s">
        <v>8852</v>
      </c>
      <c r="F257" s="4" t="s">
        <v>8852</v>
      </c>
      <c r="G257" s="4" t="s">
        <v>9095</v>
      </c>
      <c r="H257" s="4" t="s">
        <v>8563</v>
      </c>
      <c r="I257" s="4" t="s">
        <v>9094</v>
      </c>
      <c r="J257" s="4" t="s">
        <v>8852</v>
      </c>
      <c r="K257" s="4">
        <v>33.321040000000004</v>
      </c>
      <c r="L257" s="4">
        <v>72.4221</v>
      </c>
      <c r="M257" s="4">
        <v>60</v>
      </c>
      <c r="N257" s="4">
        <v>1110302</v>
      </c>
      <c r="O257" s="85" t="s">
        <v>38</v>
      </c>
      <c r="P257" s="85" t="s">
        <v>38</v>
      </c>
      <c r="Q257" s="4">
        <v>3.66</v>
      </c>
      <c r="R257" s="4">
        <v>30</v>
      </c>
      <c r="S257" s="4" t="s">
        <v>37</v>
      </c>
      <c r="T257" s="85" t="s">
        <v>38</v>
      </c>
      <c r="U257" s="85" t="s">
        <v>38</v>
      </c>
      <c r="V257" s="85" t="s">
        <v>38</v>
      </c>
      <c r="W257" s="85" t="s">
        <v>38</v>
      </c>
      <c r="X257" s="85" t="s">
        <v>38</v>
      </c>
      <c r="Y257" s="85" t="s">
        <v>38</v>
      </c>
      <c r="Z257" s="85" t="s">
        <v>38</v>
      </c>
      <c r="AA257" s="85" t="s">
        <v>38</v>
      </c>
      <c r="AB257" s="85" t="s">
        <v>38</v>
      </c>
      <c r="AC257" s="85" t="s">
        <v>38</v>
      </c>
      <c r="AD257" s="85" t="s">
        <v>38</v>
      </c>
      <c r="AE257" s="85" t="s">
        <v>38</v>
      </c>
      <c r="AF257" s="4" t="s">
        <v>6971</v>
      </c>
    </row>
    <row r="258" spans="1:32" s="6" customFormat="1" ht="60" customHeight="1" x14ac:dyDescent="0.2">
      <c r="A258" s="1">
        <v>255</v>
      </c>
      <c r="B258" s="4" t="s">
        <v>6223</v>
      </c>
      <c r="C258" s="4" t="s">
        <v>27</v>
      </c>
      <c r="D258" s="4" t="s">
        <v>109</v>
      </c>
      <c r="E258" s="4" t="s">
        <v>9092</v>
      </c>
      <c r="F258" s="4" t="s">
        <v>9092</v>
      </c>
      <c r="G258" s="4" t="s">
        <v>9093</v>
      </c>
      <c r="H258" s="4" t="s">
        <v>8825</v>
      </c>
      <c r="I258" s="4" t="s">
        <v>2163</v>
      </c>
      <c r="J258" s="4" t="s">
        <v>9092</v>
      </c>
      <c r="K258" s="4">
        <v>33.301200000000001</v>
      </c>
      <c r="L258" s="4">
        <v>72.386399999999995</v>
      </c>
      <c r="M258" s="4">
        <v>56</v>
      </c>
      <c r="N258" s="4">
        <v>1012764</v>
      </c>
      <c r="O258" s="85" t="s">
        <v>38</v>
      </c>
      <c r="P258" s="85" t="s">
        <v>38</v>
      </c>
      <c r="Q258" s="4" t="s">
        <v>735</v>
      </c>
      <c r="R258" s="4">
        <v>34</v>
      </c>
      <c r="S258" s="4" t="s">
        <v>37</v>
      </c>
      <c r="T258" s="85" t="s">
        <v>38</v>
      </c>
      <c r="U258" s="85" t="s">
        <v>38</v>
      </c>
      <c r="V258" s="85" t="s">
        <v>38</v>
      </c>
      <c r="W258" s="85" t="s">
        <v>38</v>
      </c>
      <c r="X258" s="85" t="s">
        <v>38</v>
      </c>
      <c r="Y258" s="85" t="s">
        <v>38</v>
      </c>
      <c r="Z258" s="85" t="s">
        <v>38</v>
      </c>
      <c r="AA258" s="85" t="s">
        <v>38</v>
      </c>
      <c r="AB258" s="85" t="s">
        <v>38</v>
      </c>
      <c r="AC258" s="85" t="s">
        <v>38</v>
      </c>
      <c r="AD258" s="85" t="s">
        <v>38</v>
      </c>
      <c r="AE258" s="85" t="s">
        <v>38</v>
      </c>
      <c r="AF258" s="4" t="s">
        <v>6971</v>
      </c>
    </row>
    <row r="259" spans="1:32" s="6" customFormat="1" ht="60" customHeight="1" x14ac:dyDescent="0.2">
      <c r="A259" s="5">
        <v>256</v>
      </c>
      <c r="B259" s="4" t="s">
        <v>6223</v>
      </c>
      <c r="C259" s="4" t="s">
        <v>27</v>
      </c>
      <c r="D259" s="4" t="s">
        <v>109</v>
      </c>
      <c r="E259" s="4" t="s">
        <v>8610</v>
      </c>
      <c r="F259" s="4" t="s">
        <v>8610</v>
      </c>
      <c r="G259" s="4" t="s">
        <v>8857</v>
      </c>
      <c r="H259" s="4" t="s">
        <v>8611</v>
      </c>
      <c r="I259" s="4" t="s">
        <v>8557</v>
      </c>
      <c r="J259" s="4" t="s">
        <v>8610</v>
      </c>
      <c r="K259" s="4">
        <v>33.301200000000001</v>
      </c>
      <c r="L259" s="4">
        <v>72.382400000000004</v>
      </c>
      <c r="M259" s="4">
        <v>60</v>
      </c>
      <c r="N259" s="4">
        <v>1012764</v>
      </c>
      <c r="O259" s="85" t="s">
        <v>38</v>
      </c>
      <c r="P259" s="85" t="s">
        <v>38</v>
      </c>
      <c r="Q259" s="4" t="s">
        <v>735</v>
      </c>
      <c r="R259" s="4">
        <v>34</v>
      </c>
      <c r="S259" s="4" t="s">
        <v>37</v>
      </c>
      <c r="T259" s="85" t="s">
        <v>38</v>
      </c>
      <c r="U259" s="85" t="s">
        <v>38</v>
      </c>
      <c r="V259" s="85" t="s">
        <v>38</v>
      </c>
      <c r="W259" s="85" t="s">
        <v>38</v>
      </c>
      <c r="X259" s="85" t="s">
        <v>38</v>
      </c>
      <c r="Y259" s="85" t="s">
        <v>38</v>
      </c>
      <c r="Z259" s="85" t="s">
        <v>38</v>
      </c>
      <c r="AA259" s="85" t="s">
        <v>38</v>
      </c>
      <c r="AB259" s="85" t="s">
        <v>38</v>
      </c>
      <c r="AC259" s="85" t="s">
        <v>38</v>
      </c>
      <c r="AD259" s="85" t="s">
        <v>38</v>
      </c>
      <c r="AE259" s="85" t="s">
        <v>38</v>
      </c>
      <c r="AF259" s="4" t="s">
        <v>6971</v>
      </c>
    </row>
    <row r="260" spans="1:32" s="6" customFormat="1" ht="60" customHeight="1" x14ac:dyDescent="0.2">
      <c r="A260" s="1">
        <v>257</v>
      </c>
      <c r="B260" s="4" t="s">
        <v>6223</v>
      </c>
      <c r="C260" s="4" t="s">
        <v>2506</v>
      </c>
      <c r="D260" s="4" t="s">
        <v>27</v>
      </c>
      <c r="E260" s="4" t="s">
        <v>2930</v>
      </c>
      <c r="F260" s="4" t="s">
        <v>2458</v>
      </c>
      <c r="G260" s="4" t="s">
        <v>7454</v>
      </c>
      <c r="H260" s="4" t="s">
        <v>9091</v>
      </c>
      <c r="I260" s="4" t="s">
        <v>3771</v>
      </c>
      <c r="J260" s="4" t="s">
        <v>2930</v>
      </c>
      <c r="K260" s="4">
        <v>33.745471000000002</v>
      </c>
      <c r="L260" s="4">
        <v>72.468190000000007</v>
      </c>
      <c r="M260" s="4">
        <v>50</v>
      </c>
      <c r="N260" s="4" t="s">
        <v>34</v>
      </c>
      <c r="O260" s="26">
        <v>480000</v>
      </c>
      <c r="P260" s="4" t="s">
        <v>8015</v>
      </c>
      <c r="Q260" s="4">
        <v>4.57</v>
      </c>
      <c r="R260" s="4">
        <v>13.7</v>
      </c>
      <c r="S260" s="4" t="s">
        <v>37</v>
      </c>
      <c r="T260" s="85" t="s">
        <v>38</v>
      </c>
      <c r="U260" s="85" t="s">
        <v>38</v>
      </c>
      <c r="V260" s="85" t="s">
        <v>38</v>
      </c>
      <c r="W260" s="85" t="s">
        <v>38</v>
      </c>
      <c r="X260" s="85" t="s">
        <v>38</v>
      </c>
      <c r="Y260" s="85" t="s">
        <v>38</v>
      </c>
      <c r="Z260" s="85" t="s">
        <v>38</v>
      </c>
      <c r="AA260" s="85" t="s">
        <v>38</v>
      </c>
      <c r="AB260" s="85" t="s">
        <v>38</v>
      </c>
      <c r="AC260" s="85" t="s">
        <v>38</v>
      </c>
      <c r="AD260" s="85" t="s">
        <v>38</v>
      </c>
      <c r="AE260" s="85" t="s">
        <v>38</v>
      </c>
      <c r="AF260" s="4" t="s">
        <v>6967</v>
      </c>
    </row>
    <row r="261" spans="1:32" s="6" customFormat="1" ht="60" customHeight="1" x14ac:dyDescent="0.2">
      <c r="A261" s="5">
        <v>258</v>
      </c>
      <c r="B261" s="4" t="s">
        <v>6223</v>
      </c>
      <c r="C261" s="4" t="s">
        <v>2506</v>
      </c>
      <c r="D261" s="4" t="s">
        <v>27</v>
      </c>
      <c r="E261" s="4" t="s">
        <v>2501</v>
      </c>
      <c r="F261" s="4" t="s">
        <v>2501</v>
      </c>
      <c r="G261" s="4" t="s">
        <v>8016</v>
      </c>
      <c r="H261" s="4" t="s">
        <v>6731</v>
      </c>
      <c r="I261" s="4" t="s">
        <v>6730</v>
      </c>
      <c r="J261" s="4" t="s">
        <v>2501</v>
      </c>
      <c r="K261" s="4">
        <v>33.702227000000001</v>
      </c>
      <c r="L261" s="4">
        <v>72.416382999999996</v>
      </c>
      <c r="M261" s="4">
        <v>40</v>
      </c>
      <c r="N261" s="4" t="s">
        <v>34</v>
      </c>
      <c r="O261" s="26">
        <v>480000</v>
      </c>
      <c r="P261" s="4" t="s">
        <v>8015</v>
      </c>
      <c r="Q261" s="4">
        <v>4.57</v>
      </c>
      <c r="R261" s="4">
        <v>10.7</v>
      </c>
      <c r="S261" s="4" t="s">
        <v>37</v>
      </c>
      <c r="T261" s="85" t="s">
        <v>38</v>
      </c>
      <c r="U261" s="85" t="s">
        <v>38</v>
      </c>
      <c r="V261" s="85" t="s">
        <v>38</v>
      </c>
      <c r="W261" s="85" t="s">
        <v>38</v>
      </c>
      <c r="X261" s="85" t="s">
        <v>38</v>
      </c>
      <c r="Y261" s="85" t="s">
        <v>38</v>
      </c>
      <c r="Z261" s="85" t="s">
        <v>38</v>
      </c>
      <c r="AA261" s="85" t="s">
        <v>38</v>
      </c>
      <c r="AB261" s="85" t="s">
        <v>38</v>
      </c>
      <c r="AC261" s="85" t="s">
        <v>38</v>
      </c>
      <c r="AD261" s="85" t="s">
        <v>38</v>
      </c>
      <c r="AE261" s="85" t="s">
        <v>38</v>
      </c>
      <c r="AF261" s="4" t="s">
        <v>6967</v>
      </c>
    </row>
    <row r="262" spans="1:32" s="6" customFormat="1" ht="60" customHeight="1" x14ac:dyDescent="0.2">
      <c r="A262" s="1">
        <v>259</v>
      </c>
      <c r="B262" s="4" t="s">
        <v>6223</v>
      </c>
      <c r="C262" s="4" t="s">
        <v>2506</v>
      </c>
      <c r="D262" s="4" t="s">
        <v>109</v>
      </c>
      <c r="E262" s="4" t="s">
        <v>6000</v>
      </c>
      <c r="F262" s="4" t="s">
        <v>2479</v>
      </c>
      <c r="G262" s="4" t="s">
        <v>9090</v>
      </c>
      <c r="H262" s="4" t="s">
        <v>9089</v>
      </c>
      <c r="I262" s="4" t="s">
        <v>9088</v>
      </c>
      <c r="J262" s="4" t="s">
        <v>6000</v>
      </c>
      <c r="K262" s="4">
        <v>33.605269999999997</v>
      </c>
      <c r="L262" s="4">
        <v>72.715227999999996</v>
      </c>
      <c r="M262" s="4">
        <v>45</v>
      </c>
      <c r="N262" s="4" t="s">
        <v>34</v>
      </c>
      <c r="O262" s="26">
        <v>480000</v>
      </c>
      <c r="P262" s="4" t="s">
        <v>9068</v>
      </c>
      <c r="Q262" s="4">
        <v>4.57</v>
      </c>
      <c r="R262" s="4">
        <v>15.2</v>
      </c>
      <c r="S262" s="4" t="s">
        <v>37</v>
      </c>
      <c r="T262" s="85" t="s">
        <v>38</v>
      </c>
      <c r="U262" s="85" t="s">
        <v>38</v>
      </c>
      <c r="V262" s="85" t="s">
        <v>38</v>
      </c>
      <c r="W262" s="85" t="s">
        <v>38</v>
      </c>
      <c r="X262" s="85" t="s">
        <v>38</v>
      </c>
      <c r="Y262" s="85" t="s">
        <v>38</v>
      </c>
      <c r="Z262" s="85" t="s">
        <v>38</v>
      </c>
      <c r="AA262" s="85" t="s">
        <v>38</v>
      </c>
      <c r="AB262" s="85" t="s">
        <v>38</v>
      </c>
      <c r="AC262" s="85" t="s">
        <v>38</v>
      </c>
      <c r="AD262" s="85" t="s">
        <v>38</v>
      </c>
      <c r="AE262" s="85" t="s">
        <v>38</v>
      </c>
      <c r="AF262" s="4" t="s">
        <v>6967</v>
      </c>
    </row>
    <row r="263" spans="1:32" s="6" customFormat="1" ht="60" customHeight="1" x14ac:dyDescent="0.2">
      <c r="A263" s="5">
        <v>260</v>
      </c>
      <c r="B263" s="4" t="s">
        <v>6223</v>
      </c>
      <c r="C263" s="4" t="s">
        <v>2506</v>
      </c>
      <c r="D263" s="4" t="s">
        <v>109</v>
      </c>
      <c r="E263" s="4" t="s">
        <v>2569</v>
      </c>
      <c r="F263" s="4" t="s">
        <v>2569</v>
      </c>
      <c r="G263" s="4" t="s">
        <v>9087</v>
      </c>
      <c r="H263" s="4" t="s">
        <v>8822</v>
      </c>
      <c r="I263" s="4" t="s">
        <v>8821</v>
      </c>
      <c r="J263" s="4" t="s">
        <v>2569</v>
      </c>
      <c r="K263" s="4">
        <v>33.497799999999998</v>
      </c>
      <c r="L263" s="4">
        <v>72.645099999999999</v>
      </c>
      <c r="M263" s="4">
        <v>65</v>
      </c>
      <c r="N263" s="4" t="s">
        <v>34</v>
      </c>
      <c r="O263" s="26">
        <v>480000</v>
      </c>
      <c r="P263" s="4" t="s">
        <v>8817</v>
      </c>
      <c r="Q263" s="4">
        <v>4.57</v>
      </c>
      <c r="R263" s="4">
        <v>15.2</v>
      </c>
      <c r="S263" s="4" t="s">
        <v>37</v>
      </c>
      <c r="T263" s="85" t="s">
        <v>38</v>
      </c>
      <c r="U263" s="85" t="s">
        <v>38</v>
      </c>
      <c r="V263" s="85" t="s">
        <v>38</v>
      </c>
      <c r="W263" s="85" t="s">
        <v>38</v>
      </c>
      <c r="X263" s="85" t="s">
        <v>38</v>
      </c>
      <c r="Y263" s="85" t="s">
        <v>38</v>
      </c>
      <c r="Z263" s="85" t="s">
        <v>38</v>
      </c>
      <c r="AA263" s="85" t="s">
        <v>38</v>
      </c>
      <c r="AB263" s="85" t="s">
        <v>38</v>
      </c>
      <c r="AC263" s="85" t="s">
        <v>38</v>
      </c>
      <c r="AD263" s="85" t="s">
        <v>38</v>
      </c>
      <c r="AE263" s="85" t="s">
        <v>38</v>
      </c>
      <c r="AF263" s="4" t="s">
        <v>6967</v>
      </c>
    </row>
    <row r="264" spans="1:32" s="6" customFormat="1" ht="60" customHeight="1" x14ac:dyDescent="0.2">
      <c r="A264" s="1">
        <v>261</v>
      </c>
      <c r="B264" s="4" t="s">
        <v>6223</v>
      </c>
      <c r="C264" s="4" t="s">
        <v>2506</v>
      </c>
      <c r="D264" s="4" t="s">
        <v>6326</v>
      </c>
      <c r="E264" s="4" t="s">
        <v>2569</v>
      </c>
      <c r="F264" s="4" t="s">
        <v>2569</v>
      </c>
      <c r="G264" s="4" t="s">
        <v>8608</v>
      </c>
      <c r="H264" s="4" t="s">
        <v>8607</v>
      </c>
      <c r="I264" s="4" t="s">
        <v>8606</v>
      </c>
      <c r="J264" s="4" t="s">
        <v>2569</v>
      </c>
      <c r="K264" s="4">
        <v>33.536499999999997</v>
      </c>
      <c r="L264" s="4">
        <v>72.636499999999998</v>
      </c>
      <c r="M264" s="4">
        <v>40</v>
      </c>
      <c r="N264" s="4" t="s">
        <v>34</v>
      </c>
      <c r="O264" s="26">
        <v>480000</v>
      </c>
      <c r="P264" s="4" t="s">
        <v>6664</v>
      </c>
      <c r="Q264" s="4">
        <v>4.57</v>
      </c>
      <c r="R264" s="4">
        <v>15.2</v>
      </c>
      <c r="S264" s="4" t="s">
        <v>37</v>
      </c>
      <c r="T264" s="85" t="s">
        <v>38</v>
      </c>
      <c r="U264" s="85" t="s">
        <v>38</v>
      </c>
      <c r="V264" s="85" t="s">
        <v>38</v>
      </c>
      <c r="W264" s="85" t="s">
        <v>38</v>
      </c>
      <c r="X264" s="85" t="s">
        <v>38</v>
      </c>
      <c r="Y264" s="85" t="s">
        <v>38</v>
      </c>
      <c r="Z264" s="85" t="s">
        <v>38</v>
      </c>
      <c r="AA264" s="85" t="s">
        <v>38</v>
      </c>
      <c r="AB264" s="85" t="s">
        <v>38</v>
      </c>
      <c r="AC264" s="85" t="s">
        <v>38</v>
      </c>
      <c r="AD264" s="85" t="s">
        <v>38</v>
      </c>
      <c r="AE264" s="85" t="s">
        <v>38</v>
      </c>
      <c r="AF264" s="4" t="s">
        <v>6967</v>
      </c>
    </row>
    <row r="265" spans="1:32" s="6" customFormat="1" ht="60" customHeight="1" x14ac:dyDescent="0.2">
      <c r="A265" s="5">
        <v>262</v>
      </c>
      <c r="B265" s="4" t="s">
        <v>6223</v>
      </c>
      <c r="C265" s="4" t="s">
        <v>2506</v>
      </c>
      <c r="D265" s="4" t="s">
        <v>6326</v>
      </c>
      <c r="E265" s="4" t="s">
        <v>2353</v>
      </c>
      <c r="F265" s="4" t="s">
        <v>2569</v>
      </c>
      <c r="G265" s="4" t="s">
        <v>9086</v>
      </c>
      <c r="H265" s="4" t="s">
        <v>8808</v>
      </c>
      <c r="I265" s="4" t="s">
        <v>8818</v>
      </c>
      <c r="J265" s="4" t="s">
        <v>2353</v>
      </c>
      <c r="K265" s="4">
        <v>33.499499999999998</v>
      </c>
      <c r="L265" s="4">
        <v>72.629099999999994</v>
      </c>
      <c r="M265" s="4">
        <v>75</v>
      </c>
      <c r="N265" s="4" t="s">
        <v>34</v>
      </c>
      <c r="O265" s="26">
        <v>480000</v>
      </c>
      <c r="P265" s="4" t="s">
        <v>8817</v>
      </c>
      <c r="Q265" s="4">
        <v>4.57</v>
      </c>
      <c r="R265" s="4">
        <v>15.2</v>
      </c>
      <c r="S265" s="4" t="s">
        <v>37</v>
      </c>
      <c r="T265" s="85" t="s">
        <v>38</v>
      </c>
      <c r="U265" s="85" t="s">
        <v>38</v>
      </c>
      <c r="V265" s="85" t="s">
        <v>38</v>
      </c>
      <c r="W265" s="85" t="s">
        <v>38</v>
      </c>
      <c r="X265" s="85" t="s">
        <v>38</v>
      </c>
      <c r="Y265" s="85" t="s">
        <v>38</v>
      </c>
      <c r="Z265" s="85" t="s">
        <v>38</v>
      </c>
      <c r="AA265" s="85" t="s">
        <v>38</v>
      </c>
      <c r="AB265" s="85" t="s">
        <v>38</v>
      </c>
      <c r="AC265" s="85" t="s">
        <v>38</v>
      </c>
      <c r="AD265" s="85" t="s">
        <v>38</v>
      </c>
      <c r="AE265" s="85" t="s">
        <v>38</v>
      </c>
      <c r="AF265" s="4" t="s">
        <v>6967</v>
      </c>
    </row>
    <row r="266" spans="1:32" s="6" customFormat="1" ht="60" customHeight="1" x14ac:dyDescent="0.2">
      <c r="A266" s="1">
        <v>263</v>
      </c>
      <c r="B266" s="4" t="s">
        <v>6223</v>
      </c>
      <c r="C266" s="4" t="s">
        <v>2506</v>
      </c>
      <c r="D266" s="4" t="s">
        <v>109</v>
      </c>
      <c r="E266" s="4" t="s">
        <v>2569</v>
      </c>
      <c r="F266" s="4" t="s">
        <v>2569</v>
      </c>
      <c r="G266" s="4" t="s">
        <v>9085</v>
      </c>
      <c r="H266" s="4" t="s">
        <v>2571</v>
      </c>
      <c r="I266" s="4" t="s">
        <v>9084</v>
      </c>
      <c r="J266" s="4" t="s">
        <v>2569</v>
      </c>
      <c r="K266" s="4">
        <v>33.497262999999997</v>
      </c>
      <c r="L266" s="4">
        <v>72.658865000000006</v>
      </c>
      <c r="M266" s="4">
        <v>50</v>
      </c>
      <c r="N266" s="4" t="s">
        <v>34</v>
      </c>
      <c r="O266" s="26">
        <v>480000</v>
      </c>
      <c r="P266" s="4" t="s">
        <v>9071</v>
      </c>
      <c r="Q266" s="4">
        <v>5.5</v>
      </c>
      <c r="R266" s="4">
        <v>10.65</v>
      </c>
      <c r="S266" s="4" t="s">
        <v>37</v>
      </c>
      <c r="T266" s="85" t="s">
        <v>38</v>
      </c>
      <c r="U266" s="85" t="s">
        <v>38</v>
      </c>
      <c r="V266" s="85" t="s">
        <v>38</v>
      </c>
      <c r="W266" s="85" t="s">
        <v>38</v>
      </c>
      <c r="X266" s="85" t="s">
        <v>38</v>
      </c>
      <c r="Y266" s="85" t="s">
        <v>38</v>
      </c>
      <c r="Z266" s="85" t="s">
        <v>38</v>
      </c>
      <c r="AA266" s="85" t="s">
        <v>38</v>
      </c>
      <c r="AB266" s="85" t="s">
        <v>38</v>
      </c>
      <c r="AC266" s="85" t="s">
        <v>38</v>
      </c>
      <c r="AD266" s="85" t="s">
        <v>38</v>
      </c>
      <c r="AE266" s="85" t="s">
        <v>38</v>
      </c>
      <c r="AF266" s="4" t="s">
        <v>6967</v>
      </c>
    </row>
    <row r="267" spans="1:32" s="6" customFormat="1" ht="60" customHeight="1" x14ac:dyDescent="0.2">
      <c r="A267" s="5">
        <v>264</v>
      </c>
      <c r="B267" s="4" t="s">
        <v>6223</v>
      </c>
      <c r="C267" s="4" t="s">
        <v>2506</v>
      </c>
      <c r="D267" s="4" t="s">
        <v>109</v>
      </c>
      <c r="E267" s="4" t="s">
        <v>2353</v>
      </c>
      <c r="F267" s="4" t="s">
        <v>2569</v>
      </c>
      <c r="G267" s="4" t="s">
        <v>9083</v>
      </c>
      <c r="H267" s="4" t="s">
        <v>8815</v>
      </c>
      <c r="I267" s="4" t="s">
        <v>8814</v>
      </c>
      <c r="J267" s="4" t="s">
        <v>2353</v>
      </c>
      <c r="K267" s="4">
        <v>33.516741000000003</v>
      </c>
      <c r="L267" s="4">
        <v>72.617211999999995</v>
      </c>
      <c r="M267" s="4">
        <v>40</v>
      </c>
      <c r="N267" s="4" t="s">
        <v>34</v>
      </c>
      <c r="O267" s="26">
        <v>480000</v>
      </c>
      <c r="P267" s="4" t="s">
        <v>8806</v>
      </c>
      <c r="Q267" s="4">
        <v>4.57</v>
      </c>
      <c r="R267" s="4">
        <v>13.7</v>
      </c>
      <c r="S267" s="4" t="s">
        <v>37</v>
      </c>
      <c r="T267" s="85" t="s">
        <v>38</v>
      </c>
      <c r="U267" s="85" t="s">
        <v>38</v>
      </c>
      <c r="V267" s="85" t="s">
        <v>38</v>
      </c>
      <c r="W267" s="85" t="s">
        <v>38</v>
      </c>
      <c r="X267" s="85" t="s">
        <v>38</v>
      </c>
      <c r="Y267" s="85" t="s">
        <v>38</v>
      </c>
      <c r="Z267" s="85" t="s">
        <v>38</v>
      </c>
      <c r="AA267" s="85" t="s">
        <v>38</v>
      </c>
      <c r="AB267" s="85" t="s">
        <v>38</v>
      </c>
      <c r="AC267" s="85" t="s">
        <v>38</v>
      </c>
      <c r="AD267" s="85" t="s">
        <v>38</v>
      </c>
      <c r="AE267" s="85" t="s">
        <v>38</v>
      </c>
      <c r="AF267" s="4" t="s">
        <v>6967</v>
      </c>
    </row>
    <row r="268" spans="1:32" s="6" customFormat="1" ht="60" customHeight="1" x14ac:dyDescent="0.2">
      <c r="A268" s="1">
        <v>265</v>
      </c>
      <c r="B268" s="4" t="s">
        <v>6223</v>
      </c>
      <c r="C268" s="4" t="s">
        <v>2506</v>
      </c>
      <c r="D268" s="4" t="s">
        <v>109</v>
      </c>
      <c r="E268" s="4" t="s">
        <v>8810</v>
      </c>
      <c r="F268" s="4" t="s">
        <v>2569</v>
      </c>
      <c r="G268" s="4" t="s">
        <v>8813</v>
      </c>
      <c r="H268" s="4" t="s">
        <v>8812</v>
      </c>
      <c r="I268" s="4" t="s">
        <v>8811</v>
      </c>
      <c r="J268" s="4" t="s">
        <v>8810</v>
      </c>
      <c r="K268" s="4">
        <v>33.510713000000003</v>
      </c>
      <c r="L268" s="4">
        <v>72.629606999999993</v>
      </c>
      <c r="M268" s="4">
        <v>40</v>
      </c>
      <c r="N268" s="4" t="s">
        <v>34</v>
      </c>
      <c r="O268" s="26">
        <v>480000</v>
      </c>
      <c r="P268" s="4" t="s">
        <v>8806</v>
      </c>
      <c r="Q268" s="4">
        <v>4.57</v>
      </c>
      <c r="R268" s="4">
        <v>15.2</v>
      </c>
      <c r="S268" s="4" t="s">
        <v>37</v>
      </c>
      <c r="T268" s="85" t="s">
        <v>38</v>
      </c>
      <c r="U268" s="85" t="s">
        <v>38</v>
      </c>
      <c r="V268" s="85" t="s">
        <v>38</v>
      </c>
      <c r="W268" s="85" t="s">
        <v>38</v>
      </c>
      <c r="X268" s="85" t="s">
        <v>38</v>
      </c>
      <c r="Y268" s="85" t="s">
        <v>38</v>
      </c>
      <c r="Z268" s="85" t="s">
        <v>38</v>
      </c>
      <c r="AA268" s="85" t="s">
        <v>38</v>
      </c>
      <c r="AB268" s="85" t="s">
        <v>38</v>
      </c>
      <c r="AC268" s="85" t="s">
        <v>38</v>
      </c>
      <c r="AD268" s="85" t="s">
        <v>38</v>
      </c>
      <c r="AE268" s="85" t="s">
        <v>38</v>
      </c>
      <c r="AF268" s="4" t="s">
        <v>6967</v>
      </c>
    </row>
    <row r="269" spans="1:32" s="6" customFormat="1" ht="60" customHeight="1" x14ac:dyDescent="0.2">
      <c r="A269" s="5">
        <v>266</v>
      </c>
      <c r="B269" s="4" t="s">
        <v>6223</v>
      </c>
      <c r="C269" s="4" t="s">
        <v>2506</v>
      </c>
      <c r="D269" s="4" t="s">
        <v>109</v>
      </c>
      <c r="E269" s="4" t="s">
        <v>9079</v>
      </c>
      <c r="F269" s="4" t="s">
        <v>2569</v>
      </c>
      <c r="G269" s="4" t="s">
        <v>9082</v>
      </c>
      <c r="H269" s="4" t="s">
        <v>9081</v>
      </c>
      <c r="I269" s="4" t="s">
        <v>9080</v>
      </c>
      <c r="J269" s="4" t="s">
        <v>9079</v>
      </c>
      <c r="K269" s="4">
        <v>33.476154999999999</v>
      </c>
      <c r="L269" s="4">
        <v>72.688770000000005</v>
      </c>
      <c r="M269" s="4">
        <v>40</v>
      </c>
      <c r="N269" s="4" t="s">
        <v>34</v>
      </c>
      <c r="O269" s="26">
        <v>480000</v>
      </c>
      <c r="P269" s="4" t="s">
        <v>9068</v>
      </c>
      <c r="Q269" s="4">
        <v>4.57</v>
      </c>
      <c r="R269" s="4">
        <v>15.2</v>
      </c>
      <c r="S269" s="4" t="s">
        <v>37</v>
      </c>
      <c r="T269" s="85" t="s">
        <v>38</v>
      </c>
      <c r="U269" s="85" t="s">
        <v>38</v>
      </c>
      <c r="V269" s="85" t="s">
        <v>38</v>
      </c>
      <c r="W269" s="85" t="s">
        <v>38</v>
      </c>
      <c r="X269" s="85" t="s">
        <v>38</v>
      </c>
      <c r="Y269" s="85" t="s">
        <v>38</v>
      </c>
      <c r="Z269" s="85" t="s">
        <v>38</v>
      </c>
      <c r="AA269" s="85" t="s">
        <v>38</v>
      </c>
      <c r="AB269" s="85" t="s">
        <v>38</v>
      </c>
      <c r="AC269" s="85" t="s">
        <v>38</v>
      </c>
      <c r="AD269" s="85" t="s">
        <v>38</v>
      </c>
      <c r="AE269" s="85" t="s">
        <v>38</v>
      </c>
      <c r="AF269" s="4" t="s">
        <v>6967</v>
      </c>
    </row>
    <row r="270" spans="1:32" s="6" customFormat="1" ht="60" customHeight="1" x14ac:dyDescent="0.2">
      <c r="A270" s="1">
        <v>267</v>
      </c>
      <c r="B270" s="4" t="s">
        <v>6223</v>
      </c>
      <c r="C270" s="4" t="s">
        <v>2506</v>
      </c>
      <c r="D270" s="4" t="s">
        <v>109</v>
      </c>
      <c r="E270" s="4" t="s">
        <v>2353</v>
      </c>
      <c r="F270" s="4" t="s">
        <v>2569</v>
      </c>
      <c r="G270" s="4" t="s">
        <v>8809</v>
      </c>
      <c r="H270" s="4" t="s">
        <v>9078</v>
      </c>
      <c r="I270" s="4" t="s">
        <v>8807</v>
      </c>
      <c r="J270" s="4" t="s">
        <v>2353</v>
      </c>
      <c r="K270" s="4">
        <v>33.519902000000002</v>
      </c>
      <c r="L270" s="4">
        <v>72.611626999999999</v>
      </c>
      <c r="M270" s="4">
        <v>60</v>
      </c>
      <c r="N270" s="4" t="s">
        <v>34</v>
      </c>
      <c r="O270" s="26">
        <v>480000</v>
      </c>
      <c r="P270" s="4" t="s">
        <v>8806</v>
      </c>
      <c r="Q270" s="4">
        <v>4.57</v>
      </c>
      <c r="R270" s="4">
        <v>15.2</v>
      </c>
      <c r="S270" s="4" t="s">
        <v>37</v>
      </c>
      <c r="T270" s="85" t="s">
        <v>38</v>
      </c>
      <c r="U270" s="85" t="s">
        <v>38</v>
      </c>
      <c r="V270" s="85" t="s">
        <v>38</v>
      </c>
      <c r="W270" s="85" t="s">
        <v>38</v>
      </c>
      <c r="X270" s="85" t="s">
        <v>38</v>
      </c>
      <c r="Y270" s="85" t="s">
        <v>38</v>
      </c>
      <c r="Z270" s="85" t="s">
        <v>38</v>
      </c>
      <c r="AA270" s="85" t="s">
        <v>38</v>
      </c>
      <c r="AB270" s="85" t="s">
        <v>38</v>
      </c>
      <c r="AC270" s="85" t="s">
        <v>38</v>
      </c>
      <c r="AD270" s="85" t="s">
        <v>38</v>
      </c>
      <c r="AE270" s="85" t="s">
        <v>38</v>
      </c>
      <c r="AF270" s="4" t="s">
        <v>6967</v>
      </c>
    </row>
    <row r="271" spans="1:32" s="6" customFormat="1" ht="60" customHeight="1" x14ac:dyDescent="0.2">
      <c r="A271" s="5">
        <v>268</v>
      </c>
      <c r="B271" s="4" t="s">
        <v>6223</v>
      </c>
      <c r="C271" s="4" t="s">
        <v>2506</v>
      </c>
      <c r="D271" s="4" t="s">
        <v>109</v>
      </c>
      <c r="E271" s="4" t="s">
        <v>2353</v>
      </c>
      <c r="F271" s="4" t="s">
        <v>2569</v>
      </c>
      <c r="G271" s="4" t="s">
        <v>9077</v>
      </c>
      <c r="H271" s="4" t="s">
        <v>9076</v>
      </c>
      <c r="I271" s="4" t="s">
        <v>9075</v>
      </c>
      <c r="J271" s="4" t="s">
        <v>2353</v>
      </c>
      <c r="K271" s="4">
        <v>33.517454000000001</v>
      </c>
      <c r="L271" s="4">
        <v>72.620769999999993</v>
      </c>
      <c r="M271" s="4">
        <v>55</v>
      </c>
      <c r="N271" s="4" t="s">
        <v>34</v>
      </c>
      <c r="O271" s="26">
        <v>480000</v>
      </c>
      <c r="P271" s="4" t="s">
        <v>9071</v>
      </c>
      <c r="Q271" s="4">
        <v>4.57</v>
      </c>
      <c r="R271" s="4">
        <v>15.2</v>
      </c>
      <c r="S271" s="4" t="s">
        <v>37</v>
      </c>
      <c r="T271" s="85" t="s">
        <v>38</v>
      </c>
      <c r="U271" s="85" t="s">
        <v>38</v>
      </c>
      <c r="V271" s="85" t="s">
        <v>38</v>
      </c>
      <c r="W271" s="85" t="s">
        <v>38</v>
      </c>
      <c r="X271" s="85" t="s">
        <v>38</v>
      </c>
      <c r="Y271" s="85" t="s">
        <v>38</v>
      </c>
      <c r="Z271" s="85" t="s">
        <v>38</v>
      </c>
      <c r="AA271" s="85" t="s">
        <v>38</v>
      </c>
      <c r="AB271" s="85" t="s">
        <v>38</v>
      </c>
      <c r="AC271" s="85" t="s">
        <v>38</v>
      </c>
      <c r="AD271" s="85" t="s">
        <v>38</v>
      </c>
      <c r="AE271" s="85" t="s">
        <v>38</v>
      </c>
      <c r="AF271" s="4" t="s">
        <v>6967</v>
      </c>
    </row>
    <row r="272" spans="1:32" s="6" customFormat="1" ht="60" customHeight="1" x14ac:dyDescent="0.2">
      <c r="A272" s="1">
        <v>269</v>
      </c>
      <c r="B272" s="4" t="s">
        <v>6223</v>
      </c>
      <c r="C272" s="4" t="s">
        <v>2506</v>
      </c>
      <c r="D272" s="4" t="s">
        <v>109</v>
      </c>
      <c r="E272" s="4" t="s">
        <v>2353</v>
      </c>
      <c r="F272" s="4" t="s">
        <v>2569</v>
      </c>
      <c r="G272" s="4" t="s">
        <v>9074</v>
      </c>
      <c r="H272" s="4" t="s">
        <v>9073</v>
      </c>
      <c r="I272" s="4" t="s">
        <v>9072</v>
      </c>
      <c r="J272" s="4" t="s">
        <v>2353</v>
      </c>
      <c r="K272" s="4">
        <v>33.572606999999998</v>
      </c>
      <c r="L272" s="4">
        <v>72.619384999999994</v>
      </c>
      <c r="M272" s="4">
        <v>50</v>
      </c>
      <c r="N272" s="4" t="s">
        <v>34</v>
      </c>
      <c r="O272" s="26">
        <v>480000</v>
      </c>
      <c r="P272" s="4" t="s">
        <v>9071</v>
      </c>
      <c r="Q272" s="4">
        <v>4.57</v>
      </c>
      <c r="R272" s="4">
        <v>15.2</v>
      </c>
      <c r="S272" s="4" t="s">
        <v>37</v>
      </c>
      <c r="T272" s="85" t="s">
        <v>38</v>
      </c>
      <c r="U272" s="85" t="s">
        <v>38</v>
      </c>
      <c r="V272" s="85" t="s">
        <v>38</v>
      </c>
      <c r="W272" s="85" t="s">
        <v>38</v>
      </c>
      <c r="X272" s="85" t="s">
        <v>38</v>
      </c>
      <c r="Y272" s="85" t="s">
        <v>38</v>
      </c>
      <c r="Z272" s="85" t="s">
        <v>38</v>
      </c>
      <c r="AA272" s="85" t="s">
        <v>38</v>
      </c>
      <c r="AB272" s="85" t="s">
        <v>38</v>
      </c>
      <c r="AC272" s="85" t="s">
        <v>38</v>
      </c>
      <c r="AD272" s="85" t="s">
        <v>38</v>
      </c>
      <c r="AE272" s="85" t="s">
        <v>38</v>
      </c>
      <c r="AF272" s="4" t="s">
        <v>6967</v>
      </c>
    </row>
    <row r="273" spans="1:32" s="6" customFormat="1" ht="60" customHeight="1" x14ac:dyDescent="0.2">
      <c r="A273" s="5">
        <v>270</v>
      </c>
      <c r="B273" s="4" t="s">
        <v>6223</v>
      </c>
      <c r="C273" s="4" t="s">
        <v>2506</v>
      </c>
      <c r="D273" s="4" t="s">
        <v>8011</v>
      </c>
      <c r="E273" s="4" t="s">
        <v>8006</v>
      </c>
      <c r="F273" s="4" t="s">
        <v>110</v>
      </c>
      <c r="G273" s="4" t="s">
        <v>9070</v>
      </c>
      <c r="H273" s="4" t="s">
        <v>9069</v>
      </c>
      <c r="I273" s="4" t="s">
        <v>8007</v>
      </c>
      <c r="J273" s="4" t="s">
        <v>8006</v>
      </c>
      <c r="K273" s="4">
        <v>33.538747000000001</v>
      </c>
      <c r="L273" s="4">
        <v>72.655439999999999</v>
      </c>
      <c r="M273" s="4">
        <v>45</v>
      </c>
      <c r="N273" s="4" t="s">
        <v>34</v>
      </c>
      <c r="O273" s="26">
        <v>480000</v>
      </c>
      <c r="P273" s="4" t="s">
        <v>9068</v>
      </c>
      <c r="Q273" s="4">
        <v>4.57</v>
      </c>
      <c r="R273" s="4">
        <v>15.2</v>
      </c>
      <c r="S273" s="4" t="s">
        <v>37</v>
      </c>
      <c r="T273" s="85" t="s">
        <v>38</v>
      </c>
      <c r="U273" s="85" t="s">
        <v>38</v>
      </c>
      <c r="V273" s="85" t="s">
        <v>38</v>
      </c>
      <c r="W273" s="85" t="s">
        <v>38</v>
      </c>
      <c r="X273" s="85" t="s">
        <v>38</v>
      </c>
      <c r="Y273" s="85" t="s">
        <v>38</v>
      </c>
      <c r="Z273" s="85" t="s">
        <v>38</v>
      </c>
      <c r="AA273" s="85" t="s">
        <v>38</v>
      </c>
      <c r="AB273" s="85" t="s">
        <v>38</v>
      </c>
      <c r="AC273" s="85" t="s">
        <v>38</v>
      </c>
      <c r="AD273" s="85" t="s">
        <v>38</v>
      </c>
      <c r="AE273" s="85" t="s">
        <v>38</v>
      </c>
      <c r="AF273" s="4" t="s">
        <v>6967</v>
      </c>
    </row>
    <row r="274" spans="1:32" s="6" customFormat="1" ht="60" customHeight="1" x14ac:dyDescent="0.2">
      <c r="A274" s="1">
        <v>271</v>
      </c>
      <c r="B274" s="4" t="s">
        <v>6223</v>
      </c>
      <c r="C274" s="4" t="s">
        <v>2506</v>
      </c>
      <c r="D274" s="4" t="s">
        <v>6326</v>
      </c>
      <c r="E274" s="4" t="s">
        <v>9064</v>
      </c>
      <c r="F274" s="4" t="s">
        <v>110</v>
      </c>
      <c r="G274" s="4" t="s">
        <v>9067</v>
      </c>
      <c r="H274" s="4" t="s">
        <v>9066</v>
      </c>
      <c r="I274" s="4" t="s">
        <v>9065</v>
      </c>
      <c r="J274" s="4" t="s">
        <v>9064</v>
      </c>
      <c r="K274" s="4">
        <v>33.338459</v>
      </c>
      <c r="L274" s="4">
        <v>72.571548000000007</v>
      </c>
      <c r="M274" s="4">
        <v>41</v>
      </c>
      <c r="N274" s="4" t="s">
        <v>34</v>
      </c>
      <c r="O274" s="26">
        <v>480000</v>
      </c>
      <c r="P274" s="4" t="s">
        <v>9063</v>
      </c>
      <c r="Q274" s="4">
        <v>4.57</v>
      </c>
      <c r="R274" s="4">
        <v>15.2</v>
      </c>
      <c r="S274" s="4" t="s">
        <v>37</v>
      </c>
      <c r="T274" s="85" t="s">
        <v>38</v>
      </c>
      <c r="U274" s="85" t="s">
        <v>38</v>
      </c>
      <c r="V274" s="85" t="s">
        <v>38</v>
      </c>
      <c r="W274" s="85" t="s">
        <v>38</v>
      </c>
      <c r="X274" s="85" t="s">
        <v>38</v>
      </c>
      <c r="Y274" s="85" t="s">
        <v>38</v>
      </c>
      <c r="Z274" s="85" t="s">
        <v>38</v>
      </c>
      <c r="AA274" s="85" t="s">
        <v>38</v>
      </c>
      <c r="AB274" s="85" t="s">
        <v>38</v>
      </c>
      <c r="AC274" s="85" t="s">
        <v>38</v>
      </c>
      <c r="AD274" s="85" t="s">
        <v>38</v>
      </c>
      <c r="AE274" s="85" t="s">
        <v>38</v>
      </c>
      <c r="AF274" s="4" t="s">
        <v>6967</v>
      </c>
    </row>
    <row r="275" spans="1:32" s="6" customFormat="1" ht="60" customHeight="1" x14ac:dyDescent="0.2">
      <c r="A275" s="5">
        <v>272</v>
      </c>
      <c r="B275" s="4" t="s">
        <v>6223</v>
      </c>
      <c r="C275" s="4" t="s">
        <v>704</v>
      </c>
      <c r="D275" s="4" t="s">
        <v>712</v>
      </c>
      <c r="E275" s="4" t="s">
        <v>2295</v>
      </c>
      <c r="F275" s="4" t="s">
        <v>2295</v>
      </c>
      <c r="G275" s="4" t="s">
        <v>9062</v>
      </c>
      <c r="H275" s="4" t="s">
        <v>9061</v>
      </c>
      <c r="I275" s="4" t="s">
        <v>2772</v>
      </c>
      <c r="J275" s="4" t="s">
        <v>2295</v>
      </c>
      <c r="K275" s="4">
        <v>33.073033000000002</v>
      </c>
      <c r="L275" s="4">
        <v>73.456224300000002</v>
      </c>
      <c r="M275" s="4">
        <v>40</v>
      </c>
      <c r="N275" s="4">
        <v>1616961</v>
      </c>
      <c r="O275" s="183">
        <v>480000</v>
      </c>
      <c r="P275" s="14" t="s">
        <v>7375</v>
      </c>
      <c r="Q275" s="4">
        <v>3.66</v>
      </c>
      <c r="R275" s="4">
        <v>15</v>
      </c>
      <c r="S275" s="4" t="s">
        <v>37</v>
      </c>
      <c r="T275" s="4">
        <v>240000</v>
      </c>
      <c r="U275" s="4" t="s">
        <v>37</v>
      </c>
      <c r="V275" s="85" t="s">
        <v>38</v>
      </c>
      <c r="W275" s="85" t="s">
        <v>38</v>
      </c>
      <c r="X275" s="85" t="s">
        <v>38</v>
      </c>
      <c r="Y275" s="85" t="s">
        <v>38</v>
      </c>
      <c r="Z275" s="85" t="s">
        <v>38</v>
      </c>
      <c r="AA275" s="85" t="s">
        <v>38</v>
      </c>
      <c r="AB275" s="85" t="s">
        <v>38</v>
      </c>
      <c r="AC275" s="85" t="s">
        <v>38</v>
      </c>
      <c r="AD275" s="85" t="s">
        <v>38</v>
      </c>
      <c r="AE275" s="85" t="s">
        <v>38</v>
      </c>
      <c r="AF275" s="4" t="s">
        <v>6270</v>
      </c>
    </row>
    <row r="276" spans="1:32" s="6" customFormat="1" ht="60" customHeight="1" x14ac:dyDescent="0.2">
      <c r="A276" s="1">
        <v>273</v>
      </c>
      <c r="B276" s="4" t="s">
        <v>6223</v>
      </c>
      <c r="C276" s="4" t="s">
        <v>704</v>
      </c>
      <c r="D276" s="4" t="s">
        <v>712</v>
      </c>
      <c r="E276" s="4" t="s">
        <v>2295</v>
      </c>
      <c r="F276" s="4" t="s">
        <v>2295</v>
      </c>
      <c r="G276" s="4" t="s">
        <v>9062</v>
      </c>
      <c r="H276" s="4" t="s">
        <v>9061</v>
      </c>
      <c r="I276" s="4" t="s">
        <v>2772</v>
      </c>
      <c r="J276" s="4" t="s">
        <v>2295</v>
      </c>
      <c r="K276" s="4">
        <v>33.073033000000002</v>
      </c>
      <c r="L276" s="4">
        <v>73.456224300000002</v>
      </c>
      <c r="M276" s="4">
        <v>40</v>
      </c>
      <c r="N276" s="4">
        <v>1616961</v>
      </c>
      <c r="O276" s="183">
        <v>480000</v>
      </c>
      <c r="P276" s="14" t="s">
        <v>7375</v>
      </c>
      <c r="Q276" s="4">
        <v>3.66</v>
      </c>
      <c r="R276" s="4">
        <v>15</v>
      </c>
      <c r="S276" s="4" t="s">
        <v>37</v>
      </c>
      <c r="T276" s="4">
        <v>240000</v>
      </c>
      <c r="U276" s="4" t="s">
        <v>37</v>
      </c>
      <c r="V276" s="14" t="s">
        <v>8332</v>
      </c>
      <c r="W276" s="4" t="s">
        <v>37</v>
      </c>
      <c r="X276" s="149">
        <v>5.8</v>
      </c>
      <c r="Y276" s="85" t="s">
        <v>38</v>
      </c>
      <c r="Z276" s="85" t="s">
        <v>38</v>
      </c>
      <c r="AA276" s="85" t="s">
        <v>38</v>
      </c>
      <c r="AB276" s="85" t="s">
        <v>38</v>
      </c>
      <c r="AC276" s="85" t="s">
        <v>38</v>
      </c>
      <c r="AD276" s="85" t="s">
        <v>38</v>
      </c>
      <c r="AE276" s="85" t="s">
        <v>38</v>
      </c>
      <c r="AF276" s="4" t="s">
        <v>6277</v>
      </c>
    </row>
    <row r="277" spans="1:32" s="6" customFormat="1" ht="60" customHeight="1" x14ac:dyDescent="0.2">
      <c r="A277" s="5">
        <v>274</v>
      </c>
      <c r="B277" s="4" t="s">
        <v>6223</v>
      </c>
      <c r="C277" s="4" t="s">
        <v>704</v>
      </c>
      <c r="D277" s="4" t="s">
        <v>712</v>
      </c>
      <c r="E277" s="4" t="s">
        <v>900</v>
      </c>
      <c r="F277" s="4" t="s">
        <v>900</v>
      </c>
      <c r="G277" s="4" t="s">
        <v>9060</v>
      </c>
      <c r="H277" s="4" t="s">
        <v>9059</v>
      </c>
      <c r="I277" s="4" t="s">
        <v>9058</v>
      </c>
      <c r="J277" s="4" t="s">
        <v>900</v>
      </c>
      <c r="K277" s="4">
        <v>32.957127999999997</v>
      </c>
      <c r="L277" s="4">
        <v>73.425746000000004</v>
      </c>
      <c r="M277" s="4">
        <v>45</v>
      </c>
      <c r="N277" s="149">
        <v>1771400</v>
      </c>
      <c r="O277" s="183">
        <v>480000</v>
      </c>
      <c r="P277" s="146" t="s">
        <v>9057</v>
      </c>
      <c r="Q277" s="4">
        <v>3.66</v>
      </c>
      <c r="R277" s="4">
        <v>15</v>
      </c>
      <c r="S277" s="4" t="s">
        <v>37</v>
      </c>
      <c r="T277" s="4">
        <v>240000</v>
      </c>
      <c r="U277" s="4" t="s">
        <v>37</v>
      </c>
      <c r="V277" s="85" t="s">
        <v>38</v>
      </c>
      <c r="W277" s="85" t="s">
        <v>38</v>
      </c>
      <c r="X277" s="85" t="s">
        <v>38</v>
      </c>
      <c r="Y277" s="85" t="s">
        <v>38</v>
      </c>
      <c r="Z277" s="85" t="s">
        <v>38</v>
      </c>
      <c r="AA277" s="85" t="s">
        <v>38</v>
      </c>
      <c r="AB277" s="85" t="s">
        <v>38</v>
      </c>
      <c r="AC277" s="85" t="s">
        <v>38</v>
      </c>
      <c r="AD277" s="85" t="s">
        <v>38</v>
      </c>
      <c r="AE277" s="85" t="s">
        <v>38</v>
      </c>
      <c r="AF277" s="4" t="s">
        <v>6270</v>
      </c>
    </row>
    <row r="278" spans="1:32" s="6" customFormat="1" ht="60" customHeight="1" x14ac:dyDescent="0.2">
      <c r="A278" s="1">
        <v>275</v>
      </c>
      <c r="B278" s="4" t="s">
        <v>6223</v>
      </c>
      <c r="C278" s="4" t="s">
        <v>704</v>
      </c>
      <c r="D278" s="4" t="s">
        <v>712</v>
      </c>
      <c r="E278" s="4" t="s">
        <v>900</v>
      </c>
      <c r="F278" s="4" t="s">
        <v>900</v>
      </c>
      <c r="G278" s="4" t="s">
        <v>9060</v>
      </c>
      <c r="H278" s="4" t="s">
        <v>9059</v>
      </c>
      <c r="I278" s="4" t="s">
        <v>9058</v>
      </c>
      <c r="J278" s="4" t="s">
        <v>900</v>
      </c>
      <c r="K278" s="4">
        <v>32.957127999999997</v>
      </c>
      <c r="L278" s="4">
        <v>73.425746000000004</v>
      </c>
      <c r="M278" s="4">
        <v>45</v>
      </c>
      <c r="N278" s="149">
        <v>1771400</v>
      </c>
      <c r="O278" s="183">
        <v>480000</v>
      </c>
      <c r="P278" s="146" t="s">
        <v>9057</v>
      </c>
      <c r="Q278" s="4">
        <v>3.66</v>
      </c>
      <c r="R278" s="4">
        <v>15</v>
      </c>
      <c r="S278" s="4" t="s">
        <v>37</v>
      </c>
      <c r="T278" s="4">
        <v>240000</v>
      </c>
      <c r="U278" s="4" t="s">
        <v>37</v>
      </c>
      <c r="V278" s="14" t="s">
        <v>8332</v>
      </c>
      <c r="W278" s="4" t="s">
        <v>37</v>
      </c>
      <c r="X278" s="4">
        <v>6.4</v>
      </c>
      <c r="Y278" s="85" t="s">
        <v>38</v>
      </c>
      <c r="Z278" s="85" t="s">
        <v>38</v>
      </c>
      <c r="AA278" s="85" t="s">
        <v>38</v>
      </c>
      <c r="AB278" s="85" t="s">
        <v>38</v>
      </c>
      <c r="AC278" s="85" t="s">
        <v>38</v>
      </c>
      <c r="AD278" s="85" t="s">
        <v>38</v>
      </c>
      <c r="AE278" s="85" t="s">
        <v>38</v>
      </c>
      <c r="AF278" s="4" t="s">
        <v>6277</v>
      </c>
    </row>
    <row r="279" spans="1:32" s="6" customFormat="1" ht="60" customHeight="1" x14ac:dyDescent="0.2">
      <c r="A279" s="5">
        <v>276</v>
      </c>
      <c r="B279" s="4" t="s">
        <v>6223</v>
      </c>
      <c r="C279" s="4" t="s">
        <v>704</v>
      </c>
      <c r="D279" s="4" t="s">
        <v>712</v>
      </c>
      <c r="E279" s="4" t="s">
        <v>8439</v>
      </c>
      <c r="F279" s="4" t="s">
        <v>7203</v>
      </c>
      <c r="G279" s="4" t="s">
        <v>5965</v>
      </c>
      <c r="H279" s="4" t="s">
        <v>9056</v>
      </c>
      <c r="I279" s="4" t="s">
        <v>8437</v>
      </c>
      <c r="J279" s="4" t="s">
        <v>8439</v>
      </c>
      <c r="K279" s="4">
        <v>33.085428999999998</v>
      </c>
      <c r="L279" s="4">
        <v>73.473155000000006</v>
      </c>
      <c r="M279" s="4">
        <v>50</v>
      </c>
      <c r="N279" s="4">
        <v>1671325</v>
      </c>
      <c r="O279" s="4">
        <v>480000</v>
      </c>
      <c r="P279" s="146" t="s">
        <v>9055</v>
      </c>
      <c r="Q279" s="4">
        <v>3.66</v>
      </c>
      <c r="R279" s="4">
        <v>15</v>
      </c>
      <c r="S279" s="4" t="s">
        <v>37</v>
      </c>
      <c r="T279" s="4">
        <v>240000</v>
      </c>
      <c r="U279" s="4" t="s">
        <v>37</v>
      </c>
      <c r="V279" s="85" t="s">
        <v>38</v>
      </c>
      <c r="W279" s="85" t="s">
        <v>38</v>
      </c>
      <c r="X279" s="85" t="s">
        <v>38</v>
      </c>
      <c r="Y279" s="85" t="s">
        <v>38</v>
      </c>
      <c r="Z279" s="85" t="s">
        <v>38</v>
      </c>
      <c r="AA279" s="85" t="s">
        <v>38</v>
      </c>
      <c r="AB279" s="85" t="s">
        <v>38</v>
      </c>
      <c r="AC279" s="85" t="s">
        <v>38</v>
      </c>
      <c r="AD279" s="85" t="s">
        <v>38</v>
      </c>
      <c r="AE279" s="85" t="s">
        <v>38</v>
      </c>
      <c r="AF279" s="4" t="s">
        <v>6270</v>
      </c>
    </row>
    <row r="280" spans="1:32" s="6" customFormat="1" ht="60" customHeight="1" x14ac:dyDescent="0.2">
      <c r="A280" s="1">
        <v>277</v>
      </c>
      <c r="B280" s="4" t="s">
        <v>6223</v>
      </c>
      <c r="C280" s="4" t="s">
        <v>704</v>
      </c>
      <c r="D280" s="4" t="s">
        <v>719</v>
      </c>
      <c r="E280" s="4" t="s">
        <v>9053</v>
      </c>
      <c r="F280" s="4" t="s">
        <v>900</v>
      </c>
      <c r="G280" s="4" t="s">
        <v>9054</v>
      </c>
      <c r="H280" s="4" t="s">
        <v>8915</v>
      </c>
      <c r="I280" s="4" t="s">
        <v>6737</v>
      </c>
      <c r="J280" s="4" t="s">
        <v>9053</v>
      </c>
      <c r="K280" s="4">
        <v>32.922078999999997</v>
      </c>
      <c r="L280" s="4">
        <v>73.389256000000003</v>
      </c>
      <c r="M280" s="4">
        <v>32</v>
      </c>
      <c r="N280" s="4">
        <v>1771325</v>
      </c>
      <c r="O280" s="85" t="s">
        <v>38</v>
      </c>
      <c r="P280" s="85" t="s">
        <v>38</v>
      </c>
      <c r="Q280" s="4">
        <v>3.66</v>
      </c>
      <c r="R280" s="4">
        <v>15</v>
      </c>
      <c r="S280" s="4" t="s">
        <v>37</v>
      </c>
      <c r="T280" s="85" t="s">
        <v>38</v>
      </c>
      <c r="U280" s="85" t="s">
        <v>38</v>
      </c>
      <c r="V280" s="85" t="s">
        <v>38</v>
      </c>
      <c r="W280" s="85" t="s">
        <v>38</v>
      </c>
      <c r="X280" s="85" t="s">
        <v>38</v>
      </c>
      <c r="Y280" s="85" t="s">
        <v>38</v>
      </c>
      <c r="Z280" s="85" t="s">
        <v>38</v>
      </c>
      <c r="AA280" s="85" t="s">
        <v>38</v>
      </c>
      <c r="AB280" s="85" t="s">
        <v>38</v>
      </c>
      <c r="AC280" s="85" t="s">
        <v>38</v>
      </c>
      <c r="AD280" s="85" t="s">
        <v>38</v>
      </c>
      <c r="AE280" s="85" t="s">
        <v>38</v>
      </c>
      <c r="AF280" s="4" t="s">
        <v>6891</v>
      </c>
    </row>
    <row r="281" spans="1:32" s="6" customFormat="1" ht="60" customHeight="1" x14ac:dyDescent="0.2">
      <c r="A281" s="5">
        <v>278</v>
      </c>
      <c r="B281" s="4" t="s">
        <v>6223</v>
      </c>
      <c r="C281" s="4" t="s">
        <v>704</v>
      </c>
      <c r="D281" s="4" t="s">
        <v>719</v>
      </c>
      <c r="E281" s="4" t="s">
        <v>9048</v>
      </c>
      <c r="F281" s="4" t="s">
        <v>9052</v>
      </c>
      <c r="G281" s="4" t="s">
        <v>9051</v>
      </c>
      <c r="H281" s="4" t="s">
        <v>9050</v>
      </c>
      <c r="I281" s="4" t="s">
        <v>9049</v>
      </c>
      <c r="J281" s="4" t="s">
        <v>9048</v>
      </c>
      <c r="K281" s="4">
        <v>33.066758999999998</v>
      </c>
      <c r="L281" s="4">
        <v>73.383499</v>
      </c>
      <c r="M281" s="4">
        <v>32</v>
      </c>
      <c r="N281" s="2">
        <v>1871325</v>
      </c>
      <c r="O281" s="183">
        <v>480000</v>
      </c>
      <c r="P281" s="85" t="s">
        <v>38</v>
      </c>
      <c r="Q281" s="4">
        <v>3.66</v>
      </c>
      <c r="R281" s="4">
        <v>15</v>
      </c>
      <c r="S281" s="4" t="s">
        <v>37</v>
      </c>
      <c r="T281" s="4">
        <v>240000</v>
      </c>
      <c r="U281" s="4" t="s">
        <v>37</v>
      </c>
      <c r="V281" s="85" t="s">
        <v>38</v>
      </c>
      <c r="W281" s="85" t="s">
        <v>38</v>
      </c>
      <c r="X281" s="85" t="s">
        <v>38</v>
      </c>
      <c r="Y281" s="85" t="s">
        <v>38</v>
      </c>
      <c r="Z281" s="85" t="s">
        <v>38</v>
      </c>
      <c r="AA281" s="85" t="s">
        <v>38</v>
      </c>
      <c r="AB281" s="85" t="s">
        <v>38</v>
      </c>
      <c r="AC281" s="85" t="s">
        <v>38</v>
      </c>
      <c r="AD281" s="85" t="s">
        <v>38</v>
      </c>
      <c r="AE281" s="85" t="s">
        <v>38</v>
      </c>
      <c r="AF281" s="4" t="s">
        <v>6270</v>
      </c>
    </row>
    <row r="282" spans="1:32" s="6" customFormat="1" ht="60" customHeight="1" x14ac:dyDescent="0.2">
      <c r="A282" s="1">
        <v>279</v>
      </c>
      <c r="B282" s="4" t="s">
        <v>6223</v>
      </c>
      <c r="C282" s="4" t="s">
        <v>704</v>
      </c>
      <c r="D282" s="4" t="s">
        <v>719</v>
      </c>
      <c r="E282" s="4" t="s">
        <v>9048</v>
      </c>
      <c r="F282" s="4" t="s">
        <v>9052</v>
      </c>
      <c r="G282" s="4" t="s">
        <v>9051</v>
      </c>
      <c r="H282" s="4" t="s">
        <v>9050</v>
      </c>
      <c r="I282" s="4" t="s">
        <v>9049</v>
      </c>
      <c r="J282" s="4" t="s">
        <v>9048</v>
      </c>
      <c r="K282" s="4">
        <v>33.066758999999998</v>
      </c>
      <c r="L282" s="4">
        <v>73.383499</v>
      </c>
      <c r="M282" s="4">
        <v>32</v>
      </c>
      <c r="N282" s="2">
        <v>1871325</v>
      </c>
      <c r="O282" s="183">
        <v>480000</v>
      </c>
      <c r="P282" s="85" t="s">
        <v>38</v>
      </c>
      <c r="Q282" s="4">
        <v>3.66</v>
      </c>
      <c r="R282" s="4">
        <v>15</v>
      </c>
      <c r="S282" s="4" t="s">
        <v>37</v>
      </c>
      <c r="T282" s="4">
        <v>240000</v>
      </c>
      <c r="U282" s="4" t="s">
        <v>37</v>
      </c>
      <c r="V282" s="14" t="s">
        <v>8332</v>
      </c>
      <c r="W282" s="4" t="s">
        <v>37</v>
      </c>
      <c r="X282" s="4"/>
      <c r="Y282" s="85" t="s">
        <v>38</v>
      </c>
      <c r="Z282" s="85" t="s">
        <v>38</v>
      </c>
      <c r="AA282" s="85" t="s">
        <v>38</v>
      </c>
      <c r="AB282" s="85" t="s">
        <v>38</v>
      </c>
      <c r="AC282" s="85" t="s">
        <v>38</v>
      </c>
      <c r="AD282" s="85" t="s">
        <v>38</v>
      </c>
      <c r="AE282" s="85" t="s">
        <v>38</v>
      </c>
      <c r="AF282" s="4" t="s">
        <v>6277</v>
      </c>
    </row>
    <row r="283" spans="1:32" s="6" customFormat="1" ht="60" customHeight="1" x14ac:dyDescent="0.2">
      <c r="A283" s="5">
        <v>280</v>
      </c>
      <c r="B283" s="4" t="s">
        <v>6223</v>
      </c>
      <c r="C283" s="4" t="s">
        <v>1549</v>
      </c>
      <c r="D283" s="4" t="s">
        <v>1549</v>
      </c>
      <c r="E283" s="4" t="s">
        <v>1608</v>
      </c>
      <c r="F283" s="4" t="s">
        <v>1608</v>
      </c>
      <c r="G283" s="4" t="s">
        <v>8523</v>
      </c>
      <c r="H283" s="4" t="s">
        <v>8522</v>
      </c>
      <c r="I283" s="4" t="s">
        <v>8521</v>
      </c>
      <c r="J283" s="4" t="s">
        <v>1608</v>
      </c>
      <c r="K283" s="4">
        <v>33.349426000000001</v>
      </c>
      <c r="L283" s="4">
        <v>72.925048000000004</v>
      </c>
      <c r="M283" s="4">
        <v>24</v>
      </c>
      <c r="N283" s="2">
        <v>1891934</v>
      </c>
      <c r="O283" s="183">
        <v>480000</v>
      </c>
      <c r="P283" s="85" t="s">
        <v>38</v>
      </c>
      <c r="Q283" s="4">
        <v>3.66</v>
      </c>
      <c r="R283" s="4">
        <v>11.57</v>
      </c>
      <c r="S283" s="4" t="s">
        <v>37</v>
      </c>
      <c r="T283" s="85" t="s">
        <v>38</v>
      </c>
      <c r="U283" s="85" t="s">
        <v>38</v>
      </c>
      <c r="V283" s="85" t="s">
        <v>38</v>
      </c>
      <c r="W283" s="85" t="s">
        <v>38</v>
      </c>
      <c r="X283" s="85" t="s">
        <v>38</v>
      </c>
      <c r="Y283" s="85" t="s">
        <v>38</v>
      </c>
      <c r="Z283" s="85" t="s">
        <v>38</v>
      </c>
      <c r="AA283" s="85" t="s">
        <v>38</v>
      </c>
      <c r="AB283" s="85" t="s">
        <v>38</v>
      </c>
      <c r="AC283" s="85" t="s">
        <v>38</v>
      </c>
      <c r="AD283" s="85" t="s">
        <v>38</v>
      </c>
      <c r="AE283" s="85" t="s">
        <v>38</v>
      </c>
      <c r="AF283" s="4" t="s">
        <v>6967</v>
      </c>
    </row>
    <row r="284" spans="1:32" s="6" customFormat="1" ht="60" customHeight="1" x14ac:dyDescent="0.2">
      <c r="A284" s="1">
        <v>281</v>
      </c>
      <c r="B284" s="4" t="s">
        <v>6223</v>
      </c>
      <c r="C284" s="4" t="s">
        <v>1549</v>
      </c>
      <c r="D284" s="4" t="s">
        <v>1549</v>
      </c>
      <c r="E284" s="4" t="s">
        <v>1608</v>
      </c>
      <c r="F284" s="4" t="s">
        <v>1608</v>
      </c>
      <c r="G284" s="4" t="s">
        <v>8519</v>
      </c>
      <c r="H284" s="4" t="s">
        <v>8518</v>
      </c>
      <c r="I284" s="4" t="s">
        <v>7568</v>
      </c>
      <c r="J284" s="4" t="s">
        <v>1608</v>
      </c>
      <c r="K284" s="4">
        <v>33.343048000000003</v>
      </c>
      <c r="L284" s="4">
        <v>72.914162000000005</v>
      </c>
      <c r="M284" s="4">
        <v>29</v>
      </c>
      <c r="N284" s="2">
        <v>1849196</v>
      </c>
      <c r="O284" s="183">
        <v>480000</v>
      </c>
      <c r="P284" s="85" t="s">
        <v>38</v>
      </c>
      <c r="Q284" s="4">
        <v>3.66</v>
      </c>
      <c r="R284" s="4">
        <v>11.57</v>
      </c>
      <c r="S284" s="4" t="s">
        <v>37</v>
      </c>
      <c r="T284" s="85" t="s">
        <v>38</v>
      </c>
      <c r="U284" s="85" t="s">
        <v>38</v>
      </c>
      <c r="V284" s="85" t="s">
        <v>38</v>
      </c>
      <c r="W284" s="85" t="s">
        <v>38</v>
      </c>
      <c r="X284" s="85" t="s">
        <v>38</v>
      </c>
      <c r="Y284" s="85" t="s">
        <v>38</v>
      </c>
      <c r="Z284" s="85" t="s">
        <v>38</v>
      </c>
      <c r="AA284" s="85" t="s">
        <v>38</v>
      </c>
      <c r="AB284" s="85" t="s">
        <v>38</v>
      </c>
      <c r="AC284" s="85" t="s">
        <v>38</v>
      </c>
      <c r="AD284" s="85" t="s">
        <v>38</v>
      </c>
      <c r="AE284" s="85" t="s">
        <v>38</v>
      </c>
      <c r="AF284" s="4" t="s">
        <v>6967</v>
      </c>
    </row>
    <row r="285" spans="1:32" s="6" customFormat="1" ht="60" customHeight="1" x14ac:dyDescent="0.2">
      <c r="A285" s="5">
        <v>282</v>
      </c>
      <c r="B285" s="4" t="s">
        <v>6223</v>
      </c>
      <c r="C285" s="4" t="s">
        <v>1549</v>
      </c>
      <c r="D285" s="4" t="s">
        <v>1549</v>
      </c>
      <c r="E285" s="4" t="s">
        <v>7817</v>
      </c>
      <c r="F285" s="4" t="s">
        <v>1608</v>
      </c>
      <c r="G285" s="4" t="s">
        <v>9047</v>
      </c>
      <c r="H285" s="4" t="s">
        <v>9046</v>
      </c>
      <c r="I285" s="4" t="s">
        <v>9045</v>
      </c>
      <c r="J285" s="4" t="s">
        <v>7817</v>
      </c>
      <c r="K285" s="4">
        <v>33.362147</v>
      </c>
      <c r="L285" s="4">
        <v>72.946089999999998</v>
      </c>
      <c r="M285" s="4">
        <v>23</v>
      </c>
      <c r="N285" s="4">
        <v>1078655</v>
      </c>
      <c r="O285" s="4">
        <v>480000</v>
      </c>
      <c r="P285" s="85" t="s">
        <v>38</v>
      </c>
      <c r="Q285" s="4">
        <v>3.66</v>
      </c>
      <c r="R285" s="4">
        <v>6.71</v>
      </c>
      <c r="S285" s="4" t="s">
        <v>37</v>
      </c>
      <c r="T285" s="85" t="s">
        <v>38</v>
      </c>
      <c r="U285" s="85" t="s">
        <v>38</v>
      </c>
      <c r="V285" s="85" t="s">
        <v>38</v>
      </c>
      <c r="W285" s="85" t="s">
        <v>38</v>
      </c>
      <c r="X285" s="85" t="s">
        <v>38</v>
      </c>
      <c r="Y285" s="85" t="s">
        <v>38</v>
      </c>
      <c r="Z285" s="85" t="s">
        <v>38</v>
      </c>
      <c r="AA285" s="85" t="s">
        <v>38</v>
      </c>
      <c r="AB285" s="85" t="s">
        <v>38</v>
      </c>
      <c r="AC285" s="85" t="s">
        <v>38</v>
      </c>
      <c r="AD285" s="85" t="s">
        <v>38</v>
      </c>
      <c r="AE285" s="85" t="s">
        <v>38</v>
      </c>
      <c r="AF285" s="4" t="s">
        <v>6967</v>
      </c>
    </row>
    <row r="286" spans="1:32" s="6" customFormat="1" ht="60" customHeight="1" x14ac:dyDescent="0.2">
      <c r="A286" s="1">
        <v>283</v>
      </c>
      <c r="B286" s="4" t="s">
        <v>6223</v>
      </c>
      <c r="C286" s="4" t="s">
        <v>1549</v>
      </c>
      <c r="D286" s="4" t="s">
        <v>1549</v>
      </c>
      <c r="E286" s="4" t="s">
        <v>7817</v>
      </c>
      <c r="F286" s="4" t="s">
        <v>1608</v>
      </c>
      <c r="G286" s="4" t="s">
        <v>9047</v>
      </c>
      <c r="H286" s="4" t="s">
        <v>9046</v>
      </c>
      <c r="I286" s="4" t="s">
        <v>9045</v>
      </c>
      <c r="J286" s="4" t="s">
        <v>7817</v>
      </c>
      <c r="K286" s="4">
        <v>33.362147</v>
      </c>
      <c r="L286" s="4">
        <v>72.946089999999998</v>
      </c>
      <c r="M286" s="4">
        <v>23</v>
      </c>
      <c r="N286" s="4">
        <v>1078655</v>
      </c>
      <c r="O286" s="4">
        <v>480000</v>
      </c>
      <c r="P286" s="10" t="s">
        <v>9044</v>
      </c>
      <c r="Q286" s="4">
        <v>3.66</v>
      </c>
      <c r="R286" s="4">
        <v>6.71</v>
      </c>
      <c r="S286" s="4" t="s">
        <v>37</v>
      </c>
      <c r="T286" s="4">
        <v>240000</v>
      </c>
      <c r="U286" s="4" t="s">
        <v>37</v>
      </c>
      <c r="V286" s="85" t="s">
        <v>38</v>
      </c>
      <c r="W286" s="85" t="s">
        <v>38</v>
      </c>
      <c r="X286" s="85" t="s">
        <v>38</v>
      </c>
      <c r="Y286" s="85" t="s">
        <v>38</v>
      </c>
      <c r="Z286" s="85" t="s">
        <v>38</v>
      </c>
      <c r="AA286" s="85" t="s">
        <v>38</v>
      </c>
      <c r="AB286" s="4">
        <v>240000</v>
      </c>
      <c r="AC286" s="85" t="s">
        <v>38</v>
      </c>
      <c r="AD286" s="85" t="s">
        <v>38</v>
      </c>
      <c r="AE286" s="85" t="s">
        <v>38</v>
      </c>
      <c r="AF286" s="4" t="s">
        <v>6420</v>
      </c>
    </row>
    <row r="287" spans="1:32" s="6" customFormat="1" ht="60" customHeight="1" x14ac:dyDescent="0.2">
      <c r="A287" s="5">
        <v>284</v>
      </c>
      <c r="B287" s="4" t="s">
        <v>6223</v>
      </c>
      <c r="C287" s="4" t="s">
        <v>1549</v>
      </c>
      <c r="D287" s="4" t="s">
        <v>1549</v>
      </c>
      <c r="E287" s="4" t="s">
        <v>7817</v>
      </c>
      <c r="F287" s="4" t="s">
        <v>1608</v>
      </c>
      <c r="G287" s="4" t="s">
        <v>9047</v>
      </c>
      <c r="H287" s="4" t="s">
        <v>9046</v>
      </c>
      <c r="I287" s="4" t="s">
        <v>9045</v>
      </c>
      <c r="J287" s="4" t="s">
        <v>7817</v>
      </c>
      <c r="K287" s="4">
        <v>33.362147</v>
      </c>
      <c r="L287" s="4">
        <v>72.946089999999998</v>
      </c>
      <c r="M287" s="4">
        <v>23</v>
      </c>
      <c r="N287" s="4">
        <v>1078655</v>
      </c>
      <c r="O287" s="4">
        <v>480000</v>
      </c>
      <c r="P287" s="10" t="s">
        <v>9044</v>
      </c>
      <c r="Q287" s="4">
        <v>3.66</v>
      </c>
      <c r="R287" s="4">
        <v>6.71</v>
      </c>
      <c r="S287" s="4" t="s">
        <v>37</v>
      </c>
      <c r="T287" s="4">
        <v>240000</v>
      </c>
      <c r="U287" s="4" t="s">
        <v>37</v>
      </c>
      <c r="V287" s="4">
        <v>192000</v>
      </c>
      <c r="W287" s="4" t="s">
        <v>37</v>
      </c>
      <c r="X287" s="4">
        <v>7.02</v>
      </c>
      <c r="Y287" s="4"/>
      <c r="Z287" s="4">
        <v>885217</v>
      </c>
      <c r="AA287" s="4"/>
      <c r="AB287" s="4">
        <f>T287+V287</f>
        <v>432000</v>
      </c>
      <c r="AC287" s="85" t="s">
        <v>38</v>
      </c>
      <c r="AD287" s="85" t="s">
        <v>38</v>
      </c>
      <c r="AE287" s="85" t="s">
        <v>38</v>
      </c>
      <c r="AF287" s="4" t="s">
        <v>7213</v>
      </c>
    </row>
    <row r="288" spans="1:32" s="6" customFormat="1" ht="60" customHeight="1" x14ac:dyDescent="0.2">
      <c r="A288" s="1">
        <v>285</v>
      </c>
      <c r="B288" s="4" t="s">
        <v>6223</v>
      </c>
      <c r="C288" s="4" t="s">
        <v>1549</v>
      </c>
      <c r="D288" s="4" t="s">
        <v>2849</v>
      </c>
      <c r="E288" s="4" t="s">
        <v>6830</v>
      </c>
      <c r="F288" s="4" t="s">
        <v>6830</v>
      </c>
      <c r="G288" s="4" t="s">
        <v>8466</v>
      </c>
      <c r="H288" s="4" t="s">
        <v>8465</v>
      </c>
      <c r="I288" s="4" t="s">
        <v>8464</v>
      </c>
      <c r="J288" s="4" t="s">
        <v>6830</v>
      </c>
      <c r="K288" s="4">
        <v>33.578347000000001</v>
      </c>
      <c r="L288" s="4">
        <v>73.370307999999994</v>
      </c>
      <c r="M288" s="4">
        <v>41</v>
      </c>
      <c r="N288" s="4">
        <v>1047150</v>
      </c>
      <c r="O288" s="4">
        <v>480000</v>
      </c>
      <c r="P288" s="14" t="s">
        <v>38</v>
      </c>
      <c r="Q288" s="4">
        <v>4.57</v>
      </c>
      <c r="R288" s="4">
        <v>10</v>
      </c>
      <c r="S288" s="4" t="s">
        <v>37</v>
      </c>
      <c r="T288" s="85" t="s">
        <v>38</v>
      </c>
      <c r="U288" s="85" t="s">
        <v>38</v>
      </c>
      <c r="V288" s="85" t="s">
        <v>38</v>
      </c>
      <c r="W288" s="85" t="s">
        <v>38</v>
      </c>
      <c r="X288" s="85" t="s">
        <v>38</v>
      </c>
      <c r="Y288" s="85" t="s">
        <v>38</v>
      </c>
      <c r="Z288" s="85" t="s">
        <v>38</v>
      </c>
      <c r="AA288" s="85" t="s">
        <v>38</v>
      </c>
      <c r="AB288" s="85" t="s">
        <v>38</v>
      </c>
      <c r="AC288" s="85" t="s">
        <v>38</v>
      </c>
      <c r="AD288" s="85" t="s">
        <v>38</v>
      </c>
      <c r="AE288" s="85" t="s">
        <v>38</v>
      </c>
      <c r="AF288" s="4" t="s">
        <v>6967</v>
      </c>
    </row>
    <row r="289" spans="1:32" s="6" customFormat="1" ht="60" customHeight="1" x14ac:dyDescent="0.2">
      <c r="A289" s="5">
        <v>286</v>
      </c>
      <c r="B289" s="4" t="s">
        <v>6223</v>
      </c>
      <c r="C289" s="4" t="s">
        <v>1549</v>
      </c>
      <c r="D289" s="4" t="s">
        <v>2849</v>
      </c>
      <c r="E289" s="4" t="s">
        <v>6830</v>
      </c>
      <c r="F289" s="4" t="s">
        <v>6830</v>
      </c>
      <c r="G289" s="4" t="s">
        <v>9043</v>
      </c>
      <c r="H289" s="4" t="s">
        <v>9042</v>
      </c>
      <c r="I289" s="4" t="s">
        <v>7852</v>
      </c>
      <c r="J289" s="4" t="s">
        <v>6830</v>
      </c>
      <c r="K289" s="4">
        <v>33.531570000000002</v>
      </c>
      <c r="L289" s="4">
        <v>73.334119999999999</v>
      </c>
      <c r="M289" s="4">
        <v>40</v>
      </c>
      <c r="N289" s="4">
        <v>1162920</v>
      </c>
      <c r="O289" s="4">
        <v>480000</v>
      </c>
      <c r="P289" s="14" t="s">
        <v>38</v>
      </c>
      <c r="Q289" s="4">
        <v>4.57</v>
      </c>
      <c r="R289" s="4">
        <v>11</v>
      </c>
      <c r="S289" s="4" t="s">
        <v>37</v>
      </c>
      <c r="T289" s="85" t="s">
        <v>38</v>
      </c>
      <c r="U289" s="85" t="s">
        <v>38</v>
      </c>
      <c r="V289" s="85" t="s">
        <v>38</v>
      </c>
      <c r="W289" s="85" t="s">
        <v>38</v>
      </c>
      <c r="X289" s="85" t="s">
        <v>38</v>
      </c>
      <c r="Y289" s="85" t="s">
        <v>38</v>
      </c>
      <c r="Z289" s="85" t="s">
        <v>38</v>
      </c>
      <c r="AA289" s="85" t="s">
        <v>38</v>
      </c>
      <c r="AB289" s="85" t="s">
        <v>38</v>
      </c>
      <c r="AC289" s="85" t="s">
        <v>38</v>
      </c>
      <c r="AD289" s="85" t="s">
        <v>38</v>
      </c>
      <c r="AE289" s="85" t="s">
        <v>38</v>
      </c>
      <c r="AF289" s="4" t="s">
        <v>6967</v>
      </c>
    </row>
    <row r="290" spans="1:32" s="6" customFormat="1" ht="60" customHeight="1" x14ac:dyDescent="0.2">
      <c r="A290" s="1">
        <v>287</v>
      </c>
      <c r="B290" s="4" t="s">
        <v>6223</v>
      </c>
      <c r="C290" s="4" t="s">
        <v>1549</v>
      </c>
      <c r="D290" s="4" t="s">
        <v>2849</v>
      </c>
      <c r="E290" s="4" t="s">
        <v>8472</v>
      </c>
      <c r="F290" s="4" t="s">
        <v>6830</v>
      </c>
      <c r="G290" s="4" t="s">
        <v>8475</v>
      </c>
      <c r="H290" s="4" t="s">
        <v>8474</v>
      </c>
      <c r="I290" s="4" t="s">
        <v>8473</v>
      </c>
      <c r="J290" s="4" t="s">
        <v>8472</v>
      </c>
      <c r="K290" s="4">
        <v>33.556094999999999</v>
      </c>
      <c r="L290" s="4">
        <v>73.377458000000004</v>
      </c>
      <c r="M290" s="4">
        <v>41</v>
      </c>
      <c r="N290" s="4">
        <v>1047150</v>
      </c>
      <c r="O290" s="4">
        <v>480000</v>
      </c>
      <c r="P290" s="14" t="s">
        <v>38</v>
      </c>
      <c r="Q290" s="4">
        <v>4.57</v>
      </c>
      <c r="R290" s="4">
        <v>10</v>
      </c>
      <c r="S290" s="4" t="s">
        <v>37</v>
      </c>
      <c r="T290" s="85" t="s">
        <v>38</v>
      </c>
      <c r="U290" s="85" t="s">
        <v>38</v>
      </c>
      <c r="V290" s="85" t="s">
        <v>38</v>
      </c>
      <c r="W290" s="85" t="s">
        <v>38</v>
      </c>
      <c r="X290" s="85" t="s">
        <v>38</v>
      </c>
      <c r="Y290" s="85" t="s">
        <v>38</v>
      </c>
      <c r="Z290" s="85" t="s">
        <v>38</v>
      </c>
      <c r="AA290" s="85" t="s">
        <v>38</v>
      </c>
      <c r="AB290" s="85" t="s">
        <v>38</v>
      </c>
      <c r="AC290" s="85" t="s">
        <v>38</v>
      </c>
      <c r="AD290" s="85" t="s">
        <v>38</v>
      </c>
      <c r="AE290" s="85" t="s">
        <v>38</v>
      </c>
      <c r="AF290" s="4" t="s">
        <v>6967</v>
      </c>
    </row>
    <row r="291" spans="1:32" s="6" customFormat="1" ht="60" customHeight="1" x14ac:dyDescent="0.2">
      <c r="A291" s="5">
        <v>288</v>
      </c>
      <c r="B291" s="4" t="s">
        <v>6223</v>
      </c>
      <c r="C291" s="4" t="s">
        <v>1549</v>
      </c>
      <c r="D291" s="4" t="s">
        <v>2849</v>
      </c>
      <c r="E291" s="4" t="s">
        <v>8467</v>
      </c>
      <c r="F291" s="4" t="s">
        <v>6830</v>
      </c>
      <c r="G291" s="4" t="s">
        <v>8786</v>
      </c>
      <c r="H291" s="4" t="s">
        <v>8469</v>
      </c>
      <c r="I291" s="4" t="s">
        <v>8468</v>
      </c>
      <c r="J291" s="4" t="s">
        <v>8467</v>
      </c>
      <c r="K291" s="4">
        <v>33.518161999999997</v>
      </c>
      <c r="L291" s="4">
        <v>73.391884000000005</v>
      </c>
      <c r="M291" s="4">
        <v>37</v>
      </c>
      <c r="N291" s="4">
        <v>1162920</v>
      </c>
      <c r="O291" s="4">
        <v>480000</v>
      </c>
      <c r="P291" s="14" t="s">
        <v>38</v>
      </c>
      <c r="Q291" s="4">
        <v>4.57</v>
      </c>
      <c r="R291" s="4">
        <v>11</v>
      </c>
      <c r="S291" s="4" t="s">
        <v>37</v>
      </c>
      <c r="T291" s="85" t="s">
        <v>38</v>
      </c>
      <c r="U291" s="85" t="s">
        <v>38</v>
      </c>
      <c r="V291" s="85" t="s">
        <v>38</v>
      </c>
      <c r="W291" s="85" t="s">
        <v>38</v>
      </c>
      <c r="X291" s="85" t="s">
        <v>38</v>
      </c>
      <c r="Y291" s="85" t="s">
        <v>38</v>
      </c>
      <c r="Z291" s="85" t="s">
        <v>38</v>
      </c>
      <c r="AA291" s="85" t="s">
        <v>38</v>
      </c>
      <c r="AB291" s="85" t="s">
        <v>38</v>
      </c>
      <c r="AC291" s="85" t="s">
        <v>38</v>
      </c>
      <c r="AD291" s="85" t="s">
        <v>38</v>
      </c>
      <c r="AE291" s="85" t="s">
        <v>38</v>
      </c>
      <c r="AF291" s="4" t="s">
        <v>6967</v>
      </c>
    </row>
    <row r="292" spans="1:32" s="6" customFormat="1" ht="60" customHeight="1" x14ac:dyDescent="0.2">
      <c r="A292" s="1">
        <v>289</v>
      </c>
      <c r="B292" s="4" t="s">
        <v>6223</v>
      </c>
      <c r="C292" s="4" t="s">
        <v>1549</v>
      </c>
      <c r="D292" s="4" t="s">
        <v>1583</v>
      </c>
      <c r="E292" s="4" t="s">
        <v>9038</v>
      </c>
      <c r="F292" s="4" t="s">
        <v>2862</v>
      </c>
      <c r="G292" s="4" t="s">
        <v>9041</v>
      </c>
      <c r="H292" s="4" t="s">
        <v>9040</v>
      </c>
      <c r="I292" s="4" t="s">
        <v>9039</v>
      </c>
      <c r="J292" s="4" t="s">
        <v>9038</v>
      </c>
      <c r="K292" s="4">
        <v>33.276502000000001</v>
      </c>
      <c r="L292" s="4">
        <v>73.022031999999996</v>
      </c>
      <c r="M292" s="4">
        <v>40</v>
      </c>
      <c r="N292" s="4">
        <v>1330268</v>
      </c>
      <c r="O292" s="4">
        <v>480000</v>
      </c>
      <c r="P292" s="10" t="s">
        <v>9037</v>
      </c>
      <c r="Q292" s="4" t="s">
        <v>9036</v>
      </c>
      <c r="R292" s="4" t="s">
        <v>9035</v>
      </c>
      <c r="S292" s="4" t="s">
        <v>37</v>
      </c>
      <c r="T292" s="4">
        <v>240000</v>
      </c>
      <c r="U292" s="4" t="s">
        <v>37</v>
      </c>
      <c r="V292" s="4">
        <v>192000</v>
      </c>
      <c r="W292" s="4" t="s">
        <v>34</v>
      </c>
      <c r="X292" s="4" t="s">
        <v>9034</v>
      </c>
      <c r="Y292" s="85" t="s">
        <v>38</v>
      </c>
      <c r="Z292" s="85" t="s">
        <v>38</v>
      </c>
      <c r="AA292" s="85" t="s">
        <v>38</v>
      </c>
      <c r="AB292" s="85" t="s">
        <v>38</v>
      </c>
      <c r="AC292" s="85" t="s">
        <v>38</v>
      </c>
      <c r="AD292" s="85" t="s">
        <v>38</v>
      </c>
      <c r="AE292" s="85" t="s">
        <v>38</v>
      </c>
      <c r="AF292" s="4" t="s">
        <v>9033</v>
      </c>
    </row>
    <row r="293" spans="1:32" s="6" customFormat="1" ht="60" customHeight="1" x14ac:dyDescent="0.2">
      <c r="A293" s="5">
        <v>290</v>
      </c>
      <c r="B293" s="4" t="s">
        <v>6223</v>
      </c>
      <c r="C293" s="4" t="s">
        <v>1549</v>
      </c>
      <c r="D293" s="4" t="s">
        <v>1549</v>
      </c>
      <c r="E293" s="4" t="s">
        <v>7216</v>
      </c>
      <c r="F293" s="4" t="s">
        <v>7226</v>
      </c>
      <c r="G293" s="4" t="s">
        <v>9032</v>
      </c>
      <c r="H293" s="4" t="s">
        <v>9031</v>
      </c>
      <c r="I293" s="4" t="s">
        <v>7568</v>
      </c>
      <c r="J293" s="4" t="s">
        <v>7216</v>
      </c>
      <c r="K293" s="4">
        <v>33.359896999999997</v>
      </c>
      <c r="L293" s="4">
        <v>72.922449</v>
      </c>
      <c r="M293" s="4">
        <v>24</v>
      </c>
      <c r="N293" s="4">
        <v>903528</v>
      </c>
      <c r="O293" s="4">
        <v>480000</v>
      </c>
      <c r="P293" s="10" t="s">
        <v>9030</v>
      </c>
      <c r="Q293" s="4">
        <v>3.66</v>
      </c>
      <c r="R293" s="4">
        <v>8.07</v>
      </c>
      <c r="S293" s="4" t="s">
        <v>37</v>
      </c>
      <c r="T293" s="4">
        <v>240000</v>
      </c>
      <c r="U293" s="4" t="s">
        <v>37</v>
      </c>
      <c r="V293" s="4">
        <v>192000</v>
      </c>
      <c r="W293" s="4" t="s">
        <v>37</v>
      </c>
      <c r="X293" s="4">
        <v>8.07</v>
      </c>
      <c r="Y293" s="85" t="s">
        <v>38</v>
      </c>
      <c r="Z293" s="4">
        <v>1115421</v>
      </c>
      <c r="AA293" s="85" t="s">
        <v>38</v>
      </c>
      <c r="AB293" s="4">
        <f>T293+V293</f>
        <v>432000</v>
      </c>
      <c r="AC293" s="85" t="s">
        <v>38</v>
      </c>
      <c r="AD293" s="85" t="s">
        <v>38</v>
      </c>
      <c r="AE293" s="85" t="s">
        <v>38</v>
      </c>
      <c r="AF293" s="4" t="s">
        <v>7213</v>
      </c>
    </row>
    <row r="294" spans="1:32" s="6" customFormat="1" ht="60" customHeight="1" x14ac:dyDescent="0.2">
      <c r="A294" s="1">
        <v>291</v>
      </c>
      <c r="B294" s="4" t="s">
        <v>6223</v>
      </c>
      <c r="C294" s="4" t="s">
        <v>1549</v>
      </c>
      <c r="D294" s="4" t="s">
        <v>1549</v>
      </c>
      <c r="E294" s="4" t="s">
        <v>9026</v>
      </c>
      <c r="F294" s="4" t="s">
        <v>2094</v>
      </c>
      <c r="G294" s="4" t="s">
        <v>9029</v>
      </c>
      <c r="H294" s="4" t="s">
        <v>9028</v>
      </c>
      <c r="I294" s="4" t="s">
        <v>9027</v>
      </c>
      <c r="J294" s="4" t="s">
        <v>9026</v>
      </c>
      <c r="K294" s="4">
        <v>33.401826999999997</v>
      </c>
      <c r="L294" s="4">
        <v>72.474558999999999</v>
      </c>
      <c r="M294" s="4">
        <v>50</v>
      </c>
      <c r="N294" s="4">
        <v>975170</v>
      </c>
      <c r="O294" s="4">
        <v>480000</v>
      </c>
      <c r="P294" s="14" t="s">
        <v>9025</v>
      </c>
      <c r="Q294" s="4">
        <v>3.66</v>
      </c>
      <c r="R294" s="4">
        <v>9.44</v>
      </c>
      <c r="S294" s="4" t="s">
        <v>37</v>
      </c>
      <c r="T294" s="4">
        <v>240000</v>
      </c>
      <c r="U294" s="4" t="s">
        <v>37</v>
      </c>
      <c r="V294" s="85" t="s">
        <v>38</v>
      </c>
      <c r="W294" s="85" t="s">
        <v>38</v>
      </c>
      <c r="X294" s="85" t="s">
        <v>38</v>
      </c>
      <c r="Y294" s="85" t="s">
        <v>38</v>
      </c>
      <c r="Z294" s="85" t="s">
        <v>38</v>
      </c>
      <c r="AA294" s="85" t="s">
        <v>38</v>
      </c>
      <c r="AB294" s="85" t="s">
        <v>38</v>
      </c>
      <c r="AC294" s="85" t="s">
        <v>38</v>
      </c>
      <c r="AD294" s="85" t="s">
        <v>38</v>
      </c>
      <c r="AE294" s="85" t="s">
        <v>38</v>
      </c>
      <c r="AF294" s="4" t="s">
        <v>6420</v>
      </c>
    </row>
    <row r="295" spans="1:32" s="6" customFormat="1" ht="60" customHeight="1" x14ac:dyDescent="0.2">
      <c r="A295" s="5">
        <v>292</v>
      </c>
      <c r="B295" s="4" t="s">
        <v>6223</v>
      </c>
      <c r="C295" s="4" t="s">
        <v>1549</v>
      </c>
      <c r="D295" s="4" t="s">
        <v>1549</v>
      </c>
      <c r="E295" s="4" t="s">
        <v>9026</v>
      </c>
      <c r="F295" s="4" t="s">
        <v>2094</v>
      </c>
      <c r="G295" s="4" t="s">
        <v>9029</v>
      </c>
      <c r="H295" s="4" t="s">
        <v>9028</v>
      </c>
      <c r="I295" s="4" t="s">
        <v>9027</v>
      </c>
      <c r="J295" s="4" t="s">
        <v>9026</v>
      </c>
      <c r="K295" s="4">
        <v>33.401826999999997</v>
      </c>
      <c r="L295" s="4">
        <v>72.474558999999999</v>
      </c>
      <c r="M295" s="4">
        <v>50</v>
      </c>
      <c r="N295" s="4">
        <v>975170</v>
      </c>
      <c r="O295" s="4">
        <v>480000</v>
      </c>
      <c r="P295" s="14" t="s">
        <v>9025</v>
      </c>
      <c r="Q295" s="4">
        <v>3.66</v>
      </c>
      <c r="R295" s="4">
        <v>9.44</v>
      </c>
      <c r="S295" s="4" t="s">
        <v>37</v>
      </c>
      <c r="T295" s="4">
        <v>240000</v>
      </c>
      <c r="U295" s="4" t="s">
        <v>37</v>
      </c>
      <c r="V295" s="4">
        <v>192000</v>
      </c>
      <c r="W295" s="4" t="s">
        <v>37</v>
      </c>
      <c r="X295" s="4">
        <v>7.77</v>
      </c>
      <c r="Y295" s="85" t="s">
        <v>38</v>
      </c>
      <c r="Z295" s="4">
        <v>808375</v>
      </c>
      <c r="AA295" s="85" t="s">
        <v>38</v>
      </c>
      <c r="AB295" s="4">
        <f>T295+V295</f>
        <v>432000</v>
      </c>
      <c r="AC295" s="85" t="s">
        <v>38</v>
      </c>
      <c r="AD295" s="85" t="s">
        <v>38</v>
      </c>
      <c r="AE295" s="85" t="s">
        <v>38</v>
      </c>
      <c r="AF295" s="4" t="s">
        <v>7213</v>
      </c>
    </row>
    <row r="296" spans="1:32" s="6" customFormat="1" ht="60" customHeight="1" x14ac:dyDescent="0.2">
      <c r="A296" s="1">
        <v>293</v>
      </c>
      <c r="B296" s="4" t="s">
        <v>6223</v>
      </c>
      <c r="C296" s="4" t="s">
        <v>1549</v>
      </c>
      <c r="D296" s="4" t="s">
        <v>1549</v>
      </c>
      <c r="E296" s="4" t="s">
        <v>2996</v>
      </c>
      <c r="F296" s="4" t="s">
        <v>2996</v>
      </c>
      <c r="G296" s="4" t="s">
        <v>9024</v>
      </c>
      <c r="H296" s="4" t="s">
        <v>9023</v>
      </c>
      <c r="I296" s="4" t="s">
        <v>7773</v>
      </c>
      <c r="J296" s="4" t="s">
        <v>2996</v>
      </c>
      <c r="K296" s="4">
        <v>33.349716999999998</v>
      </c>
      <c r="L296" s="4">
        <v>72.916333199999997</v>
      </c>
      <c r="M296" s="4">
        <v>40</v>
      </c>
      <c r="N296" s="4">
        <v>1010406</v>
      </c>
      <c r="O296" s="10">
        <v>480000</v>
      </c>
      <c r="P296" s="14">
        <v>45544</v>
      </c>
      <c r="Q296" s="4" t="s">
        <v>735</v>
      </c>
      <c r="R296" s="4">
        <v>23</v>
      </c>
      <c r="S296" s="4" t="s">
        <v>37</v>
      </c>
      <c r="T296" s="85" t="s">
        <v>38</v>
      </c>
      <c r="U296" s="85" t="s">
        <v>38</v>
      </c>
      <c r="V296" s="85" t="s">
        <v>38</v>
      </c>
      <c r="W296" s="85" t="s">
        <v>38</v>
      </c>
      <c r="X296" s="85" t="s">
        <v>38</v>
      </c>
      <c r="Y296" s="85" t="s">
        <v>38</v>
      </c>
      <c r="Z296" s="85" t="s">
        <v>38</v>
      </c>
      <c r="AA296" s="85" t="s">
        <v>38</v>
      </c>
      <c r="AB296" s="85" t="s">
        <v>38</v>
      </c>
      <c r="AC296" s="85" t="s">
        <v>38</v>
      </c>
      <c r="AD296" s="85" t="s">
        <v>38</v>
      </c>
      <c r="AE296" s="85" t="s">
        <v>38</v>
      </c>
      <c r="AF296" s="4" t="s">
        <v>6971</v>
      </c>
    </row>
    <row r="297" spans="1:32" s="6" customFormat="1" ht="60" customHeight="1" x14ac:dyDescent="0.2">
      <c r="A297" s="5">
        <v>294</v>
      </c>
      <c r="B297" s="4" t="s">
        <v>6223</v>
      </c>
      <c r="C297" s="4" t="s">
        <v>1549</v>
      </c>
      <c r="D297" s="4" t="s">
        <v>1549</v>
      </c>
      <c r="E297" s="4" t="s">
        <v>2996</v>
      </c>
      <c r="F297" s="4" t="s">
        <v>2996</v>
      </c>
      <c r="G297" s="4" t="s">
        <v>9024</v>
      </c>
      <c r="H297" s="4" t="s">
        <v>9023</v>
      </c>
      <c r="I297" s="4" t="s">
        <v>7773</v>
      </c>
      <c r="J297" s="4" t="s">
        <v>2996</v>
      </c>
      <c r="K297" s="4">
        <v>33.349716999999998</v>
      </c>
      <c r="L297" s="4">
        <v>72.916333199999997</v>
      </c>
      <c r="M297" s="4">
        <v>40</v>
      </c>
      <c r="N297" s="4">
        <v>1010406</v>
      </c>
      <c r="O297" s="10">
        <v>480000</v>
      </c>
      <c r="P297" s="14">
        <v>45544</v>
      </c>
      <c r="Q297" s="4" t="s">
        <v>735</v>
      </c>
      <c r="R297" s="4">
        <v>23</v>
      </c>
      <c r="S297" s="4" t="s">
        <v>37</v>
      </c>
      <c r="T297" s="4">
        <v>237571</v>
      </c>
      <c r="U297" s="46" t="s">
        <v>37</v>
      </c>
      <c r="V297" s="85" t="s">
        <v>38</v>
      </c>
      <c r="W297" s="85" t="s">
        <v>38</v>
      </c>
      <c r="X297" s="85" t="s">
        <v>38</v>
      </c>
      <c r="Y297" s="85" t="s">
        <v>38</v>
      </c>
      <c r="Z297" s="85" t="s">
        <v>38</v>
      </c>
      <c r="AA297" s="85" t="s">
        <v>38</v>
      </c>
      <c r="AB297" s="4">
        <v>237571</v>
      </c>
      <c r="AC297" s="85" t="s">
        <v>38</v>
      </c>
      <c r="AD297" s="85" t="s">
        <v>38</v>
      </c>
      <c r="AE297" s="85" t="s">
        <v>38</v>
      </c>
      <c r="AF297" s="4" t="s">
        <v>6270</v>
      </c>
    </row>
    <row r="298" spans="1:32" s="6" customFormat="1" ht="60" customHeight="1" x14ac:dyDescent="0.2">
      <c r="A298" s="1">
        <v>295</v>
      </c>
      <c r="B298" s="4" t="s">
        <v>6223</v>
      </c>
      <c r="C298" s="4" t="s">
        <v>1549</v>
      </c>
      <c r="D298" s="4" t="s">
        <v>1549</v>
      </c>
      <c r="E298" s="4" t="s">
        <v>2996</v>
      </c>
      <c r="F298" s="4" t="s">
        <v>2996</v>
      </c>
      <c r="G298" s="4" t="s">
        <v>9024</v>
      </c>
      <c r="H298" s="4" t="s">
        <v>9023</v>
      </c>
      <c r="I298" s="4" t="s">
        <v>7773</v>
      </c>
      <c r="J298" s="4" t="s">
        <v>2996</v>
      </c>
      <c r="K298" s="4">
        <v>33.349716999999998</v>
      </c>
      <c r="L298" s="4">
        <v>72.916333199999997</v>
      </c>
      <c r="M298" s="4">
        <v>40</v>
      </c>
      <c r="N298" s="4">
        <v>1010406</v>
      </c>
      <c r="O298" s="10">
        <v>480000</v>
      </c>
      <c r="P298" s="14">
        <v>45544</v>
      </c>
      <c r="Q298" s="4" t="s">
        <v>735</v>
      </c>
      <c r="R298" s="4">
        <v>23</v>
      </c>
      <c r="S298" s="4" t="s">
        <v>37</v>
      </c>
      <c r="T298" s="4">
        <v>237571</v>
      </c>
      <c r="U298" s="46" t="s">
        <v>37</v>
      </c>
      <c r="V298" s="10">
        <v>193621</v>
      </c>
      <c r="W298" s="46" t="s">
        <v>37</v>
      </c>
      <c r="X298" s="10">
        <v>23</v>
      </c>
      <c r="Y298" s="85" t="s">
        <v>38</v>
      </c>
      <c r="Z298" s="85" t="s">
        <v>38</v>
      </c>
      <c r="AA298" s="85" t="s">
        <v>38</v>
      </c>
      <c r="AB298" s="10">
        <v>479102</v>
      </c>
      <c r="AC298" s="85" t="s">
        <v>38</v>
      </c>
      <c r="AD298" s="85" t="s">
        <v>38</v>
      </c>
      <c r="AE298" s="85" t="s">
        <v>38</v>
      </c>
      <c r="AF298" s="4" t="s">
        <v>6277</v>
      </c>
    </row>
    <row r="299" spans="1:32" s="6" customFormat="1" ht="60" customHeight="1" x14ac:dyDescent="0.2">
      <c r="A299" s="5">
        <v>296</v>
      </c>
      <c r="B299" s="4" t="s">
        <v>6223</v>
      </c>
      <c r="C299" s="4" t="s">
        <v>1549</v>
      </c>
      <c r="D299" s="4" t="s">
        <v>1549</v>
      </c>
      <c r="E299" s="4" t="s">
        <v>9019</v>
      </c>
      <c r="F299" s="4" t="s">
        <v>9019</v>
      </c>
      <c r="G299" s="4" t="s">
        <v>9022</v>
      </c>
      <c r="H299" s="4" t="s">
        <v>9021</v>
      </c>
      <c r="I299" s="4" t="s">
        <v>9020</v>
      </c>
      <c r="J299" s="4" t="s">
        <v>9019</v>
      </c>
      <c r="K299" s="4">
        <v>33.289451999999997</v>
      </c>
      <c r="L299" s="4">
        <v>72.886786099999995</v>
      </c>
      <c r="M299" s="4">
        <v>40</v>
      </c>
      <c r="N299" s="4">
        <v>874336</v>
      </c>
      <c r="O299" s="14" t="s">
        <v>38</v>
      </c>
      <c r="P299" s="14" t="s">
        <v>38</v>
      </c>
      <c r="Q299" s="4" t="s">
        <v>735</v>
      </c>
      <c r="R299" s="4">
        <v>27</v>
      </c>
      <c r="S299" s="4" t="s">
        <v>37</v>
      </c>
      <c r="T299" s="85" t="s">
        <v>38</v>
      </c>
      <c r="U299" s="85" t="s">
        <v>38</v>
      </c>
      <c r="V299" s="85" t="s">
        <v>38</v>
      </c>
      <c r="W299" s="85" t="s">
        <v>38</v>
      </c>
      <c r="X299" s="85" t="s">
        <v>38</v>
      </c>
      <c r="Y299" s="85" t="s">
        <v>38</v>
      </c>
      <c r="Z299" s="85" t="s">
        <v>38</v>
      </c>
      <c r="AA299" s="85" t="s">
        <v>38</v>
      </c>
      <c r="AB299" s="85" t="s">
        <v>38</v>
      </c>
      <c r="AC299" s="85" t="s">
        <v>38</v>
      </c>
      <c r="AD299" s="85" t="s">
        <v>38</v>
      </c>
      <c r="AE299" s="85" t="s">
        <v>38</v>
      </c>
      <c r="AF299" s="4" t="s">
        <v>6971</v>
      </c>
    </row>
    <row r="300" spans="1:32" s="6" customFormat="1" ht="60" customHeight="1" x14ac:dyDescent="0.2">
      <c r="A300" s="1">
        <v>297</v>
      </c>
      <c r="B300" s="4" t="s">
        <v>6223</v>
      </c>
      <c r="C300" s="4" t="s">
        <v>1549</v>
      </c>
      <c r="D300" s="4" t="s">
        <v>1549</v>
      </c>
      <c r="E300" s="4" t="s">
        <v>9019</v>
      </c>
      <c r="F300" s="4" t="s">
        <v>9019</v>
      </c>
      <c r="G300" s="4" t="s">
        <v>9022</v>
      </c>
      <c r="H300" s="4" t="s">
        <v>9021</v>
      </c>
      <c r="I300" s="4" t="s">
        <v>9020</v>
      </c>
      <c r="J300" s="4" t="s">
        <v>9019</v>
      </c>
      <c r="K300" s="4">
        <v>33.289451999999997</v>
      </c>
      <c r="L300" s="4">
        <v>72.886786099999995</v>
      </c>
      <c r="M300" s="4">
        <v>40</v>
      </c>
      <c r="N300" s="4">
        <v>874336</v>
      </c>
      <c r="O300" s="10">
        <v>480000</v>
      </c>
      <c r="P300" s="14">
        <v>45544</v>
      </c>
      <c r="Q300" s="4" t="s">
        <v>735</v>
      </c>
      <c r="R300" s="4">
        <v>27</v>
      </c>
      <c r="S300" s="4" t="s">
        <v>37</v>
      </c>
      <c r="T300" s="4">
        <v>210878</v>
      </c>
      <c r="U300" s="46" t="s">
        <v>37</v>
      </c>
      <c r="V300" s="85" t="s">
        <v>38</v>
      </c>
      <c r="W300" s="85" t="s">
        <v>38</v>
      </c>
      <c r="X300" s="85" t="s">
        <v>38</v>
      </c>
      <c r="Y300" s="85" t="s">
        <v>38</v>
      </c>
      <c r="Z300" s="85" t="s">
        <v>38</v>
      </c>
      <c r="AA300" s="85" t="s">
        <v>38</v>
      </c>
      <c r="AB300" s="4">
        <v>221122</v>
      </c>
      <c r="AC300" s="85" t="s">
        <v>38</v>
      </c>
      <c r="AD300" s="85" t="s">
        <v>38</v>
      </c>
      <c r="AE300" s="85" t="s">
        <v>38</v>
      </c>
      <c r="AF300" s="4" t="s">
        <v>6270</v>
      </c>
    </row>
    <row r="301" spans="1:32" s="6" customFormat="1" ht="60" customHeight="1" x14ac:dyDescent="0.2">
      <c r="A301" s="5">
        <v>298</v>
      </c>
      <c r="B301" s="4" t="s">
        <v>6223</v>
      </c>
      <c r="C301" s="4" t="s">
        <v>1549</v>
      </c>
      <c r="D301" s="4" t="s">
        <v>1549</v>
      </c>
      <c r="E301" s="4" t="s">
        <v>9019</v>
      </c>
      <c r="F301" s="4" t="s">
        <v>9019</v>
      </c>
      <c r="G301" s="4" t="s">
        <v>9022</v>
      </c>
      <c r="H301" s="4" t="s">
        <v>9021</v>
      </c>
      <c r="I301" s="4" t="s">
        <v>9020</v>
      </c>
      <c r="J301" s="4" t="s">
        <v>9019</v>
      </c>
      <c r="K301" s="4">
        <v>33.289451999999997</v>
      </c>
      <c r="L301" s="4">
        <v>72.886786099999995</v>
      </c>
      <c r="M301" s="4">
        <v>40</v>
      </c>
      <c r="N301" s="4">
        <v>874336</v>
      </c>
      <c r="O301" s="10">
        <v>480000</v>
      </c>
      <c r="P301" s="14">
        <v>45544</v>
      </c>
      <c r="Q301" s="4" t="s">
        <v>735</v>
      </c>
      <c r="R301" s="4">
        <v>27</v>
      </c>
      <c r="S301" s="4" t="s">
        <v>37</v>
      </c>
      <c r="T301" s="4">
        <v>210878</v>
      </c>
      <c r="U301" s="46" t="s">
        <v>37</v>
      </c>
      <c r="V301" s="4">
        <v>221122</v>
      </c>
      <c r="W301" s="46" t="s">
        <v>37</v>
      </c>
      <c r="X301" s="4">
        <v>28</v>
      </c>
      <c r="Y301" s="85" t="s">
        <v>38</v>
      </c>
      <c r="Z301" s="85" t="s">
        <v>38</v>
      </c>
      <c r="AA301" s="85" t="s">
        <v>38</v>
      </c>
      <c r="AB301" s="4">
        <v>432000</v>
      </c>
      <c r="AC301" s="85" t="s">
        <v>38</v>
      </c>
      <c r="AD301" s="85" t="s">
        <v>38</v>
      </c>
      <c r="AE301" s="85" t="s">
        <v>38</v>
      </c>
      <c r="AF301" s="4" t="s">
        <v>6277</v>
      </c>
    </row>
    <row r="302" spans="1:32" s="6" customFormat="1" ht="60" customHeight="1" x14ac:dyDescent="0.2">
      <c r="A302" s="1">
        <v>299</v>
      </c>
      <c r="B302" s="4" t="s">
        <v>6223</v>
      </c>
      <c r="C302" s="4" t="s">
        <v>363</v>
      </c>
      <c r="D302" s="4" t="s">
        <v>387</v>
      </c>
      <c r="E302" s="4" t="s">
        <v>2946</v>
      </c>
      <c r="F302" s="4" t="s">
        <v>2946</v>
      </c>
      <c r="G302" s="4" t="s">
        <v>450</v>
      </c>
      <c r="H302" s="4" t="s">
        <v>8698</v>
      </c>
      <c r="I302" s="4" t="s">
        <v>8236</v>
      </c>
      <c r="J302" s="4" t="s">
        <v>2946</v>
      </c>
      <c r="K302" s="4">
        <v>32.768318000000001</v>
      </c>
      <c r="L302" s="4">
        <v>72.332662999999997</v>
      </c>
      <c r="M302" s="4">
        <v>40</v>
      </c>
      <c r="N302" s="4">
        <v>2138616</v>
      </c>
      <c r="O302" s="10">
        <v>480000</v>
      </c>
      <c r="P302" s="46" t="s">
        <v>38</v>
      </c>
      <c r="Q302" s="4">
        <v>3.66</v>
      </c>
      <c r="R302" s="4">
        <v>15</v>
      </c>
      <c r="S302" s="4" t="s">
        <v>37</v>
      </c>
      <c r="T302" s="4">
        <v>240000</v>
      </c>
      <c r="U302" s="4" t="s">
        <v>37</v>
      </c>
      <c r="V302" s="46" t="s">
        <v>38</v>
      </c>
      <c r="W302" s="46" t="s">
        <v>38</v>
      </c>
      <c r="X302" s="46" t="s">
        <v>38</v>
      </c>
      <c r="Y302" s="46" t="s">
        <v>38</v>
      </c>
      <c r="Z302" s="46" t="s">
        <v>38</v>
      </c>
      <c r="AA302" s="46" t="s">
        <v>38</v>
      </c>
      <c r="AB302" s="46" t="s">
        <v>38</v>
      </c>
      <c r="AC302" s="46" t="s">
        <v>38</v>
      </c>
      <c r="AD302" s="46" t="s">
        <v>38</v>
      </c>
      <c r="AE302" s="46" t="s">
        <v>38</v>
      </c>
      <c r="AF302" s="4" t="s">
        <v>6414</v>
      </c>
    </row>
    <row r="303" spans="1:32" s="6" customFormat="1" ht="60" customHeight="1" x14ac:dyDescent="0.2">
      <c r="A303" s="5">
        <v>300</v>
      </c>
      <c r="B303" s="4" t="s">
        <v>6223</v>
      </c>
      <c r="C303" s="4" t="s">
        <v>363</v>
      </c>
      <c r="D303" s="4" t="s">
        <v>371</v>
      </c>
      <c r="E303" s="4" t="s">
        <v>2662</v>
      </c>
      <c r="F303" s="4" t="s">
        <v>2662</v>
      </c>
      <c r="G303" s="4" t="s">
        <v>8453</v>
      </c>
      <c r="H303" s="4" t="s">
        <v>8452</v>
      </c>
      <c r="I303" s="4" t="s">
        <v>6509</v>
      </c>
      <c r="J303" s="4" t="s">
        <v>2662</v>
      </c>
      <c r="K303" s="4">
        <v>32.550249999999998</v>
      </c>
      <c r="L303" s="4">
        <v>72.580240000000003</v>
      </c>
      <c r="M303" s="4">
        <v>50</v>
      </c>
      <c r="N303" s="4">
        <v>2138616</v>
      </c>
      <c r="O303" s="10">
        <v>480000</v>
      </c>
      <c r="P303" s="46" t="s">
        <v>38</v>
      </c>
      <c r="Q303" s="4">
        <v>3.66</v>
      </c>
      <c r="R303" s="4">
        <v>15</v>
      </c>
      <c r="S303" s="4" t="s">
        <v>37</v>
      </c>
      <c r="T303" s="4">
        <v>240000</v>
      </c>
      <c r="U303" s="4" t="s">
        <v>37</v>
      </c>
      <c r="V303" s="46" t="s">
        <v>38</v>
      </c>
      <c r="W303" s="46" t="s">
        <v>38</v>
      </c>
      <c r="X303" s="46" t="s">
        <v>38</v>
      </c>
      <c r="Y303" s="46" t="s">
        <v>38</v>
      </c>
      <c r="Z303" s="46" t="s">
        <v>38</v>
      </c>
      <c r="AA303" s="46" t="s">
        <v>38</v>
      </c>
      <c r="AB303" s="46" t="s">
        <v>38</v>
      </c>
      <c r="AC303" s="46" t="s">
        <v>38</v>
      </c>
      <c r="AD303" s="46" t="s">
        <v>38</v>
      </c>
      <c r="AE303" s="46" t="s">
        <v>38</v>
      </c>
      <c r="AF303" s="4" t="s">
        <v>6414</v>
      </c>
    </row>
    <row r="304" spans="1:32" s="6" customFormat="1" ht="60" customHeight="1" x14ac:dyDescent="0.2">
      <c r="A304" s="1">
        <v>301</v>
      </c>
      <c r="B304" s="85" t="s">
        <v>6223</v>
      </c>
      <c r="C304" s="85" t="s">
        <v>363</v>
      </c>
      <c r="D304" s="85" t="s">
        <v>387</v>
      </c>
      <c r="E304" s="85" t="s">
        <v>8443</v>
      </c>
      <c r="F304" s="85" t="s">
        <v>8443</v>
      </c>
      <c r="G304" s="85" t="s">
        <v>3668</v>
      </c>
      <c r="H304" s="85" t="s">
        <v>8451</v>
      </c>
      <c r="I304" s="85" t="s">
        <v>9018</v>
      </c>
      <c r="J304" s="85" t="s">
        <v>8443</v>
      </c>
      <c r="K304" s="167" t="s">
        <v>8450</v>
      </c>
      <c r="L304" s="184" t="s">
        <v>8449</v>
      </c>
      <c r="M304" s="85">
        <v>40</v>
      </c>
      <c r="N304" s="85">
        <v>2138616</v>
      </c>
      <c r="O304" s="85">
        <v>480000</v>
      </c>
      <c r="P304" s="151" t="s">
        <v>6803</v>
      </c>
      <c r="Q304" s="85">
        <v>3.66</v>
      </c>
      <c r="R304" s="85">
        <v>15</v>
      </c>
      <c r="S304" s="85" t="s">
        <v>37</v>
      </c>
      <c r="T304" s="172">
        <v>240000</v>
      </c>
      <c r="U304" s="153" t="s">
        <v>37</v>
      </c>
      <c r="V304" s="46" t="s">
        <v>38</v>
      </c>
      <c r="W304" s="46" t="s">
        <v>38</v>
      </c>
      <c r="X304" s="46" t="s">
        <v>38</v>
      </c>
      <c r="Y304" s="46" t="s">
        <v>38</v>
      </c>
      <c r="Z304" s="46" t="s">
        <v>38</v>
      </c>
      <c r="AA304" s="46" t="s">
        <v>38</v>
      </c>
      <c r="AB304" s="46" t="s">
        <v>38</v>
      </c>
      <c r="AC304" s="46" t="s">
        <v>38</v>
      </c>
      <c r="AD304" s="46" t="s">
        <v>38</v>
      </c>
      <c r="AE304" s="46" t="s">
        <v>38</v>
      </c>
      <c r="AF304" s="85" t="s">
        <v>7070</v>
      </c>
    </row>
    <row r="305" spans="1:32" s="6" customFormat="1" ht="60" customHeight="1" x14ac:dyDescent="0.2">
      <c r="A305" s="5">
        <v>302</v>
      </c>
      <c r="B305" s="156" t="s">
        <v>6223</v>
      </c>
      <c r="C305" s="156" t="s">
        <v>363</v>
      </c>
      <c r="D305" s="156" t="s">
        <v>387</v>
      </c>
      <c r="E305" s="156" t="s">
        <v>8301</v>
      </c>
      <c r="F305" s="156" t="s">
        <v>457</v>
      </c>
      <c r="G305" s="156" t="s">
        <v>8304</v>
      </c>
      <c r="H305" s="156" t="s">
        <v>8303</v>
      </c>
      <c r="I305" s="156" t="s">
        <v>8302</v>
      </c>
      <c r="J305" s="156" t="s">
        <v>8301</v>
      </c>
      <c r="K305" s="157">
        <v>33.11721</v>
      </c>
      <c r="L305" s="157">
        <v>72.267060000000001</v>
      </c>
      <c r="M305" s="156">
        <v>40</v>
      </c>
      <c r="N305" s="156">
        <v>1619004</v>
      </c>
      <c r="O305" s="156">
        <v>480000</v>
      </c>
      <c r="P305" s="158">
        <v>45361</v>
      </c>
      <c r="Q305" s="156">
        <v>3.66</v>
      </c>
      <c r="R305" s="156">
        <v>15</v>
      </c>
      <c r="S305" s="156" t="s">
        <v>37</v>
      </c>
      <c r="T305" s="46" t="s">
        <v>38</v>
      </c>
      <c r="U305" s="46" t="s">
        <v>38</v>
      </c>
      <c r="V305" s="46" t="s">
        <v>38</v>
      </c>
      <c r="W305" s="46" t="s">
        <v>38</v>
      </c>
      <c r="X305" s="46" t="s">
        <v>38</v>
      </c>
      <c r="Y305" s="46" t="s">
        <v>38</v>
      </c>
      <c r="Z305" s="46" t="s">
        <v>38</v>
      </c>
      <c r="AA305" s="46" t="s">
        <v>38</v>
      </c>
      <c r="AB305" s="46" t="s">
        <v>38</v>
      </c>
      <c r="AC305" s="46" t="s">
        <v>38</v>
      </c>
      <c r="AD305" s="46" t="s">
        <v>38</v>
      </c>
      <c r="AE305" s="46" t="s">
        <v>38</v>
      </c>
      <c r="AF305" s="85" t="s">
        <v>9014</v>
      </c>
    </row>
    <row r="306" spans="1:32" s="6" customFormat="1" ht="60" customHeight="1" x14ac:dyDescent="0.2">
      <c r="A306" s="1">
        <v>303</v>
      </c>
      <c r="B306" s="156" t="s">
        <v>6223</v>
      </c>
      <c r="C306" s="156" t="s">
        <v>363</v>
      </c>
      <c r="D306" s="156" t="s">
        <v>387</v>
      </c>
      <c r="E306" s="156" t="s">
        <v>2640</v>
      </c>
      <c r="F306" s="156" t="s">
        <v>6534</v>
      </c>
      <c r="G306" s="156" t="s">
        <v>9017</v>
      </c>
      <c r="H306" s="156" t="s">
        <v>9016</v>
      </c>
      <c r="I306" s="156" t="s">
        <v>9015</v>
      </c>
      <c r="J306" s="156" t="s">
        <v>2640</v>
      </c>
      <c r="K306" s="157">
        <v>32.710279999999997</v>
      </c>
      <c r="L306" s="157">
        <v>72.374420000000001</v>
      </c>
      <c r="M306" s="156">
        <v>40</v>
      </c>
      <c r="N306" s="156">
        <v>1619004</v>
      </c>
      <c r="O306" s="156">
        <v>480000</v>
      </c>
      <c r="P306" s="158">
        <v>45361</v>
      </c>
      <c r="Q306" s="156">
        <v>3.66</v>
      </c>
      <c r="R306" s="156">
        <v>15</v>
      </c>
      <c r="S306" s="156" t="s">
        <v>37</v>
      </c>
      <c r="T306" s="46" t="s">
        <v>38</v>
      </c>
      <c r="U306" s="46" t="s">
        <v>38</v>
      </c>
      <c r="V306" s="46" t="s">
        <v>38</v>
      </c>
      <c r="W306" s="46" t="s">
        <v>38</v>
      </c>
      <c r="X306" s="46" t="s">
        <v>38</v>
      </c>
      <c r="Y306" s="46" t="s">
        <v>38</v>
      </c>
      <c r="Z306" s="46" t="s">
        <v>38</v>
      </c>
      <c r="AA306" s="46" t="s">
        <v>38</v>
      </c>
      <c r="AB306" s="46" t="s">
        <v>38</v>
      </c>
      <c r="AC306" s="46" t="s">
        <v>38</v>
      </c>
      <c r="AD306" s="46" t="s">
        <v>38</v>
      </c>
      <c r="AE306" s="46" t="s">
        <v>38</v>
      </c>
      <c r="AF306" s="85" t="s">
        <v>9014</v>
      </c>
    </row>
    <row r="307" spans="1:32" s="6" customFormat="1" ht="60" customHeight="1" x14ac:dyDescent="0.2">
      <c r="A307" s="5">
        <v>304</v>
      </c>
      <c r="B307" s="156" t="s">
        <v>6223</v>
      </c>
      <c r="C307" s="156" t="s">
        <v>363</v>
      </c>
      <c r="D307" s="156" t="s">
        <v>387</v>
      </c>
      <c r="E307" s="156" t="s">
        <v>6534</v>
      </c>
      <c r="F307" s="156" t="s">
        <v>6534</v>
      </c>
      <c r="G307" s="156" t="s">
        <v>8246</v>
      </c>
      <c r="H307" s="156" t="s">
        <v>8245</v>
      </c>
      <c r="I307" s="156" t="s">
        <v>8244</v>
      </c>
      <c r="J307" s="156" t="s">
        <v>6534</v>
      </c>
      <c r="K307" s="157">
        <v>32.750349999999997</v>
      </c>
      <c r="L307" s="157">
        <v>72.428970000000007</v>
      </c>
      <c r="M307" s="156">
        <v>40</v>
      </c>
      <c r="N307" s="156">
        <v>1619004</v>
      </c>
      <c r="O307" s="156">
        <v>480000</v>
      </c>
      <c r="P307" s="158">
        <v>45361</v>
      </c>
      <c r="Q307" s="156">
        <v>3.66</v>
      </c>
      <c r="R307" s="156">
        <v>15</v>
      </c>
      <c r="S307" s="156" t="s">
        <v>37</v>
      </c>
      <c r="T307" s="46" t="s">
        <v>38</v>
      </c>
      <c r="U307" s="46" t="s">
        <v>38</v>
      </c>
      <c r="V307" s="46" t="s">
        <v>38</v>
      </c>
      <c r="W307" s="46" t="s">
        <v>38</v>
      </c>
      <c r="X307" s="46" t="s">
        <v>38</v>
      </c>
      <c r="Y307" s="46" t="s">
        <v>38</v>
      </c>
      <c r="Z307" s="46" t="s">
        <v>38</v>
      </c>
      <c r="AA307" s="46" t="s">
        <v>38</v>
      </c>
      <c r="AB307" s="46" t="s">
        <v>38</v>
      </c>
      <c r="AC307" s="46" t="s">
        <v>38</v>
      </c>
      <c r="AD307" s="46" t="s">
        <v>38</v>
      </c>
      <c r="AE307" s="46" t="s">
        <v>38</v>
      </c>
      <c r="AF307" s="85" t="s">
        <v>9014</v>
      </c>
    </row>
    <row r="308" spans="1:32" s="6" customFormat="1" ht="60" customHeight="1" x14ac:dyDescent="0.2">
      <c r="A308" s="1">
        <v>305</v>
      </c>
      <c r="B308" s="156" t="s">
        <v>6223</v>
      </c>
      <c r="C308" s="156" t="s">
        <v>363</v>
      </c>
      <c r="D308" s="156" t="s">
        <v>387</v>
      </c>
      <c r="E308" s="156" t="s">
        <v>8235</v>
      </c>
      <c r="F308" s="156" t="s">
        <v>8235</v>
      </c>
      <c r="G308" s="156" t="s">
        <v>8234</v>
      </c>
      <c r="H308" s="156" t="s">
        <v>8233</v>
      </c>
      <c r="I308" s="156" t="s">
        <v>8232</v>
      </c>
      <c r="J308" s="156" t="s">
        <v>8231</v>
      </c>
      <c r="K308" s="157">
        <v>33.115549999999999</v>
      </c>
      <c r="L308" s="157">
        <v>72.256469999999993</v>
      </c>
      <c r="M308" s="156">
        <v>40</v>
      </c>
      <c r="N308" s="156">
        <v>1619004</v>
      </c>
      <c r="O308" s="156">
        <v>480000</v>
      </c>
      <c r="P308" s="158">
        <v>45361</v>
      </c>
      <c r="Q308" s="156">
        <v>3.66</v>
      </c>
      <c r="R308" s="156">
        <v>15</v>
      </c>
      <c r="S308" s="156" t="s">
        <v>37</v>
      </c>
      <c r="T308" s="46" t="s">
        <v>38</v>
      </c>
      <c r="U308" s="46" t="s">
        <v>38</v>
      </c>
      <c r="V308" s="46" t="s">
        <v>38</v>
      </c>
      <c r="W308" s="46" t="s">
        <v>38</v>
      </c>
      <c r="X308" s="46" t="s">
        <v>38</v>
      </c>
      <c r="Y308" s="46" t="s">
        <v>38</v>
      </c>
      <c r="Z308" s="46" t="s">
        <v>38</v>
      </c>
      <c r="AA308" s="46" t="s">
        <v>38</v>
      </c>
      <c r="AB308" s="46" t="s">
        <v>38</v>
      </c>
      <c r="AC308" s="46" t="s">
        <v>38</v>
      </c>
      <c r="AD308" s="46" t="s">
        <v>38</v>
      </c>
      <c r="AE308" s="46" t="s">
        <v>38</v>
      </c>
      <c r="AF308" s="85" t="s">
        <v>9014</v>
      </c>
    </row>
    <row r="309" spans="1:32" s="6" customFormat="1" ht="60" customHeight="1" x14ac:dyDescent="0.2">
      <c r="A309" s="5">
        <v>306</v>
      </c>
      <c r="B309" s="156" t="s">
        <v>6223</v>
      </c>
      <c r="C309" s="156" t="s">
        <v>363</v>
      </c>
      <c r="D309" s="156" t="s">
        <v>387</v>
      </c>
      <c r="E309" s="156" t="s">
        <v>7892</v>
      </c>
      <c r="F309" s="156" t="s">
        <v>489</v>
      </c>
      <c r="G309" s="156" t="s">
        <v>7891</v>
      </c>
      <c r="H309" s="156" t="s">
        <v>7890</v>
      </c>
      <c r="I309" s="156" t="s">
        <v>2653</v>
      </c>
      <c r="J309" s="156" t="s">
        <v>7892</v>
      </c>
      <c r="K309" s="157">
        <v>32.729782</v>
      </c>
      <c r="L309" s="157">
        <v>72.297942000000006</v>
      </c>
      <c r="M309" s="156">
        <v>40</v>
      </c>
      <c r="N309" s="156">
        <v>1619004</v>
      </c>
      <c r="O309" s="156">
        <v>480000</v>
      </c>
      <c r="P309" s="158">
        <v>45361</v>
      </c>
      <c r="Q309" s="156">
        <v>3.66</v>
      </c>
      <c r="R309" s="156">
        <v>15</v>
      </c>
      <c r="S309" s="156" t="s">
        <v>37</v>
      </c>
      <c r="T309" s="46" t="s">
        <v>38</v>
      </c>
      <c r="U309" s="46" t="s">
        <v>38</v>
      </c>
      <c r="V309" s="46" t="s">
        <v>38</v>
      </c>
      <c r="W309" s="46" t="s">
        <v>38</v>
      </c>
      <c r="X309" s="46" t="s">
        <v>38</v>
      </c>
      <c r="Y309" s="46" t="s">
        <v>38</v>
      </c>
      <c r="Z309" s="46" t="s">
        <v>38</v>
      </c>
      <c r="AA309" s="46" t="s">
        <v>38</v>
      </c>
      <c r="AB309" s="46" t="s">
        <v>38</v>
      </c>
      <c r="AC309" s="46" t="s">
        <v>38</v>
      </c>
      <c r="AD309" s="46" t="s">
        <v>38</v>
      </c>
      <c r="AE309" s="46" t="s">
        <v>38</v>
      </c>
      <c r="AF309" s="85" t="s">
        <v>9014</v>
      </c>
    </row>
    <row r="310" spans="1:32" s="6" customFormat="1" ht="60" customHeight="1" x14ac:dyDescent="0.2">
      <c r="A310" s="1">
        <v>307</v>
      </c>
      <c r="B310" s="156" t="s">
        <v>6223</v>
      </c>
      <c r="C310" s="156" t="s">
        <v>363</v>
      </c>
      <c r="D310" s="156" t="s">
        <v>387</v>
      </c>
      <c r="E310" s="156" t="s">
        <v>2640</v>
      </c>
      <c r="F310" s="156" t="s">
        <v>6534</v>
      </c>
      <c r="G310" s="156" t="s">
        <v>7886</v>
      </c>
      <c r="H310" s="156" t="s">
        <v>7885</v>
      </c>
      <c r="I310" s="156" t="s">
        <v>7884</v>
      </c>
      <c r="J310" s="156" t="s">
        <v>2640</v>
      </c>
      <c r="K310" s="157">
        <v>32.730142999999998</v>
      </c>
      <c r="L310" s="157">
        <v>72.367176000000001</v>
      </c>
      <c r="M310" s="156">
        <v>40</v>
      </c>
      <c r="N310" s="156">
        <v>1619004</v>
      </c>
      <c r="O310" s="156">
        <v>480000</v>
      </c>
      <c r="P310" s="158">
        <v>45361</v>
      </c>
      <c r="Q310" s="156">
        <v>3.66</v>
      </c>
      <c r="R310" s="156">
        <v>15</v>
      </c>
      <c r="S310" s="156" t="s">
        <v>37</v>
      </c>
      <c r="T310" s="46" t="s">
        <v>38</v>
      </c>
      <c r="U310" s="46" t="s">
        <v>38</v>
      </c>
      <c r="V310" s="46" t="s">
        <v>38</v>
      </c>
      <c r="W310" s="46" t="s">
        <v>38</v>
      </c>
      <c r="X310" s="46" t="s">
        <v>38</v>
      </c>
      <c r="Y310" s="46" t="s">
        <v>38</v>
      </c>
      <c r="Z310" s="46" t="s">
        <v>38</v>
      </c>
      <c r="AA310" s="46" t="s">
        <v>38</v>
      </c>
      <c r="AB310" s="46" t="s">
        <v>38</v>
      </c>
      <c r="AC310" s="46" t="s">
        <v>38</v>
      </c>
      <c r="AD310" s="46" t="s">
        <v>38</v>
      </c>
      <c r="AE310" s="46" t="s">
        <v>38</v>
      </c>
      <c r="AF310" s="85" t="s">
        <v>9014</v>
      </c>
    </row>
    <row r="311" spans="1:32" s="6" customFormat="1" ht="60" customHeight="1" x14ac:dyDescent="0.2">
      <c r="A311" s="5">
        <v>308</v>
      </c>
      <c r="B311" s="159" t="s">
        <v>6223</v>
      </c>
      <c r="C311" s="159" t="s">
        <v>363</v>
      </c>
      <c r="D311" s="159" t="s">
        <v>363</v>
      </c>
      <c r="E311" s="159" t="s">
        <v>8334</v>
      </c>
      <c r="F311" s="159" t="s">
        <v>8337</v>
      </c>
      <c r="G311" s="159" t="s">
        <v>8042</v>
      </c>
      <c r="H311" s="159" t="s">
        <v>8336</v>
      </c>
      <c r="I311" s="159" t="s">
        <v>8335</v>
      </c>
      <c r="J311" s="159" t="s">
        <v>8334</v>
      </c>
      <c r="K311" s="159">
        <v>33.072322999999997</v>
      </c>
      <c r="L311" s="159">
        <v>73.147538999999995</v>
      </c>
      <c r="M311" s="159">
        <v>38</v>
      </c>
      <c r="N311" s="4">
        <v>800000</v>
      </c>
      <c r="O311" s="2">
        <v>480000</v>
      </c>
      <c r="P311" s="10" t="s">
        <v>8333</v>
      </c>
      <c r="Q311" s="4">
        <v>3.66</v>
      </c>
      <c r="R311" s="4">
        <v>16</v>
      </c>
      <c r="S311" s="4" t="s">
        <v>37</v>
      </c>
      <c r="T311" s="4">
        <v>240000</v>
      </c>
      <c r="U311" s="4" t="s">
        <v>37</v>
      </c>
      <c r="V311" s="46" t="s">
        <v>38</v>
      </c>
      <c r="W311" s="46" t="s">
        <v>38</v>
      </c>
      <c r="X311" s="46" t="s">
        <v>38</v>
      </c>
      <c r="Y311" s="46" t="s">
        <v>38</v>
      </c>
      <c r="Z311" s="46" t="s">
        <v>38</v>
      </c>
      <c r="AA311" s="46" t="s">
        <v>38</v>
      </c>
      <c r="AB311" s="46" t="s">
        <v>38</v>
      </c>
      <c r="AC311" s="46" t="s">
        <v>38</v>
      </c>
      <c r="AD311" s="46" t="s">
        <v>38</v>
      </c>
      <c r="AE311" s="46" t="s">
        <v>38</v>
      </c>
      <c r="AF311" s="85" t="s">
        <v>7070</v>
      </c>
    </row>
    <row r="312" spans="1:32" s="6" customFormat="1" ht="60" customHeight="1" x14ac:dyDescent="0.2">
      <c r="A312" s="1">
        <v>309</v>
      </c>
      <c r="B312" s="159" t="s">
        <v>6223</v>
      </c>
      <c r="C312" s="159" t="s">
        <v>363</v>
      </c>
      <c r="D312" s="159" t="s">
        <v>363</v>
      </c>
      <c r="E312" s="156" t="s">
        <v>8271</v>
      </c>
      <c r="F312" s="156" t="s">
        <v>8271</v>
      </c>
      <c r="G312" s="156" t="s">
        <v>9013</v>
      </c>
      <c r="H312" s="156" t="s">
        <v>8273</v>
      </c>
      <c r="I312" s="156" t="s">
        <v>8272</v>
      </c>
      <c r="J312" s="156" t="s">
        <v>8271</v>
      </c>
      <c r="K312" s="185">
        <v>33.067300000000003</v>
      </c>
      <c r="L312" s="185">
        <v>72.457400000000007</v>
      </c>
      <c r="M312" s="156">
        <v>40</v>
      </c>
      <c r="N312" s="156">
        <v>800000</v>
      </c>
      <c r="O312" s="156">
        <v>480000</v>
      </c>
      <c r="P312" s="158" t="s">
        <v>7136</v>
      </c>
      <c r="Q312" s="156">
        <v>3.66</v>
      </c>
      <c r="R312" s="156">
        <v>15</v>
      </c>
      <c r="S312" s="156" t="s">
        <v>37</v>
      </c>
      <c r="T312" s="186">
        <v>240000</v>
      </c>
      <c r="U312" s="4" t="s">
        <v>37</v>
      </c>
      <c r="V312" s="46" t="s">
        <v>38</v>
      </c>
      <c r="W312" s="46" t="s">
        <v>38</v>
      </c>
      <c r="X312" s="46" t="s">
        <v>38</v>
      </c>
      <c r="Y312" s="46" t="s">
        <v>38</v>
      </c>
      <c r="Z312" s="46" t="s">
        <v>38</v>
      </c>
      <c r="AA312" s="46" t="s">
        <v>38</v>
      </c>
      <c r="AB312" s="46" t="s">
        <v>38</v>
      </c>
      <c r="AC312" s="46" t="s">
        <v>38</v>
      </c>
      <c r="AD312" s="46" t="s">
        <v>38</v>
      </c>
      <c r="AE312" s="46" t="s">
        <v>38</v>
      </c>
      <c r="AF312" s="85" t="s">
        <v>7070</v>
      </c>
    </row>
    <row r="313" spans="1:32" s="6" customFormat="1" ht="60" customHeight="1" x14ac:dyDescent="0.2">
      <c r="A313" s="5">
        <v>310</v>
      </c>
      <c r="B313" s="159" t="s">
        <v>6223</v>
      </c>
      <c r="C313" s="159" t="s">
        <v>363</v>
      </c>
      <c r="D313" s="159" t="s">
        <v>363</v>
      </c>
      <c r="E313" s="156" t="s">
        <v>8719</v>
      </c>
      <c r="F313" s="156" t="s">
        <v>8719</v>
      </c>
      <c r="G313" s="156" t="s">
        <v>5284</v>
      </c>
      <c r="H313" s="4" t="s">
        <v>8720</v>
      </c>
      <c r="I313" s="4" t="s">
        <v>9012</v>
      </c>
      <c r="J313" s="156" t="s">
        <v>8719</v>
      </c>
      <c r="K313" s="157">
        <v>32.706189999999999</v>
      </c>
      <c r="L313" s="157">
        <v>72.705922999999999</v>
      </c>
      <c r="M313" s="156">
        <v>40</v>
      </c>
      <c r="N313" s="156">
        <v>80000</v>
      </c>
      <c r="O313" s="156">
        <v>480000</v>
      </c>
      <c r="P313" s="46" t="s">
        <v>38</v>
      </c>
      <c r="Q313" s="156">
        <v>3.66</v>
      </c>
      <c r="R313" s="156">
        <v>15</v>
      </c>
      <c r="S313" s="156" t="s">
        <v>37</v>
      </c>
      <c r="T313" s="46" t="s">
        <v>38</v>
      </c>
      <c r="U313" s="46" t="s">
        <v>38</v>
      </c>
      <c r="V313" s="46" t="s">
        <v>38</v>
      </c>
      <c r="W313" s="46" t="s">
        <v>38</v>
      </c>
      <c r="X313" s="46" t="s">
        <v>38</v>
      </c>
      <c r="Y313" s="46" t="s">
        <v>38</v>
      </c>
      <c r="Z313" s="46" t="s">
        <v>38</v>
      </c>
      <c r="AA313" s="46" t="s">
        <v>38</v>
      </c>
      <c r="AB313" s="46" t="s">
        <v>38</v>
      </c>
      <c r="AC313" s="46" t="s">
        <v>38</v>
      </c>
      <c r="AD313" s="46" t="s">
        <v>38</v>
      </c>
      <c r="AE313" s="46" t="s">
        <v>38</v>
      </c>
      <c r="AF313" s="85" t="s">
        <v>6971</v>
      </c>
    </row>
    <row r="314" spans="1:32" s="6" customFormat="1" ht="60" customHeight="1" x14ac:dyDescent="0.2">
      <c r="A314" s="1">
        <v>311</v>
      </c>
      <c r="B314" s="159" t="s">
        <v>6223</v>
      </c>
      <c r="C314" s="159" t="s">
        <v>363</v>
      </c>
      <c r="D314" s="159" t="s">
        <v>363</v>
      </c>
      <c r="E314" s="156" t="s">
        <v>8719</v>
      </c>
      <c r="F314" s="156" t="s">
        <v>8719</v>
      </c>
      <c r="G314" s="156" t="s">
        <v>5284</v>
      </c>
      <c r="H314" s="4" t="s">
        <v>8720</v>
      </c>
      <c r="I314" s="4" t="s">
        <v>9012</v>
      </c>
      <c r="J314" s="156" t="s">
        <v>8719</v>
      </c>
      <c r="K314" s="157">
        <v>32.706189999999999</v>
      </c>
      <c r="L314" s="157">
        <v>72.705922999999999</v>
      </c>
      <c r="M314" s="156">
        <v>40</v>
      </c>
      <c r="N314" s="156">
        <v>80000</v>
      </c>
      <c r="O314" s="156">
        <v>480000</v>
      </c>
      <c r="P314" s="164" t="s">
        <v>6816</v>
      </c>
      <c r="Q314" s="156">
        <v>3.66</v>
      </c>
      <c r="R314" s="156">
        <v>15</v>
      </c>
      <c r="S314" s="156" t="s">
        <v>37</v>
      </c>
      <c r="T314" s="186">
        <v>240000</v>
      </c>
      <c r="U314" s="187" t="s">
        <v>37</v>
      </c>
      <c r="V314" s="46" t="s">
        <v>38</v>
      </c>
      <c r="W314" s="46" t="s">
        <v>38</v>
      </c>
      <c r="X314" s="46" t="s">
        <v>38</v>
      </c>
      <c r="Y314" s="46" t="s">
        <v>38</v>
      </c>
      <c r="Z314" s="46" t="s">
        <v>38</v>
      </c>
      <c r="AA314" s="46" t="s">
        <v>38</v>
      </c>
      <c r="AB314" s="46" t="s">
        <v>38</v>
      </c>
      <c r="AC314" s="46" t="s">
        <v>38</v>
      </c>
      <c r="AD314" s="46" t="s">
        <v>38</v>
      </c>
      <c r="AE314" s="46" t="s">
        <v>38</v>
      </c>
      <c r="AF314" s="85" t="s">
        <v>7070</v>
      </c>
    </row>
    <row r="315" spans="1:32" s="6" customFormat="1" ht="60" customHeight="1" x14ac:dyDescent="0.2">
      <c r="A315" s="5">
        <v>312</v>
      </c>
      <c r="B315" s="159" t="s">
        <v>6223</v>
      </c>
      <c r="C315" s="159" t="s">
        <v>363</v>
      </c>
      <c r="D315" s="156" t="s">
        <v>364</v>
      </c>
      <c r="E315" s="156" t="s">
        <v>364</v>
      </c>
      <c r="F315" s="156" t="s">
        <v>364</v>
      </c>
      <c r="G315" s="156" t="s">
        <v>7300</v>
      </c>
      <c r="H315" s="4" t="s">
        <v>8718</v>
      </c>
      <c r="I315" s="4" t="s">
        <v>9011</v>
      </c>
      <c r="J315" s="156" t="s">
        <v>364</v>
      </c>
      <c r="K315" s="157">
        <v>32.751232999999999</v>
      </c>
      <c r="L315" s="157">
        <v>72.710155999999998</v>
      </c>
      <c r="M315" s="156">
        <v>40</v>
      </c>
      <c r="N315" s="156">
        <v>800000</v>
      </c>
      <c r="O315" s="156">
        <v>480000</v>
      </c>
      <c r="P315" s="46" t="s">
        <v>38</v>
      </c>
      <c r="Q315" s="156">
        <v>3.66</v>
      </c>
      <c r="R315" s="156">
        <v>15</v>
      </c>
      <c r="S315" s="156" t="s">
        <v>37</v>
      </c>
      <c r="T315" s="46" t="s">
        <v>38</v>
      </c>
      <c r="U315" s="46" t="s">
        <v>38</v>
      </c>
      <c r="V315" s="46" t="s">
        <v>38</v>
      </c>
      <c r="W315" s="46" t="s">
        <v>38</v>
      </c>
      <c r="X315" s="46" t="s">
        <v>38</v>
      </c>
      <c r="Y315" s="46" t="s">
        <v>38</v>
      </c>
      <c r="Z315" s="46" t="s">
        <v>38</v>
      </c>
      <c r="AA315" s="46" t="s">
        <v>38</v>
      </c>
      <c r="AB315" s="46" t="s">
        <v>38</v>
      </c>
      <c r="AC315" s="46" t="s">
        <v>38</v>
      </c>
      <c r="AD315" s="46" t="s">
        <v>38</v>
      </c>
      <c r="AE315" s="46" t="s">
        <v>38</v>
      </c>
      <c r="AF315" s="85" t="s">
        <v>6971</v>
      </c>
    </row>
    <row r="316" spans="1:32" s="6" customFormat="1" ht="60" customHeight="1" x14ac:dyDescent="0.2">
      <c r="A316" s="1">
        <v>313</v>
      </c>
      <c r="B316" s="159" t="s">
        <v>6223</v>
      </c>
      <c r="C316" s="159" t="s">
        <v>363</v>
      </c>
      <c r="D316" s="156" t="s">
        <v>364</v>
      </c>
      <c r="E316" s="156" t="s">
        <v>364</v>
      </c>
      <c r="F316" s="156" t="s">
        <v>364</v>
      </c>
      <c r="G316" s="156" t="s">
        <v>7300</v>
      </c>
      <c r="H316" s="4" t="s">
        <v>8718</v>
      </c>
      <c r="I316" s="4" t="s">
        <v>9011</v>
      </c>
      <c r="J316" s="156" t="s">
        <v>364</v>
      </c>
      <c r="K316" s="157">
        <v>32.751232999999999</v>
      </c>
      <c r="L316" s="157">
        <v>72.710155999999998</v>
      </c>
      <c r="M316" s="156">
        <v>40</v>
      </c>
      <c r="N316" s="156">
        <v>800000</v>
      </c>
      <c r="O316" s="156">
        <v>480000</v>
      </c>
      <c r="P316" s="164" t="s">
        <v>6816</v>
      </c>
      <c r="Q316" s="156">
        <v>3.66</v>
      </c>
      <c r="R316" s="156">
        <v>15</v>
      </c>
      <c r="S316" s="156" t="s">
        <v>37</v>
      </c>
      <c r="T316" s="186">
        <v>240000</v>
      </c>
      <c r="U316" s="187" t="s">
        <v>37</v>
      </c>
      <c r="V316" s="46" t="s">
        <v>38</v>
      </c>
      <c r="W316" s="46" t="s">
        <v>38</v>
      </c>
      <c r="X316" s="46" t="s">
        <v>38</v>
      </c>
      <c r="Y316" s="46" t="s">
        <v>38</v>
      </c>
      <c r="Z316" s="46" t="s">
        <v>38</v>
      </c>
      <c r="AA316" s="46" t="s">
        <v>38</v>
      </c>
      <c r="AB316" s="46" t="s">
        <v>38</v>
      </c>
      <c r="AC316" s="46" t="s">
        <v>38</v>
      </c>
      <c r="AD316" s="46" t="s">
        <v>38</v>
      </c>
      <c r="AE316" s="46" t="s">
        <v>38</v>
      </c>
      <c r="AF316" s="85" t="s">
        <v>7070</v>
      </c>
    </row>
    <row r="317" spans="1:32" s="6" customFormat="1" ht="60" customHeight="1" x14ac:dyDescent="0.2">
      <c r="A317" s="5">
        <v>314</v>
      </c>
      <c r="B317" s="159" t="s">
        <v>6223</v>
      </c>
      <c r="C317" s="159" t="s">
        <v>363</v>
      </c>
      <c r="D317" s="156" t="s">
        <v>364</v>
      </c>
      <c r="E317" s="156" t="s">
        <v>364</v>
      </c>
      <c r="F317" s="156" t="s">
        <v>364</v>
      </c>
      <c r="G317" s="156" t="s">
        <v>8706</v>
      </c>
      <c r="H317" s="4" t="s">
        <v>8705</v>
      </c>
      <c r="I317" s="4" t="s">
        <v>9010</v>
      </c>
      <c r="J317" s="156" t="s">
        <v>364</v>
      </c>
      <c r="K317" s="185">
        <v>32.464599999999997</v>
      </c>
      <c r="L317" s="185">
        <v>72.412300000000002</v>
      </c>
      <c r="M317" s="156">
        <v>40</v>
      </c>
      <c r="N317" s="156">
        <v>800000</v>
      </c>
      <c r="O317" s="156">
        <v>480000</v>
      </c>
      <c r="P317" s="158" t="s">
        <v>38</v>
      </c>
      <c r="Q317" s="156">
        <v>3.66</v>
      </c>
      <c r="R317" s="156">
        <v>15</v>
      </c>
      <c r="S317" s="156" t="s">
        <v>37</v>
      </c>
      <c r="T317" s="46" t="s">
        <v>38</v>
      </c>
      <c r="U317" s="46" t="s">
        <v>38</v>
      </c>
      <c r="V317" s="46" t="s">
        <v>38</v>
      </c>
      <c r="W317" s="46" t="s">
        <v>38</v>
      </c>
      <c r="X317" s="46" t="s">
        <v>38</v>
      </c>
      <c r="Y317" s="46" t="s">
        <v>38</v>
      </c>
      <c r="Z317" s="46" t="s">
        <v>38</v>
      </c>
      <c r="AA317" s="46" t="s">
        <v>38</v>
      </c>
      <c r="AB317" s="46" t="s">
        <v>38</v>
      </c>
      <c r="AC317" s="46" t="s">
        <v>38</v>
      </c>
      <c r="AD317" s="46" t="s">
        <v>38</v>
      </c>
      <c r="AE317" s="46" t="s">
        <v>38</v>
      </c>
      <c r="AF317" s="85" t="s">
        <v>6971</v>
      </c>
    </row>
    <row r="318" spans="1:32" s="6" customFormat="1" ht="60" customHeight="1" x14ac:dyDescent="0.2">
      <c r="A318" s="1">
        <v>315</v>
      </c>
      <c r="B318" s="159" t="s">
        <v>6223</v>
      </c>
      <c r="C318" s="159" t="s">
        <v>363</v>
      </c>
      <c r="D318" s="156" t="s">
        <v>364</v>
      </c>
      <c r="E318" s="156" t="s">
        <v>364</v>
      </c>
      <c r="F318" s="156" t="s">
        <v>364</v>
      </c>
      <c r="G318" s="156" t="s">
        <v>8706</v>
      </c>
      <c r="H318" s="4" t="s">
        <v>8705</v>
      </c>
      <c r="I318" s="4" t="s">
        <v>9010</v>
      </c>
      <c r="J318" s="156" t="s">
        <v>364</v>
      </c>
      <c r="K318" s="185">
        <v>32.464599999999997</v>
      </c>
      <c r="L318" s="185">
        <v>72.412300000000002</v>
      </c>
      <c r="M318" s="156">
        <v>40</v>
      </c>
      <c r="N318" s="156">
        <v>800000</v>
      </c>
      <c r="O318" s="156">
        <v>480000</v>
      </c>
      <c r="P318" s="164" t="s">
        <v>6816</v>
      </c>
      <c r="Q318" s="156">
        <v>3.66</v>
      </c>
      <c r="R318" s="156">
        <v>15</v>
      </c>
      <c r="S318" s="156" t="s">
        <v>37</v>
      </c>
      <c r="T318" s="4">
        <v>240000</v>
      </c>
      <c r="U318" s="4" t="s">
        <v>37</v>
      </c>
      <c r="V318" s="46" t="s">
        <v>38</v>
      </c>
      <c r="W318" s="46" t="s">
        <v>38</v>
      </c>
      <c r="X318" s="46" t="s">
        <v>38</v>
      </c>
      <c r="Y318" s="46" t="s">
        <v>38</v>
      </c>
      <c r="Z318" s="46" t="s">
        <v>38</v>
      </c>
      <c r="AA318" s="46" t="s">
        <v>38</v>
      </c>
      <c r="AB318" s="46" t="s">
        <v>38</v>
      </c>
      <c r="AC318" s="46" t="s">
        <v>38</v>
      </c>
      <c r="AD318" s="46" t="s">
        <v>38</v>
      </c>
      <c r="AE318" s="46" t="s">
        <v>38</v>
      </c>
      <c r="AF318" s="85" t="s">
        <v>7070</v>
      </c>
    </row>
    <row r="319" spans="1:32" s="6" customFormat="1" ht="60" customHeight="1" x14ac:dyDescent="0.2">
      <c r="A319" s="5">
        <v>316</v>
      </c>
      <c r="B319" s="4" t="s">
        <v>6223</v>
      </c>
      <c r="C319" s="4" t="s">
        <v>363</v>
      </c>
      <c r="D319" s="4" t="s">
        <v>371</v>
      </c>
      <c r="E319" s="148" t="s">
        <v>371</v>
      </c>
      <c r="F319" s="4" t="s">
        <v>371</v>
      </c>
      <c r="G319" s="148" t="s">
        <v>9009</v>
      </c>
      <c r="H319" s="4" t="s">
        <v>9008</v>
      </c>
      <c r="I319" s="4" t="s">
        <v>9007</v>
      </c>
      <c r="J319" s="148" t="s">
        <v>371</v>
      </c>
      <c r="K319" s="85">
        <v>32.726849999999999</v>
      </c>
      <c r="L319" s="85">
        <v>71.842399999999998</v>
      </c>
      <c r="M319" s="85">
        <v>41</v>
      </c>
      <c r="N319" s="182">
        <v>1710892</v>
      </c>
      <c r="O319" s="156">
        <v>480000</v>
      </c>
      <c r="P319" s="85" t="s">
        <v>7136</v>
      </c>
      <c r="Q319" s="85">
        <v>3.66</v>
      </c>
      <c r="R319" s="85">
        <v>15</v>
      </c>
      <c r="S319" s="155" t="s">
        <v>37</v>
      </c>
      <c r="T319" s="4">
        <v>240000</v>
      </c>
      <c r="U319" s="4" t="s">
        <v>37</v>
      </c>
      <c r="V319" s="46" t="s">
        <v>38</v>
      </c>
      <c r="W319" s="46" t="s">
        <v>38</v>
      </c>
      <c r="X319" s="46" t="s">
        <v>38</v>
      </c>
      <c r="Y319" s="46" t="s">
        <v>38</v>
      </c>
      <c r="Z319" s="46" t="s">
        <v>38</v>
      </c>
      <c r="AA319" s="46" t="s">
        <v>38</v>
      </c>
      <c r="AB319" s="46" t="s">
        <v>38</v>
      </c>
      <c r="AC319" s="46" t="s">
        <v>38</v>
      </c>
      <c r="AD319" s="46" t="s">
        <v>38</v>
      </c>
      <c r="AE319" s="46" t="s">
        <v>38</v>
      </c>
      <c r="AF319" s="85" t="s">
        <v>7070</v>
      </c>
    </row>
    <row r="320" spans="1:32" s="6" customFormat="1" ht="60" customHeight="1" x14ac:dyDescent="0.2">
      <c r="A320" s="1">
        <v>317</v>
      </c>
      <c r="B320" s="4" t="s">
        <v>6223</v>
      </c>
      <c r="C320" s="4" t="s">
        <v>363</v>
      </c>
      <c r="D320" s="4" t="s">
        <v>371</v>
      </c>
      <c r="E320" s="156" t="s">
        <v>2937</v>
      </c>
      <c r="F320" s="156" t="s">
        <v>6534</v>
      </c>
      <c r="G320" s="156" t="s">
        <v>9006</v>
      </c>
      <c r="H320" s="156" t="s">
        <v>9005</v>
      </c>
      <c r="I320" s="156" t="s">
        <v>9004</v>
      </c>
      <c r="J320" s="156" t="s">
        <v>2937</v>
      </c>
      <c r="K320" s="157">
        <v>32.723700999999998</v>
      </c>
      <c r="L320" s="157">
        <v>72.366318000000007</v>
      </c>
      <c r="M320" s="156">
        <v>42</v>
      </c>
      <c r="N320" s="156">
        <v>1710892</v>
      </c>
      <c r="O320" s="156">
        <v>480000</v>
      </c>
      <c r="P320" s="164" t="s">
        <v>9003</v>
      </c>
      <c r="Q320" s="156">
        <v>3.66</v>
      </c>
      <c r="R320" s="156">
        <v>15</v>
      </c>
      <c r="S320" s="156" t="s">
        <v>37</v>
      </c>
      <c r="T320" s="4"/>
      <c r="U320" s="4"/>
      <c r="V320" s="46" t="s">
        <v>38</v>
      </c>
      <c r="W320" s="46" t="s">
        <v>38</v>
      </c>
      <c r="X320" s="46" t="s">
        <v>38</v>
      </c>
      <c r="Y320" s="46" t="s">
        <v>38</v>
      </c>
      <c r="Z320" s="46" t="s">
        <v>38</v>
      </c>
      <c r="AA320" s="46" t="s">
        <v>38</v>
      </c>
      <c r="AB320" s="46" t="s">
        <v>38</v>
      </c>
      <c r="AC320" s="46" t="s">
        <v>38</v>
      </c>
      <c r="AD320" s="46" t="s">
        <v>38</v>
      </c>
      <c r="AE320" s="46" t="s">
        <v>38</v>
      </c>
      <c r="AF320" s="85" t="s">
        <v>6971</v>
      </c>
    </row>
    <row r="321" spans="1:32" s="6" customFormat="1" ht="60" customHeight="1" x14ac:dyDescent="0.2">
      <c r="A321" s="5">
        <v>318</v>
      </c>
      <c r="B321" s="4" t="s">
        <v>6223</v>
      </c>
      <c r="C321" s="4" t="s">
        <v>363</v>
      </c>
      <c r="D321" s="4" t="s">
        <v>371</v>
      </c>
      <c r="E321" s="156" t="s">
        <v>2937</v>
      </c>
      <c r="F321" s="156" t="s">
        <v>6534</v>
      </c>
      <c r="G321" s="156" t="s">
        <v>9006</v>
      </c>
      <c r="H321" s="156" t="s">
        <v>9005</v>
      </c>
      <c r="I321" s="156" t="s">
        <v>9004</v>
      </c>
      <c r="J321" s="156" t="s">
        <v>2937</v>
      </c>
      <c r="K321" s="157">
        <v>32.723700999999998</v>
      </c>
      <c r="L321" s="157">
        <v>72.366318000000007</v>
      </c>
      <c r="M321" s="156">
        <v>42</v>
      </c>
      <c r="N321" s="156">
        <v>1710892</v>
      </c>
      <c r="O321" s="156">
        <v>480000</v>
      </c>
      <c r="P321" s="164" t="s">
        <v>9003</v>
      </c>
      <c r="Q321" s="156">
        <v>3.66</v>
      </c>
      <c r="R321" s="156">
        <v>15</v>
      </c>
      <c r="S321" s="156" t="s">
        <v>37</v>
      </c>
      <c r="T321" s="186">
        <v>128706</v>
      </c>
      <c r="U321" s="187" t="s">
        <v>37</v>
      </c>
      <c r="V321" s="187"/>
      <c r="W321" s="46" t="s">
        <v>38</v>
      </c>
      <c r="X321" s="46" t="s">
        <v>38</v>
      </c>
      <c r="Y321" s="46" t="s">
        <v>38</v>
      </c>
      <c r="Z321" s="46" t="s">
        <v>38</v>
      </c>
      <c r="AA321" s="46" t="s">
        <v>38</v>
      </c>
      <c r="AB321" s="46" t="s">
        <v>38</v>
      </c>
      <c r="AC321" s="46" t="s">
        <v>38</v>
      </c>
      <c r="AD321" s="46" t="s">
        <v>38</v>
      </c>
      <c r="AE321" s="46" t="s">
        <v>38</v>
      </c>
      <c r="AF321" s="85" t="s">
        <v>7070</v>
      </c>
    </row>
    <row r="322" spans="1:32" s="6" customFormat="1" ht="60" customHeight="1" x14ac:dyDescent="0.2">
      <c r="A322" s="1">
        <v>319</v>
      </c>
      <c r="B322" s="4" t="s">
        <v>6223</v>
      </c>
      <c r="C322" s="4" t="s">
        <v>363</v>
      </c>
      <c r="D322" s="4" t="s">
        <v>371</v>
      </c>
      <c r="E322" s="156" t="s">
        <v>8443</v>
      </c>
      <c r="F322" s="156" t="s">
        <v>8443</v>
      </c>
      <c r="G322" s="156" t="s">
        <v>9002</v>
      </c>
      <c r="H322" s="156" t="s">
        <v>374</v>
      </c>
      <c r="I322" s="156" t="s">
        <v>375</v>
      </c>
      <c r="J322" s="156" t="s">
        <v>8443</v>
      </c>
      <c r="K322" s="157">
        <v>32.933667999999997</v>
      </c>
      <c r="L322" s="157">
        <v>71.913765999999995</v>
      </c>
      <c r="M322" s="156">
        <v>48</v>
      </c>
      <c r="N322" s="156">
        <v>1710892</v>
      </c>
      <c r="O322" s="156">
        <v>480000</v>
      </c>
      <c r="P322" s="164" t="s">
        <v>7136</v>
      </c>
      <c r="Q322" s="156">
        <v>3.66</v>
      </c>
      <c r="R322" s="156">
        <v>15</v>
      </c>
      <c r="S322" s="156" t="s">
        <v>37</v>
      </c>
      <c r="T322" s="186">
        <v>216772</v>
      </c>
      <c r="U322" s="187" t="s">
        <v>37</v>
      </c>
      <c r="V322" s="187"/>
      <c r="W322" s="46" t="s">
        <v>38</v>
      </c>
      <c r="X322" s="46" t="s">
        <v>38</v>
      </c>
      <c r="Y322" s="46" t="s">
        <v>38</v>
      </c>
      <c r="Z322" s="46" t="s">
        <v>38</v>
      </c>
      <c r="AA322" s="46" t="s">
        <v>38</v>
      </c>
      <c r="AB322" s="46" t="s">
        <v>38</v>
      </c>
      <c r="AC322" s="46" t="s">
        <v>38</v>
      </c>
      <c r="AD322" s="46" t="s">
        <v>38</v>
      </c>
      <c r="AE322" s="46" t="s">
        <v>38</v>
      </c>
      <c r="AF322" s="85" t="s">
        <v>7070</v>
      </c>
    </row>
    <row r="323" spans="1:32" s="6" customFormat="1" ht="60" customHeight="1" x14ac:dyDescent="0.2">
      <c r="A323" s="5">
        <v>320</v>
      </c>
      <c r="B323" s="4" t="s">
        <v>6223</v>
      </c>
      <c r="C323" s="4" t="s">
        <v>363</v>
      </c>
      <c r="D323" s="4" t="s">
        <v>371</v>
      </c>
      <c r="E323" s="148" t="s">
        <v>8694</v>
      </c>
      <c r="F323" s="4" t="s">
        <v>4966</v>
      </c>
      <c r="G323" s="148" t="s">
        <v>1922</v>
      </c>
      <c r="H323" s="4" t="s">
        <v>9001</v>
      </c>
      <c r="I323" s="4" t="s">
        <v>9000</v>
      </c>
      <c r="J323" s="148" t="s">
        <v>8694</v>
      </c>
      <c r="K323" s="85">
        <v>32.727809999999998</v>
      </c>
      <c r="L323" s="85">
        <v>71.851389999999995</v>
      </c>
      <c r="M323" s="85">
        <v>43</v>
      </c>
      <c r="N323" s="85">
        <v>1710892</v>
      </c>
      <c r="O323" s="156">
        <v>480000</v>
      </c>
      <c r="P323" s="4" t="s">
        <v>8455</v>
      </c>
      <c r="Q323" s="85">
        <v>3.66</v>
      </c>
      <c r="R323" s="85">
        <v>15</v>
      </c>
      <c r="S323" s="155" t="s">
        <v>37</v>
      </c>
      <c r="T323" s="4">
        <v>240000</v>
      </c>
      <c r="U323" s="4" t="s">
        <v>37</v>
      </c>
      <c r="V323" s="4">
        <v>192000</v>
      </c>
      <c r="W323" s="4" t="s">
        <v>37</v>
      </c>
      <c r="X323" s="46" t="s">
        <v>38</v>
      </c>
      <c r="Y323" s="46" t="s">
        <v>38</v>
      </c>
      <c r="Z323" s="46" t="s">
        <v>38</v>
      </c>
      <c r="AA323" s="46" t="s">
        <v>38</v>
      </c>
      <c r="AB323" s="46" t="s">
        <v>38</v>
      </c>
      <c r="AC323" s="46" t="s">
        <v>38</v>
      </c>
      <c r="AD323" s="46" t="s">
        <v>38</v>
      </c>
      <c r="AE323" s="46" t="s">
        <v>38</v>
      </c>
      <c r="AF323" s="85" t="s">
        <v>7117</v>
      </c>
    </row>
    <row r="324" spans="1:32" s="6" customFormat="1" ht="60" customHeight="1" x14ac:dyDescent="0.2">
      <c r="A324" s="1">
        <v>321</v>
      </c>
      <c r="B324" s="4" t="s">
        <v>6223</v>
      </c>
      <c r="C324" s="4" t="s">
        <v>363</v>
      </c>
      <c r="D324" s="4" t="s">
        <v>371</v>
      </c>
      <c r="E324" s="148" t="s">
        <v>8996</v>
      </c>
      <c r="F324" s="4" t="s">
        <v>371</v>
      </c>
      <c r="G324" s="148" t="s">
        <v>8999</v>
      </c>
      <c r="H324" s="4" t="s">
        <v>8998</v>
      </c>
      <c r="I324" s="4" t="s">
        <v>8997</v>
      </c>
      <c r="J324" s="148" t="s">
        <v>8996</v>
      </c>
      <c r="K324" s="85">
        <v>32.653689999999997</v>
      </c>
      <c r="L324" s="85">
        <v>71.91771</v>
      </c>
      <c r="M324" s="85">
        <v>45</v>
      </c>
      <c r="N324" s="85">
        <v>1710892</v>
      </c>
      <c r="O324" s="156">
        <v>480000</v>
      </c>
      <c r="P324" s="4" t="s">
        <v>8455</v>
      </c>
      <c r="Q324" s="85">
        <v>3.66</v>
      </c>
      <c r="R324" s="85">
        <v>15</v>
      </c>
      <c r="S324" s="155" t="s">
        <v>37</v>
      </c>
      <c r="T324" s="4">
        <v>240000</v>
      </c>
      <c r="U324" s="4" t="s">
        <v>37</v>
      </c>
      <c r="V324" s="4">
        <v>192000</v>
      </c>
      <c r="W324" s="4" t="s">
        <v>37</v>
      </c>
      <c r="X324" s="46" t="s">
        <v>38</v>
      </c>
      <c r="Y324" s="46" t="s">
        <v>38</v>
      </c>
      <c r="Z324" s="46" t="s">
        <v>38</v>
      </c>
      <c r="AA324" s="46" t="s">
        <v>38</v>
      </c>
      <c r="AB324" s="46" t="s">
        <v>38</v>
      </c>
      <c r="AC324" s="46" t="s">
        <v>38</v>
      </c>
      <c r="AD324" s="46" t="s">
        <v>38</v>
      </c>
      <c r="AE324" s="46" t="s">
        <v>38</v>
      </c>
      <c r="AF324" s="85" t="s">
        <v>7117</v>
      </c>
    </row>
    <row r="325" spans="1:32" s="6" customFormat="1" ht="60" customHeight="1" x14ac:dyDescent="0.2">
      <c r="A325" s="5">
        <v>322</v>
      </c>
      <c r="B325" s="4" t="s">
        <v>6223</v>
      </c>
      <c r="C325" s="4" t="s">
        <v>363</v>
      </c>
      <c r="D325" s="4" t="s">
        <v>371</v>
      </c>
      <c r="E325" s="148" t="s">
        <v>371</v>
      </c>
      <c r="F325" s="4" t="s">
        <v>371</v>
      </c>
      <c r="G325" s="148" t="s">
        <v>8995</v>
      </c>
      <c r="H325" s="4" t="s">
        <v>8994</v>
      </c>
      <c r="I325" s="4" t="s">
        <v>8993</v>
      </c>
      <c r="J325" s="148" t="s">
        <v>371</v>
      </c>
      <c r="K325" s="85">
        <v>32.663620000000002</v>
      </c>
      <c r="L325" s="85">
        <v>71.907650000000004</v>
      </c>
      <c r="M325" s="85">
        <v>40</v>
      </c>
      <c r="N325" s="85">
        <v>1710892</v>
      </c>
      <c r="O325" s="156">
        <v>480000</v>
      </c>
      <c r="P325" s="4" t="s">
        <v>8455</v>
      </c>
      <c r="Q325" s="85">
        <v>3.66</v>
      </c>
      <c r="R325" s="85">
        <v>15</v>
      </c>
      <c r="S325" s="155" t="s">
        <v>37</v>
      </c>
      <c r="T325" s="4">
        <v>240000</v>
      </c>
      <c r="U325" s="4" t="s">
        <v>37</v>
      </c>
      <c r="V325" s="4">
        <v>192000</v>
      </c>
      <c r="W325" s="4" t="s">
        <v>37</v>
      </c>
      <c r="X325" s="46" t="s">
        <v>38</v>
      </c>
      <c r="Y325" s="46" t="s">
        <v>38</v>
      </c>
      <c r="Z325" s="46" t="s">
        <v>38</v>
      </c>
      <c r="AA325" s="46" t="s">
        <v>38</v>
      </c>
      <c r="AB325" s="46" t="s">
        <v>38</v>
      </c>
      <c r="AC325" s="46" t="s">
        <v>38</v>
      </c>
      <c r="AD325" s="46" t="s">
        <v>38</v>
      </c>
      <c r="AE325" s="46" t="s">
        <v>38</v>
      </c>
      <c r="AF325" s="85" t="s">
        <v>7117</v>
      </c>
    </row>
    <row r="326" spans="1:32" s="6" customFormat="1" ht="60" customHeight="1" x14ac:dyDescent="0.2">
      <c r="A326" s="1">
        <v>323</v>
      </c>
      <c r="B326" s="4" t="s">
        <v>6223</v>
      </c>
      <c r="C326" s="4" t="s">
        <v>363</v>
      </c>
      <c r="D326" s="4" t="s">
        <v>371</v>
      </c>
      <c r="E326" s="148" t="s">
        <v>371</v>
      </c>
      <c r="F326" s="4" t="s">
        <v>371</v>
      </c>
      <c r="G326" s="148" t="s">
        <v>8992</v>
      </c>
      <c r="H326" s="4" t="s">
        <v>8991</v>
      </c>
      <c r="I326" s="4" t="s">
        <v>8990</v>
      </c>
      <c r="J326" s="148" t="s">
        <v>371</v>
      </c>
      <c r="K326" s="85">
        <v>32.663209999999999</v>
      </c>
      <c r="L326" s="85">
        <v>71.929299999999998</v>
      </c>
      <c r="M326" s="85">
        <v>44</v>
      </c>
      <c r="N326" s="85">
        <v>1710892</v>
      </c>
      <c r="O326" s="156">
        <v>480000</v>
      </c>
      <c r="P326" s="10" t="s">
        <v>6775</v>
      </c>
      <c r="Q326" s="85">
        <v>3.66</v>
      </c>
      <c r="R326" s="85">
        <v>15</v>
      </c>
      <c r="S326" s="155" t="s">
        <v>37</v>
      </c>
      <c r="T326" s="4">
        <v>240000</v>
      </c>
      <c r="U326" s="4" t="s">
        <v>37</v>
      </c>
      <c r="V326" s="4">
        <v>192000</v>
      </c>
      <c r="W326" s="4" t="s">
        <v>37</v>
      </c>
      <c r="X326" s="46" t="s">
        <v>38</v>
      </c>
      <c r="Y326" s="46" t="s">
        <v>38</v>
      </c>
      <c r="Z326" s="46" t="s">
        <v>38</v>
      </c>
      <c r="AA326" s="46" t="s">
        <v>38</v>
      </c>
      <c r="AB326" s="46" t="s">
        <v>38</v>
      </c>
      <c r="AC326" s="46" t="s">
        <v>38</v>
      </c>
      <c r="AD326" s="46" t="s">
        <v>38</v>
      </c>
      <c r="AE326" s="46" t="s">
        <v>38</v>
      </c>
      <c r="AF326" s="85" t="s">
        <v>7117</v>
      </c>
    </row>
    <row r="327" spans="1:32" s="6" customFormat="1" ht="60" customHeight="1" x14ac:dyDescent="0.2">
      <c r="A327" s="5">
        <v>324</v>
      </c>
      <c r="B327" s="4" t="s">
        <v>6223</v>
      </c>
      <c r="C327" s="4" t="s">
        <v>363</v>
      </c>
      <c r="D327" s="156" t="s">
        <v>387</v>
      </c>
      <c r="E327" s="156" t="s">
        <v>2662</v>
      </c>
      <c r="F327" s="156" t="s">
        <v>2662</v>
      </c>
      <c r="G327" s="156" t="s">
        <v>3336</v>
      </c>
      <c r="H327" s="156" t="s">
        <v>8448</v>
      </c>
      <c r="I327" s="156" t="s">
        <v>8447</v>
      </c>
      <c r="J327" s="156" t="s">
        <v>2662</v>
      </c>
      <c r="K327" s="157">
        <v>33.762799999999999</v>
      </c>
      <c r="L327" s="157">
        <v>72.637119999999996</v>
      </c>
      <c r="M327" s="156">
        <v>40</v>
      </c>
      <c r="N327" s="156">
        <v>2138616</v>
      </c>
      <c r="O327" s="156">
        <v>480000</v>
      </c>
      <c r="P327" s="46" t="s">
        <v>38</v>
      </c>
      <c r="Q327" s="85">
        <v>3.66</v>
      </c>
      <c r="R327" s="85">
        <v>15</v>
      </c>
      <c r="S327" s="155" t="s">
        <v>37</v>
      </c>
      <c r="T327" s="46" t="s">
        <v>38</v>
      </c>
      <c r="U327" s="46" t="s">
        <v>38</v>
      </c>
      <c r="V327" s="46" t="s">
        <v>38</v>
      </c>
      <c r="W327" s="46" t="s">
        <v>38</v>
      </c>
      <c r="X327" s="46" t="s">
        <v>38</v>
      </c>
      <c r="Y327" s="46" t="s">
        <v>38</v>
      </c>
      <c r="Z327" s="46" t="s">
        <v>38</v>
      </c>
      <c r="AA327" s="46" t="s">
        <v>38</v>
      </c>
      <c r="AB327" s="46" t="s">
        <v>38</v>
      </c>
      <c r="AC327" s="46" t="s">
        <v>38</v>
      </c>
      <c r="AD327" s="46" t="s">
        <v>38</v>
      </c>
      <c r="AE327" s="46" t="s">
        <v>38</v>
      </c>
      <c r="AF327" s="4" t="s">
        <v>6891</v>
      </c>
    </row>
    <row r="328" spans="1:32" s="6" customFormat="1" ht="60" customHeight="1" x14ac:dyDescent="0.2">
      <c r="A328" s="1">
        <v>325</v>
      </c>
      <c r="B328" s="4" t="s">
        <v>6223</v>
      </c>
      <c r="C328" s="4" t="s">
        <v>363</v>
      </c>
      <c r="D328" s="156" t="s">
        <v>387</v>
      </c>
      <c r="E328" s="156" t="s">
        <v>8235</v>
      </c>
      <c r="F328" s="156" t="s">
        <v>8235</v>
      </c>
      <c r="G328" s="156" t="s">
        <v>8704</v>
      </c>
      <c r="H328" s="156" t="s">
        <v>8703</v>
      </c>
      <c r="I328" s="156" t="s">
        <v>8702</v>
      </c>
      <c r="J328" s="156" t="s">
        <v>8235</v>
      </c>
      <c r="K328" s="157">
        <v>33.083106000000001</v>
      </c>
      <c r="L328" s="157">
        <v>72.125103999999993</v>
      </c>
      <c r="M328" s="156">
        <v>40</v>
      </c>
      <c r="N328" s="156">
        <v>2138616</v>
      </c>
      <c r="O328" s="156">
        <v>480000</v>
      </c>
      <c r="P328" s="46" t="s">
        <v>38</v>
      </c>
      <c r="Q328" s="85">
        <v>3.66</v>
      </c>
      <c r="R328" s="85">
        <v>15</v>
      </c>
      <c r="S328" s="155" t="s">
        <v>37</v>
      </c>
      <c r="T328" s="46" t="s">
        <v>38</v>
      </c>
      <c r="U328" s="46" t="s">
        <v>38</v>
      </c>
      <c r="V328" s="46" t="s">
        <v>38</v>
      </c>
      <c r="W328" s="46" t="s">
        <v>38</v>
      </c>
      <c r="X328" s="46" t="s">
        <v>38</v>
      </c>
      <c r="Y328" s="46" t="s">
        <v>38</v>
      </c>
      <c r="Z328" s="46" t="s">
        <v>38</v>
      </c>
      <c r="AA328" s="46" t="s">
        <v>38</v>
      </c>
      <c r="AB328" s="46" t="s">
        <v>38</v>
      </c>
      <c r="AC328" s="46" t="s">
        <v>38</v>
      </c>
      <c r="AD328" s="46" t="s">
        <v>38</v>
      </c>
      <c r="AE328" s="46" t="s">
        <v>38</v>
      </c>
      <c r="AF328" s="4" t="s">
        <v>6891</v>
      </c>
    </row>
    <row r="329" spans="1:32" s="6" customFormat="1" ht="60" customHeight="1" x14ac:dyDescent="0.2">
      <c r="A329" s="5">
        <v>326</v>
      </c>
      <c r="B329" s="4" t="s">
        <v>6223</v>
      </c>
      <c r="C329" s="4" t="s">
        <v>363</v>
      </c>
      <c r="D329" s="156" t="s">
        <v>387</v>
      </c>
      <c r="E329" s="156" t="s">
        <v>2937</v>
      </c>
      <c r="F329" s="156" t="s">
        <v>2937</v>
      </c>
      <c r="G329" s="156" t="s">
        <v>119</v>
      </c>
      <c r="H329" s="156" t="s">
        <v>8259</v>
      </c>
      <c r="I329" s="156" t="s">
        <v>8989</v>
      </c>
      <c r="J329" s="156" t="s">
        <v>2937</v>
      </c>
      <c r="K329" s="157">
        <v>32.724600000000002</v>
      </c>
      <c r="L329" s="157">
        <v>72.368300000000005</v>
      </c>
      <c r="M329" s="156">
        <v>40</v>
      </c>
      <c r="N329" s="156">
        <v>2138616</v>
      </c>
      <c r="O329" s="156">
        <v>480000</v>
      </c>
      <c r="P329" s="46" t="s">
        <v>38</v>
      </c>
      <c r="Q329" s="85">
        <v>3.66</v>
      </c>
      <c r="R329" s="85">
        <v>15</v>
      </c>
      <c r="S329" s="155" t="s">
        <v>37</v>
      </c>
      <c r="T329" s="46" t="s">
        <v>38</v>
      </c>
      <c r="U329" s="46" t="s">
        <v>38</v>
      </c>
      <c r="V329" s="46" t="s">
        <v>38</v>
      </c>
      <c r="W329" s="46" t="s">
        <v>38</v>
      </c>
      <c r="X329" s="46" t="s">
        <v>38</v>
      </c>
      <c r="Y329" s="46" t="s">
        <v>38</v>
      </c>
      <c r="Z329" s="46" t="s">
        <v>38</v>
      </c>
      <c r="AA329" s="46" t="s">
        <v>38</v>
      </c>
      <c r="AB329" s="46" t="s">
        <v>38</v>
      </c>
      <c r="AC329" s="46" t="s">
        <v>38</v>
      </c>
      <c r="AD329" s="46" t="s">
        <v>38</v>
      </c>
      <c r="AE329" s="46" t="s">
        <v>38</v>
      </c>
      <c r="AF329" s="4" t="s">
        <v>6891</v>
      </c>
    </row>
    <row r="330" spans="1:32" s="6" customFormat="1" ht="60" customHeight="1" x14ac:dyDescent="0.2">
      <c r="A330" s="1">
        <v>327</v>
      </c>
      <c r="B330" s="4" t="s">
        <v>6223</v>
      </c>
      <c r="C330" s="4" t="s">
        <v>363</v>
      </c>
      <c r="D330" s="156" t="s">
        <v>387</v>
      </c>
      <c r="E330" s="156" t="s">
        <v>8443</v>
      </c>
      <c r="F330" s="156" t="s">
        <v>8443</v>
      </c>
      <c r="G330" s="156" t="s">
        <v>8446</v>
      </c>
      <c r="H330" s="156" t="s">
        <v>8445</v>
      </c>
      <c r="I330" s="156" t="s">
        <v>8444</v>
      </c>
      <c r="J330" s="156" t="s">
        <v>8443</v>
      </c>
      <c r="K330" s="157">
        <v>32.915379000000001</v>
      </c>
      <c r="L330" s="157">
        <v>71.905970999999994</v>
      </c>
      <c r="M330" s="156">
        <v>40</v>
      </c>
      <c r="N330" s="156">
        <v>2138616</v>
      </c>
      <c r="O330" s="156">
        <v>480000</v>
      </c>
      <c r="P330" s="46" t="s">
        <v>38</v>
      </c>
      <c r="Q330" s="85">
        <v>3.66</v>
      </c>
      <c r="R330" s="85">
        <v>15</v>
      </c>
      <c r="S330" s="155" t="s">
        <v>37</v>
      </c>
      <c r="T330" s="46" t="s">
        <v>38</v>
      </c>
      <c r="U330" s="46" t="s">
        <v>38</v>
      </c>
      <c r="V330" s="46" t="s">
        <v>38</v>
      </c>
      <c r="W330" s="46" t="s">
        <v>38</v>
      </c>
      <c r="X330" s="46" t="s">
        <v>38</v>
      </c>
      <c r="Y330" s="46" t="s">
        <v>38</v>
      </c>
      <c r="Z330" s="46" t="s">
        <v>38</v>
      </c>
      <c r="AA330" s="46" t="s">
        <v>38</v>
      </c>
      <c r="AB330" s="46" t="s">
        <v>38</v>
      </c>
      <c r="AC330" s="46" t="s">
        <v>38</v>
      </c>
      <c r="AD330" s="46" t="s">
        <v>38</v>
      </c>
      <c r="AE330" s="46" t="s">
        <v>38</v>
      </c>
      <c r="AF330" s="4" t="s">
        <v>6891</v>
      </c>
    </row>
    <row r="331" spans="1:32" s="6" customFormat="1" ht="60" customHeight="1" x14ac:dyDescent="0.2">
      <c r="A331" s="5">
        <v>328</v>
      </c>
      <c r="B331" s="159" t="s">
        <v>6223</v>
      </c>
      <c r="C331" s="159" t="s">
        <v>363</v>
      </c>
      <c r="D331" s="159" t="s">
        <v>387</v>
      </c>
      <c r="E331" s="159" t="s">
        <v>8235</v>
      </c>
      <c r="F331" s="159" t="s">
        <v>8235</v>
      </c>
      <c r="G331" s="159" t="s">
        <v>8255</v>
      </c>
      <c r="H331" s="159" t="s">
        <v>8254</v>
      </c>
      <c r="I331" s="159" t="s">
        <v>8988</v>
      </c>
      <c r="J331" s="159" t="s">
        <v>8235</v>
      </c>
      <c r="K331" s="159">
        <v>33.126207999999998</v>
      </c>
      <c r="L331" s="160">
        <v>72.220338999999996</v>
      </c>
      <c r="M331" s="159">
        <v>40</v>
      </c>
      <c r="N331" s="159">
        <v>2138616</v>
      </c>
      <c r="O331" s="159">
        <v>480000</v>
      </c>
      <c r="P331" s="46" t="s">
        <v>8699</v>
      </c>
      <c r="Q331" s="159">
        <v>3.66</v>
      </c>
      <c r="R331" s="159">
        <v>15</v>
      </c>
      <c r="S331" s="4" t="s">
        <v>37</v>
      </c>
      <c r="T331" s="46" t="s">
        <v>38</v>
      </c>
      <c r="U331" s="46" t="s">
        <v>38</v>
      </c>
      <c r="V331" s="46" t="s">
        <v>38</v>
      </c>
      <c r="W331" s="46" t="s">
        <v>38</v>
      </c>
      <c r="X331" s="46" t="s">
        <v>38</v>
      </c>
      <c r="Y331" s="46" t="s">
        <v>38</v>
      </c>
      <c r="Z331" s="46" t="s">
        <v>38</v>
      </c>
      <c r="AA331" s="46" t="s">
        <v>38</v>
      </c>
      <c r="AB331" s="46" t="s">
        <v>38</v>
      </c>
      <c r="AC331" s="46" t="s">
        <v>38</v>
      </c>
      <c r="AD331" s="46" t="s">
        <v>38</v>
      </c>
      <c r="AE331" s="46" t="s">
        <v>38</v>
      </c>
      <c r="AF331" s="4" t="s">
        <v>6891</v>
      </c>
    </row>
    <row r="332" spans="1:32" s="6" customFormat="1" ht="60" customHeight="1" x14ac:dyDescent="0.2">
      <c r="A332" s="1">
        <v>329</v>
      </c>
      <c r="B332" s="159" t="s">
        <v>6223</v>
      </c>
      <c r="C332" s="159" t="s">
        <v>363</v>
      </c>
      <c r="D332" s="159" t="s">
        <v>387</v>
      </c>
      <c r="E332" s="159" t="s">
        <v>8235</v>
      </c>
      <c r="F332" s="159" t="s">
        <v>8235</v>
      </c>
      <c r="G332" s="159" t="s">
        <v>8255</v>
      </c>
      <c r="H332" s="159" t="s">
        <v>8254</v>
      </c>
      <c r="I332" s="159" t="s">
        <v>8988</v>
      </c>
      <c r="J332" s="159" t="s">
        <v>8235</v>
      </c>
      <c r="K332" s="159">
        <v>33.126207999999998</v>
      </c>
      <c r="L332" s="160">
        <v>72.220338999999996</v>
      </c>
      <c r="M332" s="159">
        <v>40</v>
      </c>
      <c r="N332" s="159">
        <v>2138616</v>
      </c>
      <c r="O332" s="159">
        <v>480000</v>
      </c>
      <c r="P332" s="46" t="s">
        <v>8699</v>
      </c>
      <c r="Q332" s="159">
        <v>3.66</v>
      </c>
      <c r="R332" s="159">
        <v>15</v>
      </c>
      <c r="S332" s="4" t="s">
        <v>37</v>
      </c>
      <c r="T332" s="20">
        <v>240000</v>
      </c>
      <c r="U332" s="4" t="s">
        <v>37</v>
      </c>
      <c r="V332" s="46" t="s">
        <v>38</v>
      </c>
      <c r="W332" s="46" t="s">
        <v>38</v>
      </c>
      <c r="X332" s="46" t="s">
        <v>38</v>
      </c>
      <c r="Y332" s="46" t="s">
        <v>38</v>
      </c>
      <c r="Z332" s="46" t="s">
        <v>38</v>
      </c>
      <c r="AA332" s="46" t="s">
        <v>38</v>
      </c>
      <c r="AB332" s="46" t="s">
        <v>38</v>
      </c>
      <c r="AC332" s="46" t="s">
        <v>38</v>
      </c>
      <c r="AD332" s="46" t="s">
        <v>38</v>
      </c>
      <c r="AE332" s="46" t="s">
        <v>38</v>
      </c>
      <c r="AF332" s="85" t="s">
        <v>7070</v>
      </c>
    </row>
    <row r="333" spans="1:32" s="6" customFormat="1" ht="60" customHeight="1" x14ac:dyDescent="0.2">
      <c r="A333" s="5">
        <v>330</v>
      </c>
      <c r="B333" s="4" t="s">
        <v>6223</v>
      </c>
      <c r="C333" s="4" t="s">
        <v>363</v>
      </c>
      <c r="D333" s="4" t="s">
        <v>387</v>
      </c>
      <c r="E333" s="4" t="s">
        <v>2937</v>
      </c>
      <c r="F333" s="4" t="s">
        <v>2937</v>
      </c>
      <c r="G333" s="156" t="s">
        <v>8701</v>
      </c>
      <c r="H333" s="4" t="s">
        <v>8700</v>
      </c>
      <c r="I333" s="4" t="s">
        <v>7033</v>
      </c>
      <c r="J333" s="4" t="s">
        <v>2937</v>
      </c>
      <c r="K333" s="4">
        <v>32.445003999999997</v>
      </c>
      <c r="L333" s="4">
        <v>74.222316000000006</v>
      </c>
      <c r="M333" s="4">
        <v>40</v>
      </c>
      <c r="N333" s="4">
        <v>2138616</v>
      </c>
      <c r="O333" s="4">
        <v>480000</v>
      </c>
      <c r="P333" s="46" t="s">
        <v>8699</v>
      </c>
      <c r="Q333" s="4">
        <v>3.66</v>
      </c>
      <c r="R333" s="4">
        <v>15</v>
      </c>
      <c r="S333" s="4" t="s">
        <v>37</v>
      </c>
      <c r="T333" s="46" t="s">
        <v>38</v>
      </c>
      <c r="U333" s="46" t="s">
        <v>38</v>
      </c>
      <c r="V333" s="46" t="s">
        <v>38</v>
      </c>
      <c r="W333" s="46" t="s">
        <v>38</v>
      </c>
      <c r="X333" s="46" t="s">
        <v>38</v>
      </c>
      <c r="Y333" s="46" t="s">
        <v>38</v>
      </c>
      <c r="Z333" s="46" t="s">
        <v>38</v>
      </c>
      <c r="AA333" s="46" t="s">
        <v>38</v>
      </c>
      <c r="AB333" s="46" t="s">
        <v>38</v>
      </c>
      <c r="AC333" s="46" t="s">
        <v>38</v>
      </c>
      <c r="AD333" s="46" t="s">
        <v>38</v>
      </c>
      <c r="AE333" s="46" t="s">
        <v>38</v>
      </c>
      <c r="AF333" s="4" t="s">
        <v>6891</v>
      </c>
    </row>
    <row r="334" spans="1:32" s="6" customFormat="1" ht="60" customHeight="1" x14ac:dyDescent="0.2">
      <c r="A334" s="1">
        <v>331</v>
      </c>
      <c r="B334" s="4" t="s">
        <v>6223</v>
      </c>
      <c r="C334" s="4" t="s">
        <v>363</v>
      </c>
      <c r="D334" s="4" t="s">
        <v>387</v>
      </c>
      <c r="E334" s="4" t="s">
        <v>2937</v>
      </c>
      <c r="F334" s="4" t="s">
        <v>2937</v>
      </c>
      <c r="G334" s="156" t="s">
        <v>8701</v>
      </c>
      <c r="H334" s="4" t="s">
        <v>8700</v>
      </c>
      <c r="I334" s="4" t="s">
        <v>7033</v>
      </c>
      <c r="J334" s="4" t="s">
        <v>2937</v>
      </c>
      <c r="K334" s="4">
        <v>32.445003999999997</v>
      </c>
      <c r="L334" s="4">
        <v>74.222316000000006</v>
      </c>
      <c r="M334" s="4">
        <v>40</v>
      </c>
      <c r="N334" s="4">
        <v>2138616</v>
      </c>
      <c r="O334" s="4">
        <v>480000</v>
      </c>
      <c r="P334" s="46" t="s">
        <v>8699</v>
      </c>
      <c r="Q334" s="4">
        <v>3.66</v>
      </c>
      <c r="R334" s="4">
        <v>15</v>
      </c>
      <c r="S334" s="4" t="s">
        <v>37</v>
      </c>
      <c r="T334" s="20">
        <v>240000</v>
      </c>
      <c r="U334" s="4" t="s">
        <v>37</v>
      </c>
      <c r="V334" s="46" t="s">
        <v>38</v>
      </c>
      <c r="W334" s="46" t="s">
        <v>38</v>
      </c>
      <c r="X334" s="46" t="s">
        <v>38</v>
      </c>
      <c r="Y334" s="46" t="s">
        <v>38</v>
      </c>
      <c r="Z334" s="46" t="s">
        <v>38</v>
      </c>
      <c r="AA334" s="46" t="s">
        <v>38</v>
      </c>
      <c r="AB334" s="46" t="s">
        <v>38</v>
      </c>
      <c r="AC334" s="46" t="s">
        <v>38</v>
      </c>
      <c r="AD334" s="46" t="s">
        <v>38</v>
      </c>
      <c r="AE334" s="46" t="s">
        <v>38</v>
      </c>
      <c r="AF334" s="85" t="s">
        <v>7070</v>
      </c>
    </row>
    <row r="335" spans="1:32" s="6" customFormat="1" ht="60" customHeight="1" x14ac:dyDescent="0.2">
      <c r="A335" s="5">
        <v>332</v>
      </c>
      <c r="B335" s="4" t="s">
        <v>6223</v>
      </c>
      <c r="C335" s="4" t="s">
        <v>363</v>
      </c>
      <c r="D335" s="4" t="s">
        <v>387</v>
      </c>
      <c r="E335" s="4" t="s">
        <v>8235</v>
      </c>
      <c r="F335" s="4" t="s">
        <v>8235</v>
      </c>
      <c r="G335" s="4" t="s">
        <v>8252</v>
      </c>
      <c r="H335" s="4" t="s">
        <v>5256</v>
      </c>
      <c r="I335" s="4" t="s">
        <v>5257</v>
      </c>
      <c r="J335" s="4" t="s">
        <v>8235</v>
      </c>
      <c r="K335" s="4">
        <v>33.126722999999998</v>
      </c>
      <c r="L335" s="4">
        <v>72.208544000000003</v>
      </c>
      <c r="M335" s="4">
        <v>40</v>
      </c>
      <c r="N335" s="4">
        <v>2138616</v>
      </c>
      <c r="O335" s="4">
        <v>480000</v>
      </c>
      <c r="P335" s="46" t="s">
        <v>8250</v>
      </c>
      <c r="Q335" s="4">
        <v>3.66</v>
      </c>
      <c r="R335" s="4">
        <v>15</v>
      </c>
      <c r="S335" s="4" t="s">
        <v>37</v>
      </c>
      <c r="T335" s="46" t="s">
        <v>38</v>
      </c>
      <c r="U335" s="46" t="s">
        <v>38</v>
      </c>
      <c r="V335" s="46" t="s">
        <v>38</v>
      </c>
      <c r="W335" s="46" t="s">
        <v>38</v>
      </c>
      <c r="X335" s="46" t="s">
        <v>38</v>
      </c>
      <c r="Y335" s="46" t="s">
        <v>38</v>
      </c>
      <c r="Z335" s="46" t="s">
        <v>38</v>
      </c>
      <c r="AA335" s="46" t="s">
        <v>38</v>
      </c>
      <c r="AB335" s="46" t="s">
        <v>38</v>
      </c>
      <c r="AC335" s="46" t="s">
        <v>38</v>
      </c>
      <c r="AD335" s="46" t="s">
        <v>38</v>
      </c>
      <c r="AE335" s="46" t="s">
        <v>38</v>
      </c>
      <c r="AF335" s="4" t="s">
        <v>6891</v>
      </c>
    </row>
    <row r="336" spans="1:32" s="6" customFormat="1" ht="60" customHeight="1" x14ac:dyDescent="0.2">
      <c r="A336" s="1">
        <v>333</v>
      </c>
      <c r="B336" s="4" t="s">
        <v>6223</v>
      </c>
      <c r="C336" s="4" t="s">
        <v>363</v>
      </c>
      <c r="D336" s="4" t="s">
        <v>387</v>
      </c>
      <c r="E336" s="4" t="s">
        <v>8235</v>
      </c>
      <c r="F336" s="4" t="s">
        <v>8235</v>
      </c>
      <c r="G336" s="4" t="s">
        <v>8252</v>
      </c>
      <c r="H336" s="4" t="s">
        <v>5256</v>
      </c>
      <c r="I336" s="4" t="s">
        <v>5257</v>
      </c>
      <c r="J336" s="4" t="s">
        <v>8235</v>
      </c>
      <c r="K336" s="4">
        <v>33.126722999999998</v>
      </c>
      <c r="L336" s="4">
        <v>72.208544000000003</v>
      </c>
      <c r="M336" s="4">
        <v>40</v>
      </c>
      <c r="N336" s="4">
        <v>2138616</v>
      </c>
      <c r="O336" s="4">
        <v>480000</v>
      </c>
      <c r="P336" s="46" t="s">
        <v>8250</v>
      </c>
      <c r="Q336" s="4">
        <v>3.66</v>
      </c>
      <c r="R336" s="4">
        <v>15</v>
      </c>
      <c r="S336" s="4" t="s">
        <v>37</v>
      </c>
      <c r="T336" s="147">
        <v>240000</v>
      </c>
      <c r="U336" s="4" t="s">
        <v>37</v>
      </c>
      <c r="V336" s="46" t="s">
        <v>38</v>
      </c>
      <c r="W336" s="46" t="s">
        <v>38</v>
      </c>
      <c r="X336" s="46" t="s">
        <v>38</v>
      </c>
      <c r="Y336" s="46" t="s">
        <v>38</v>
      </c>
      <c r="Z336" s="46" t="s">
        <v>38</v>
      </c>
      <c r="AA336" s="46" t="s">
        <v>38</v>
      </c>
      <c r="AB336" s="46" t="s">
        <v>38</v>
      </c>
      <c r="AC336" s="46" t="s">
        <v>38</v>
      </c>
      <c r="AD336" s="46" t="s">
        <v>38</v>
      </c>
      <c r="AE336" s="46" t="s">
        <v>38</v>
      </c>
      <c r="AF336" s="85" t="s">
        <v>7070</v>
      </c>
    </row>
    <row r="337" spans="1:32" s="6" customFormat="1" ht="60" customHeight="1" x14ac:dyDescent="0.2">
      <c r="A337" s="5">
        <v>334</v>
      </c>
      <c r="B337" s="159" t="s">
        <v>6223</v>
      </c>
      <c r="C337" s="159" t="s">
        <v>363</v>
      </c>
      <c r="D337" s="159" t="s">
        <v>387</v>
      </c>
      <c r="E337" s="159" t="s">
        <v>2946</v>
      </c>
      <c r="F337" s="159" t="s">
        <v>2946</v>
      </c>
      <c r="G337" s="159" t="s">
        <v>8257</v>
      </c>
      <c r="H337" s="159" t="s">
        <v>8256</v>
      </c>
      <c r="I337" s="159" t="s">
        <v>8201</v>
      </c>
      <c r="J337" s="159" t="s">
        <v>2946</v>
      </c>
      <c r="K337" s="159">
        <v>32.790362999999999</v>
      </c>
      <c r="L337" s="160">
        <v>72.292394999999999</v>
      </c>
      <c r="M337" s="159">
        <v>40</v>
      </c>
      <c r="N337" s="159">
        <v>2138616</v>
      </c>
      <c r="O337" s="159">
        <v>480000</v>
      </c>
      <c r="P337" s="46" t="s">
        <v>38</v>
      </c>
      <c r="Q337" s="159">
        <v>3.66</v>
      </c>
      <c r="R337" s="159">
        <v>15</v>
      </c>
      <c r="S337" s="4" t="s">
        <v>37</v>
      </c>
      <c r="T337" s="46" t="s">
        <v>38</v>
      </c>
      <c r="U337" s="46" t="s">
        <v>38</v>
      </c>
      <c r="V337" s="46" t="s">
        <v>38</v>
      </c>
      <c r="W337" s="46" t="s">
        <v>38</v>
      </c>
      <c r="X337" s="46" t="s">
        <v>38</v>
      </c>
      <c r="Y337" s="46" t="s">
        <v>38</v>
      </c>
      <c r="Z337" s="46" t="s">
        <v>38</v>
      </c>
      <c r="AA337" s="46" t="s">
        <v>38</v>
      </c>
      <c r="AB337" s="46" t="s">
        <v>38</v>
      </c>
      <c r="AC337" s="46" t="s">
        <v>38</v>
      </c>
      <c r="AD337" s="46" t="s">
        <v>38</v>
      </c>
      <c r="AE337" s="46" t="s">
        <v>38</v>
      </c>
      <c r="AF337" s="4" t="s">
        <v>6891</v>
      </c>
    </row>
    <row r="338" spans="1:32" s="6" customFormat="1" ht="60" customHeight="1" x14ac:dyDescent="0.2">
      <c r="A338" s="1">
        <v>335</v>
      </c>
      <c r="B338" s="4" t="s">
        <v>6223</v>
      </c>
      <c r="C338" s="4" t="s">
        <v>363</v>
      </c>
      <c r="D338" s="4" t="s">
        <v>387</v>
      </c>
      <c r="E338" s="4" t="s">
        <v>2946</v>
      </c>
      <c r="F338" s="4" t="s">
        <v>2946</v>
      </c>
      <c r="G338" s="4" t="s">
        <v>8268</v>
      </c>
      <c r="H338" s="4" t="s">
        <v>8267</v>
      </c>
      <c r="I338" s="4" t="s">
        <v>8987</v>
      </c>
      <c r="J338" s="4" t="s">
        <v>2946</v>
      </c>
      <c r="K338" s="4">
        <v>32.737900000000003</v>
      </c>
      <c r="L338" s="4">
        <v>72.345299999999995</v>
      </c>
      <c r="M338" s="4">
        <v>40</v>
      </c>
      <c r="N338" s="4">
        <v>2138616</v>
      </c>
      <c r="O338" s="4">
        <v>480000</v>
      </c>
      <c r="P338" s="46" t="s">
        <v>8253</v>
      </c>
      <c r="Q338" s="4">
        <v>3.66</v>
      </c>
      <c r="R338" s="4">
        <v>15</v>
      </c>
      <c r="S338" s="4" t="s">
        <v>37</v>
      </c>
      <c r="T338" s="20">
        <v>240000</v>
      </c>
      <c r="U338" s="4" t="s">
        <v>37</v>
      </c>
      <c r="V338" s="46" t="s">
        <v>38</v>
      </c>
      <c r="W338" s="46" t="s">
        <v>38</v>
      </c>
      <c r="X338" s="46" t="s">
        <v>38</v>
      </c>
      <c r="Y338" s="46" t="s">
        <v>38</v>
      </c>
      <c r="Z338" s="46" t="s">
        <v>38</v>
      </c>
      <c r="AA338" s="46" t="s">
        <v>38</v>
      </c>
      <c r="AB338" s="46" t="s">
        <v>38</v>
      </c>
      <c r="AC338" s="46" t="s">
        <v>38</v>
      </c>
      <c r="AD338" s="46" t="s">
        <v>38</v>
      </c>
      <c r="AE338" s="46" t="s">
        <v>38</v>
      </c>
      <c r="AF338" s="85" t="s">
        <v>7070</v>
      </c>
    </row>
    <row r="339" spans="1:32" s="6" customFormat="1" ht="60" customHeight="1" x14ac:dyDescent="0.2">
      <c r="A339" s="5">
        <v>336</v>
      </c>
      <c r="B339" s="4" t="s">
        <v>6223</v>
      </c>
      <c r="C339" s="4" t="s">
        <v>363</v>
      </c>
      <c r="D339" s="4" t="s">
        <v>371</v>
      </c>
      <c r="E339" s="4" t="s">
        <v>2662</v>
      </c>
      <c r="F339" s="4" t="s">
        <v>2662</v>
      </c>
      <c r="G339" s="4" t="s">
        <v>8986</v>
      </c>
      <c r="H339" s="4" t="s">
        <v>8360</v>
      </c>
      <c r="I339" s="4" t="s">
        <v>8985</v>
      </c>
      <c r="J339" s="4" t="s">
        <v>2662</v>
      </c>
      <c r="K339" s="4">
        <v>32.553080000000001</v>
      </c>
      <c r="L339" s="4">
        <v>71.581789999999998</v>
      </c>
      <c r="M339" s="4">
        <v>40</v>
      </c>
      <c r="N339" s="4">
        <v>2138616</v>
      </c>
      <c r="O339" s="10">
        <v>480000</v>
      </c>
      <c r="P339" s="46" t="s">
        <v>38</v>
      </c>
      <c r="Q339" s="4">
        <v>3.66</v>
      </c>
      <c r="R339" s="4">
        <v>15</v>
      </c>
      <c r="S339" s="4" t="s">
        <v>37</v>
      </c>
      <c r="T339" s="4"/>
      <c r="U339" s="4"/>
      <c r="V339" s="46" t="s">
        <v>38</v>
      </c>
      <c r="W339" s="46" t="s">
        <v>38</v>
      </c>
      <c r="X339" s="46" t="s">
        <v>38</v>
      </c>
      <c r="Y339" s="46" t="s">
        <v>38</v>
      </c>
      <c r="Z339" s="46" t="s">
        <v>38</v>
      </c>
      <c r="AA339" s="46" t="s">
        <v>38</v>
      </c>
      <c r="AB339" s="46" t="s">
        <v>38</v>
      </c>
      <c r="AC339" s="46" t="s">
        <v>38</v>
      </c>
      <c r="AD339" s="46" t="s">
        <v>38</v>
      </c>
      <c r="AE339" s="46" t="s">
        <v>38</v>
      </c>
      <c r="AF339" s="4" t="s">
        <v>6891</v>
      </c>
    </row>
    <row r="340" spans="1:32" s="6" customFormat="1" ht="60" customHeight="1" x14ac:dyDescent="0.2">
      <c r="A340" s="1">
        <v>337</v>
      </c>
      <c r="B340" s="4" t="s">
        <v>6223</v>
      </c>
      <c r="C340" s="4" t="s">
        <v>363</v>
      </c>
      <c r="D340" s="4" t="s">
        <v>371</v>
      </c>
      <c r="E340" s="4" t="s">
        <v>2662</v>
      </c>
      <c r="F340" s="4" t="s">
        <v>2662</v>
      </c>
      <c r="G340" s="4" t="s">
        <v>8986</v>
      </c>
      <c r="H340" s="4" t="s">
        <v>8360</v>
      </c>
      <c r="I340" s="4" t="s">
        <v>8985</v>
      </c>
      <c r="J340" s="4" t="s">
        <v>2662</v>
      </c>
      <c r="K340" s="4">
        <v>32.553080000000001</v>
      </c>
      <c r="L340" s="4">
        <v>71.581789999999998</v>
      </c>
      <c r="M340" s="4">
        <v>40</v>
      </c>
      <c r="N340" s="4">
        <v>2138616</v>
      </c>
      <c r="O340" s="10">
        <v>480000</v>
      </c>
      <c r="P340" s="46" t="s">
        <v>38</v>
      </c>
      <c r="Q340" s="4">
        <v>3.66</v>
      </c>
      <c r="R340" s="4">
        <v>15</v>
      </c>
      <c r="S340" s="4" t="s">
        <v>37</v>
      </c>
      <c r="T340" s="20">
        <v>240000</v>
      </c>
      <c r="U340" s="4" t="s">
        <v>37</v>
      </c>
      <c r="V340" s="46" t="s">
        <v>38</v>
      </c>
      <c r="W340" s="46" t="s">
        <v>38</v>
      </c>
      <c r="X340" s="46" t="s">
        <v>38</v>
      </c>
      <c r="Y340" s="46" t="s">
        <v>38</v>
      </c>
      <c r="Z340" s="46" t="s">
        <v>38</v>
      </c>
      <c r="AA340" s="46" t="s">
        <v>38</v>
      </c>
      <c r="AB340" s="46" t="s">
        <v>38</v>
      </c>
      <c r="AC340" s="46" t="s">
        <v>38</v>
      </c>
      <c r="AD340" s="46" t="s">
        <v>38</v>
      </c>
      <c r="AE340" s="46" t="s">
        <v>38</v>
      </c>
      <c r="AF340" s="85" t="s">
        <v>7070</v>
      </c>
    </row>
    <row r="341" spans="1:32" s="6" customFormat="1" ht="60" customHeight="1" x14ac:dyDescent="0.2">
      <c r="A341" s="5">
        <v>338</v>
      </c>
      <c r="B341" s="4" t="s">
        <v>6223</v>
      </c>
      <c r="C341" s="4" t="s">
        <v>363</v>
      </c>
      <c r="D341" s="156" t="s">
        <v>387</v>
      </c>
      <c r="E341" s="156" t="s">
        <v>8235</v>
      </c>
      <c r="F341" s="156" t="s">
        <v>8235</v>
      </c>
      <c r="G341" s="156" t="s">
        <v>8704</v>
      </c>
      <c r="H341" s="156" t="s">
        <v>8703</v>
      </c>
      <c r="I341" s="156" t="s">
        <v>8702</v>
      </c>
      <c r="J341" s="156" t="s">
        <v>8235</v>
      </c>
      <c r="K341" s="157">
        <v>33.083106000000001</v>
      </c>
      <c r="L341" s="157">
        <v>72.125103999999993</v>
      </c>
      <c r="M341" s="156">
        <v>40</v>
      </c>
      <c r="N341" s="156">
        <v>2138616</v>
      </c>
      <c r="O341" s="156">
        <v>480000</v>
      </c>
      <c r="P341" s="46" t="s">
        <v>38</v>
      </c>
      <c r="Q341" s="85">
        <v>3.66</v>
      </c>
      <c r="R341" s="85">
        <v>15</v>
      </c>
      <c r="S341" s="155" t="s">
        <v>37</v>
      </c>
      <c r="T341" s="46" t="s">
        <v>38</v>
      </c>
      <c r="U341" s="46" t="s">
        <v>38</v>
      </c>
      <c r="V341" s="46" t="s">
        <v>38</v>
      </c>
      <c r="W341" s="46" t="s">
        <v>38</v>
      </c>
      <c r="X341" s="46" t="s">
        <v>38</v>
      </c>
      <c r="Y341" s="46" t="s">
        <v>38</v>
      </c>
      <c r="Z341" s="46" t="s">
        <v>38</v>
      </c>
      <c r="AA341" s="46" t="s">
        <v>38</v>
      </c>
      <c r="AB341" s="46" t="s">
        <v>38</v>
      </c>
      <c r="AC341" s="46" t="s">
        <v>38</v>
      </c>
      <c r="AD341" s="46" t="s">
        <v>38</v>
      </c>
      <c r="AE341" s="46" t="s">
        <v>38</v>
      </c>
      <c r="AF341" s="85" t="s">
        <v>7070</v>
      </c>
    </row>
    <row r="342" spans="1:32" s="6" customFormat="1" ht="60" customHeight="1" x14ac:dyDescent="0.2">
      <c r="A342" s="1">
        <v>339</v>
      </c>
      <c r="B342" s="4" t="s">
        <v>6223</v>
      </c>
      <c r="C342" s="4" t="s">
        <v>704</v>
      </c>
      <c r="D342" s="4" t="s">
        <v>719</v>
      </c>
      <c r="E342" s="4" t="s">
        <v>720</v>
      </c>
      <c r="F342" s="4" t="s">
        <v>900</v>
      </c>
      <c r="G342" s="4" t="s">
        <v>8984</v>
      </c>
      <c r="H342" s="4" t="s">
        <v>8983</v>
      </c>
      <c r="I342" s="4" t="s">
        <v>8980</v>
      </c>
      <c r="J342" s="4" t="s">
        <v>720</v>
      </c>
      <c r="K342" s="4">
        <v>32.980767999999998</v>
      </c>
      <c r="L342" s="4">
        <v>73.425202999999996</v>
      </c>
      <c r="M342" s="4">
        <v>40</v>
      </c>
      <c r="N342" s="4">
        <v>1771000</v>
      </c>
      <c r="O342" s="156">
        <v>480000</v>
      </c>
      <c r="P342" s="46" t="s">
        <v>38</v>
      </c>
      <c r="Q342" s="4">
        <v>3.66</v>
      </c>
      <c r="R342" s="4">
        <v>15</v>
      </c>
      <c r="S342" s="4" t="s">
        <v>37</v>
      </c>
      <c r="T342" s="46" t="s">
        <v>38</v>
      </c>
      <c r="U342" s="46" t="s">
        <v>38</v>
      </c>
      <c r="V342" s="46" t="s">
        <v>38</v>
      </c>
      <c r="W342" s="46" t="s">
        <v>38</v>
      </c>
      <c r="X342" s="46" t="s">
        <v>38</v>
      </c>
      <c r="Y342" s="46" t="s">
        <v>38</v>
      </c>
      <c r="Z342" s="46" t="s">
        <v>38</v>
      </c>
      <c r="AA342" s="46" t="s">
        <v>38</v>
      </c>
      <c r="AB342" s="46" t="s">
        <v>38</v>
      </c>
      <c r="AC342" s="46" t="s">
        <v>38</v>
      </c>
      <c r="AD342" s="46" t="s">
        <v>38</v>
      </c>
      <c r="AE342" s="46" t="s">
        <v>38</v>
      </c>
      <c r="AF342" s="4" t="s">
        <v>6891</v>
      </c>
    </row>
    <row r="343" spans="1:32" s="6" customFormat="1" ht="60" customHeight="1" x14ac:dyDescent="0.2">
      <c r="A343" s="5">
        <v>340</v>
      </c>
      <c r="B343" s="4" t="s">
        <v>6223</v>
      </c>
      <c r="C343" s="4" t="s">
        <v>704</v>
      </c>
      <c r="D343" s="4" t="s">
        <v>719</v>
      </c>
      <c r="E343" s="4" t="s">
        <v>720</v>
      </c>
      <c r="F343" s="4" t="s">
        <v>900</v>
      </c>
      <c r="G343" s="4" t="s">
        <v>8982</v>
      </c>
      <c r="H343" s="4" t="s">
        <v>8981</v>
      </c>
      <c r="I343" s="4" t="s">
        <v>8980</v>
      </c>
      <c r="J343" s="4" t="s">
        <v>720</v>
      </c>
      <c r="K343" s="4">
        <v>32.983905999999998</v>
      </c>
      <c r="L343" s="4">
        <v>73.413048000000003</v>
      </c>
      <c r="M343" s="4">
        <v>32</v>
      </c>
      <c r="N343" s="4">
        <v>1771325</v>
      </c>
      <c r="O343" s="156">
        <v>480000</v>
      </c>
      <c r="P343" s="46" t="s">
        <v>38</v>
      </c>
      <c r="Q343" s="4">
        <v>3.66</v>
      </c>
      <c r="R343" s="4">
        <v>15</v>
      </c>
      <c r="S343" s="4" t="s">
        <v>37</v>
      </c>
      <c r="T343" s="46" t="s">
        <v>38</v>
      </c>
      <c r="U343" s="46" t="s">
        <v>38</v>
      </c>
      <c r="V343" s="46" t="s">
        <v>38</v>
      </c>
      <c r="W343" s="46" t="s">
        <v>38</v>
      </c>
      <c r="X343" s="46" t="s">
        <v>38</v>
      </c>
      <c r="Y343" s="46" t="s">
        <v>38</v>
      </c>
      <c r="Z343" s="46" t="s">
        <v>38</v>
      </c>
      <c r="AA343" s="46" t="s">
        <v>38</v>
      </c>
      <c r="AB343" s="46" t="s">
        <v>38</v>
      </c>
      <c r="AC343" s="46" t="s">
        <v>38</v>
      </c>
      <c r="AD343" s="46" t="s">
        <v>38</v>
      </c>
      <c r="AE343" s="46" t="s">
        <v>38</v>
      </c>
      <c r="AF343" s="4" t="s">
        <v>6891</v>
      </c>
    </row>
    <row r="344" spans="1:32" s="6" customFormat="1" ht="60" customHeight="1" x14ac:dyDescent="0.2">
      <c r="A344" s="1">
        <v>341</v>
      </c>
      <c r="B344" s="4" t="s">
        <v>6223</v>
      </c>
      <c r="C344" s="4" t="s">
        <v>704</v>
      </c>
      <c r="D344" s="4" t="s">
        <v>704</v>
      </c>
      <c r="E344" s="4" t="s">
        <v>8952</v>
      </c>
      <c r="F344" s="4" t="s">
        <v>8956</v>
      </c>
      <c r="G344" s="4" t="s">
        <v>8955</v>
      </c>
      <c r="H344" s="4" t="s">
        <v>8954</v>
      </c>
      <c r="I344" s="4" t="s">
        <v>8953</v>
      </c>
      <c r="J344" s="4" t="s">
        <v>8952</v>
      </c>
      <c r="K344" s="4">
        <v>32.959600000000002</v>
      </c>
      <c r="L344" s="4">
        <v>73.637600000000006</v>
      </c>
      <c r="M344" s="4">
        <v>35</v>
      </c>
      <c r="N344" s="2">
        <v>1771325</v>
      </c>
      <c r="O344" s="156">
        <v>480000</v>
      </c>
      <c r="P344" s="146" t="s">
        <v>7032</v>
      </c>
      <c r="Q344" s="4">
        <v>3.66</v>
      </c>
      <c r="R344" s="4">
        <v>15</v>
      </c>
      <c r="S344" s="4" t="s">
        <v>37</v>
      </c>
      <c r="T344" s="46" t="s">
        <v>38</v>
      </c>
      <c r="U344" s="46" t="s">
        <v>38</v>
      </c>
      <c r="V344" s="46" t="s">
        <v>38</v>
      </c>
      <c r="W344" s="46" t="s">
        <v>38</v>
      </c>
      <c r="X344" s="46" t="s">
        <v>38</v>
      </c>
      <c r="Y344" s="46" t="s">
        <v>38</v>
      </c>
      <c r="Z344" s="46" t="s">
        <v>38</v>
      </c>
      <c r="AA344" s="46" t="s">
        <v>38</v>
      </c>
      <c r="AB344" s="46" t="s">
        <v>38</v>
      </c>
      <c r="AC344" s="46" t="s">
        <v>38</v>
      </c>
      <c r="AD344" s="46" t="s">
        <v>38</v>
      </c>
      <c r="AE344" s="46" t="s">
        <v>38</v>
      </c>
      <c r="AF344" s="4" t="s">
        <v>6891</v>
      </c>
    </row>
    <row r="345" spans="1:32" s="6" customFormat="1" ht="60" customHeight="1" x14ac:dyDescent="0.2">
      <c r="A345" s="5">
        <v>342</v>
      </c>
      <c r="B345" s="4" t="s">
        <v>6223</v>
      </c>
      <c r="C345" s="4" t="s">
        <v>704</v>
      </c>
      <c r="D345" s="4" t="s">
        <v>704</v>
      </c>
      <c r="E345" s="4" t="s">
        <v>8952</v>
      </c>
      <c r="F345" s="4" t="s">
        <v>8956</v>
      </c>
      <c r="G345" s="4" t="s">
        <v>8955</v>
      </c>
      <c r="H345" s="4" t="s">
        <v>8954</v>
      </c>
      <c r="I345" s="4" t="s">
        <v>8953</v>
      </c>
      <c r="J345" s="4" t="s">
        <v>8952</v>
      </c>
      <c r="K345" s="4">
        <v>32.959600000000002</v>
      </c>
      <c r="L345" s="4">
        <v>73.637600000000006</v>
      </c>
      <c r="M345" s="4">
        <v>35</v>
      </c>
      <c r="N345" s="2">
        <v>1771325</v>
      </c>
      <c r="O345" s="156">
        <v>480000</v>
      </c>
      <c r="P345" s="146" t="s">
        <v>7032</v>
      </c>
      <c r="Q345" s="4">
        <v>3.66</v>
      </c>
      <c r="R345" s="4">
        <v>15</v>
      </c>
      <c r="S345" s="4" t="s">
        <v>37</v>
      </c>
      <c r="T345" s="4">
        <v>240000</v>
      </c>
      <c r="U345" s="4" t="s">
        <v>37</v>
      </c>
      <c r="V345" s="46" t="s">
        <v>38</v>
      </c>
      <c r="W345" s="46" t="s">
        <v>38</v>
      </c>
      <c r="X345" s="46" t="s">
        <v>38</v>
      </c>
      <c r="Y345" s="46" t="s">
        <v>38</v>
      </c>
      <c r="Z345" s="46" t="s">
        <v>38</v>
      </c>
      <c r="AA345" s="46" t="s">
        <v>38</v>
      </c>
      <c r="AB345" s="46" t="s">
        <v>38</v>
      </c>
      <c r="AC345" s="46" t="s">
        <v>38</v>
      </c>
      <c r="AD345" s="46" t="s">
        <v>38</v>
      </c>
      <c r="AE345" s="46" t="s">
        <v>38</v>
      </c>
      <c r="AF345" s="4" t="s">
        <v>8959</v>
      </c>
    </row>
    <row r="346" spans="1:32" s="6" customFormat="1" ht="60" customHeight="1" x14ac:dyDescent="0.2">
      <c r="A346" s="1">
        <v>343</v>
      </c>
      <c r="B346" s="4" t="s">
        <v>6223</v>
      </c>
      <c r="C346" s="4" t="s">
        <v>704</v>
      </c>
      <c r="D346" s="4" t="s">
        <v>704</v>
      </c>
      <c r="E346" s="4" t="s">
        <v>3679</v>
      </c>
      <c r="F346" s="4" t="s">
        <v>8979</v>
      </c>
      <c r="G346" s="4" t="s">
        <v>8978</v>
      </c>
      <c r="H346" s="4" t="s">
        <v>8977</v>
      </c>
      <c r="I346" s="4" t="s">
        <v>8976</v>
      </c>
      <c r="J346" s="4" t="s">
        <v>3679</v>
      </c>
      <c r="K346" s="4">
        <v>32.773919999999997</v>
      </c>
      <c r="L346" s="4">
        <v>73.490899999999996</v>
      </c>
      <c r="M346" s="4">
        <v>33</v>
      </c>
      <c r="N346" s="2">
        <v>1771325</v>
      </c>
      <c r="O346" s="156">
        <v>480000</v>
      </c>
      <c r="P346" s="146" t="s">
        <v>7032</v>
      </c>
      <c r="Q346" s="4">
        <v>3.66</v>
      </c>
      <c r="R346" s="4">
        <v>15</v>
      </c>
      <c r="S346" s="4" t="s">
        <v>37</v>
      </c>
      <c r="T346" s="46" t="s">
        <v>38</v>
      </c>
      <c r="U346" s="46" t="s">
        <v>38</v>
      </c>
      <c r="V346" s="46" t="s">
        <v>38</v>
      </c>
      <c r="W346" s="46" t="s">
        <v>38</v>
      </c>
      <c r="X346" s="46" t="s">
        <v>38</v>
      </c>
      <c r="Y346" s="46" t="s">
        <v>38</v>
      </c>
      <c r="Z346" s="46" t="s">
        <v>38</v>
      </c>
      <c r="AA346" s="46" t="s">
        <v>38</v>
      </c>
      <c r="AB346" s="46" t="s">
        <v>38</v>
      </c>
      <c r="AC346" s="46" t="s">
        <v>38</v>
      </c>
      <c r="AD346" s="46" t="s">
        <v>38</v>
      </c>
      <c r="AE346" s="46" t="s">
        <v>38</v>
      </c>
      <c r="AF346" s="4" t="s">
        <v>6891</v>
      </c>
    </row>
    <row r="347" spans="1:32" s="6" customFormat="1" ht="60" customHeight="1" x14ac:dyDescent="0.2">
      <c r="A347" s="5">
        <v>344</v>
      </c>
      <c r="B347" s="4" t="s">
        <v>6223</v>
      </c>
      <c r="C347" s="4" t="s">
        <v>704</v>
      </c>
      <c r="D347" s="4" t="s">
        <v>704</v>
      </c>
      <c r="E347" s="4" t="s">
        <v>3679</v>
      </c>
      <c r="F347" s="4" t="s">
        <v>8979</v>
      </c>
      <c r="G347" s="4" t="s">
        <v>8978</v>
      </c>
      <c r="H347" s="4" t="s">
        <v>8977</v>
      </c>
      <c r="I347" s="4" t="s">
        <v>8976</v>
      </c>
      <c r="J347" s="4" t="s">
        <v>3679</v>
      </c>
      <c r="K347" s="4">
        <v>32.773919999999997</v>
      </c>
      <c r="L347" s="4">
        <v>73.490899999999996</v>
      </c>
      <c r="M347" s="4">
        <v>33</v>
      </c>
      <c r="N347" s="2">
        <v>1771325</v>
      </c>
      <c r="O347" s="156">
        <v>480000</v>
      </c>
      <c r="P347" s="146" t="s">
        <v>7032</v>
      </c>
      <c r="Q347" s="4">
        <v>3.66</v>
      </c>
      <c r="R347" s="4">
        <v>15</v>
      </c>
      <c r="S347" s="4" t="s">
        <v>37</v>
      </c>
      <c r="T347" s="4">
        <v>240000</v>
      </c>
      <c r="U347" s="4" t="s">
        <v>37</v>
      </c>
      <c r="V347" s="46" t="s">
        <v>38</v>
      </c>
      <c r="W347" s="46" t="s">
        <v>38</v>
      </c>
      <c r="X347" s="46" t="s">
        <v>38</v>
      </c>
      <c r="Y347" s="46" t="s">
        <v>38</v>
      </c>
      <c r="Z347" s="46" t="s">
        <v>38</v>
      </c>
      <c r="AA347" s="46" t="s">
        <v>38</v>
      </c>
      <c r="AB347" s="46" t="s">
        <v>38</v>
      </c>
      <c r="AC347" s="46" t="s">
        <v>38</v>
      </c>
      <c r="AD347" s="46" t="s">
        <v>38</v>
      </c>
      <c r="AE347" s="46" t="s">
        <v>38</v>
      </c>
      <c r="AF347" s="4" t="s">
        <v>8959</v>
      </c>
    </row>
    <row r="348" spans="1:32" s="6" customFormat="1" ht="60" customHeight="1" x14ac:dyDescent="0.2">
      <c r="A348" s="1">
        <v>345</v>
      </c>
      <c r="B348" s="4" t="s">
        <v>6223</v>
      </c>
      <c r="C348" s="4" t="s">
        <v>704</v>
      </c>
      <c r="D348" s="4" t="s">
        <v>704</v>
      </c>
      <c r="E348" s="4" t="s">
        <v>1989</v>
      </c>
      <c r="F348" s="4" t="s">
        <v>2049</v>
      </c>
      <c r="G348" s="4" t="s">
        <v>8950</v>
      </c>
      <c r="H348" s="4" t="s">
        <v>8949</v>
      </c>
      <c r="I348" s="4" t="s">
        <v>8946</v>
      </c>
      <c r="J348" s="4" t="s">
        <v>1989</v>
      </c>
      <c r="K348" s="4">
        <v>3313.4920000000002</v>
      </c>
      <c r="L348" s="4">
        <v>73257.092000000004</v>
      </c>
      <c r="M348" s="4">
        <v>35</v>
      </c>
      <c r="N348" s="2">
        <v>1771300</v>
      </c>
      <c r="O348" s="156">
        <v>480000</v>
      </c>
      <c r="P348" s="146" t="s">
        <v>7032</v>
      </c>
      <c r="Q348" s="4">
        <v>3.66</v>
      </c>
      <c r="R348" s="4">
        <v>15</v>
      </c>
      <c r="S348" s="4" t="s">
        <v>37</v>
      </c>
      <c r="T348" s="4">
        <v>223089</v>
      </c>
      <c r="U348" s="4" t="s">
        <v>37</v>
      </c>
      <c r="V348" s="46" t="s">
        <v>38</v>
      </c>
      <c r="W348" s="46" t="s">
        <v>38</v>
      </c>
      <c r="X348" s="46" t="s">
        <v>38</v>
      </c>
      <c r="Y348" s="46" t="s">
        <v>38</v>
      </c>
      <c r="Z348" s="46" t="s">
        <v>38</v>
      </c>
      <c r="AA348" s="46" t="s">
        <v>38</v>
      </c>
      <c r="AB348" s="46" t="s">
        <v>38</v>
      </c>
      <c r="AC348" s="46" t="s">
        <v>38</v>
      </c>
      <c r="AD348" s="46" t="s">
        <v>38</v>
      </c>
      <c r="AE348" s="46" t="s">
        <v>38</v>
      </c>
      <c r="AF348" s="4" t="s">
        <v>6891</v>
      </c>
    </row>
    <row r="349" spans="1:32" s="6" customFormat="1" ht="60" customHeight="1" x14ac:dyDescent="0.2">
      <c r="A349" s="5">
        <v>346</v>
      </c>
      <c r="B349" s="4" t="s">
        <v>6223</v>
      </c>
      <c r="C349" s="4" t="s">
        <v>704</v>
      </c>
      <c r="D349" s="4" t="s">
        <v>704</v>
      </c>
      <c r="E349" s="4" t="s">
        <v>1989</v>
      </c>
      <c r="F349" s="4" t="s">
        <v>2049</v>
      </c>
      <c r="G349" s="4" t="s">
        <v>8950</v>
      </c>
      <c r="H349" s="4" t="s">
        <v>8949</v>
      </c>
      <c r="I349" s="4" t="s">
        <v>8946</v>
      </c>
      <c r="J349" s="4" t="s">
        <v>1989</v>
      </c>
      <c r="K349" s="4">
        <v>3313.4920000000002</v>
      </c>
      <c r="L349" s="4">
        <v>73257.092000000004</v>
      </c>
      <c r="M349" s="4">
        <v>35</v>
      </c>
      <c r="N349" s="2">
        <v>1771300</v>
      </c>
      <c r="O349" s="156">
        <v>480000</v>
      </c>
      <c r="P349" s="146" t="s">
        <v>7032</v>
      </c>
      <c r="Q349" s="4">
        <v>3.66</v>
      </c>
      <c r="R349" s="4">
        <v>15</v>
      </c>
      <c r="S349" s="4" t="s">
        <v>37</v>
      </c>
      <c r="T349" s="4">
        <v>223089</v>
      </c>
      <c r="U349" s="4" t="s">
        <v>37</v>
      </c>
      <c r="V349" s="46" t="s">
        <v>38</v>
      </c>
      <c r="W349" s="46" t="s">
        <v>38</v>
      </c>
      <c r="X349" s="46" t="s">
        <v>38</v>
      </c>
      <c r="Y349" s="46" t="s">
        <v>38</v>
      </c>
      <c r="Z349" s="46" t="s">
        <v>38</v>
      </c>
      <c r="AA349" s="46" t="s">
        <v>38</v>
      </c>
      <c r="AB349" s="46" t="s">
        <v>38</v>
      </c>
      <c r="AC349" s="46" t="s">
        <v>38</v>
      </c>
      <c r="AD349" s="46" t="s">
        <v>38</v>
      </c>
      <c r="AE349" s="46" t="s">
        <v>38</v>
      </c>
      <c r="AF349" s="4" t="s">
        <v>8959</v>
      </c>
    </row>
    <row r="350" spans="1:32" s="6" customFormat="1" ht="60" customHeight="1" x14ac:dyDescent="0.2">
      <c r="A350" s="1">
        <v>347</v>
      </c>
      <c r="B350" s="4" t="s">
        <v>6223</v>
      </c>
      <c r="C350" s="4" t="s">
        <v>704</v>
      </c>
      <c r="D350" s="4" t="s">
        <v>704</v>
      </c>
      <c r="E350" s="4" t="s">
        <v>1989</v>
      </c>
      <c r="F350" s="4" t="s">
        <v>2049</v>
      </c>
      <c r="G350" s="4" t="s">
        <v>8948</v>
      </c>
      <c r="H350" s="4" t="s">
        <v>8947</v>
      </c>
      <c r="I350" s="4" t="s">
        <v>8946</v>
      </c>
      <c r="J350" s="4" t="s">
        <v>1989</v>
      </c>
      <c r="K350" s="4">
        <v>33.130659999999999</v>
      </c>
      <c r="L350" s="4">
        <v>73.257199999999997</v>
      </c>
      <c r="M350" s="4">
        <v>31</v>
      </c>
      <c r="N350" s="2">
        <v>1771325</v>
      </c>
      <c r="O350" s="156">
        <v>480000</v>
      </c>
      <c r="P350" s="146" t="s">
        <v>7032</v>
      </c>
      <c r="Q350" s="4">
        <v>3.96</v>
      </c>
      <c r="R350" s="4">
        <v>15</v>
      </c>
      <c r="S350" s="4" t="s">
        <v>37</v>
      </c>
      <c r="T350" s="46" t="s">
        <v>38</v>
      </c>
      <c r="U350" s="46" t="s">
        <v>38</v>
      </c>
      <c r="V350" s="46" t="s">
        <v>38</v>
      </c>
      <c r="W350" s="46" t="s">
        <v>38</v>
      </c>
      <c r="X350" s="46" t="s">
        <v>38</v>
      </c>
      <c r="Y350" s="46" t="s">
        <v>38</v>
      </c>
      <c r="Z350" s="46" t="s">
        <v>38</v>
      </c>
      <c r="AA350" s="46" t="s">
        <v>38</v>
      </c>
      <c r="AB350" s="46" t="s">
        <v>38</v>
      </c>
      <c r="AC350" s="46" t="s">
        <v>38</v>
      </c>
      <c r="AD350" s="46" t="s">
        <v>38</v>
      </c>
      <c r="AE350" s="46" t="s">
        <v>38</v>
      </c>
      <c r="AF350" s="4" t="s">
        <v>6891</v>
      </c>
    </row>
    <row r="351" spans="1:32" s="6" customFormat="1" ht="60" customHeight="1" x14ac:dyDescent="0.2">
      <c r="A351" s="5">
        <v>348</v>
      </c>
      <c r="B351" s="4" t="s">
        <v>6223</v>
      </c>
      <c r="C351" s="4" t="s">
        <v>704</v>
      </c>
      <c r="D351" s="4" t="s">
        <v>704</v>
      </c>
      <c r="E351" s="4" t="s">
        <v>1989</v>
      </c>
      <c r="F351" s="4" t="s">
        <v>2049</v>
      </c>
      <c r="G351" s="4" t="s">
        <v>8948</v>
      </c>
      <c r="H351" s="4" t="s">
        <v>8947</v>
      </c>
      <c r="I351" s="4" t="s">
        <v>8946</v>
      </c>
      <c r="J351" s="4" t="s">
        <v>1989</v>
      </c>
      <c r="K351" s="4">
        <v>33.130659999999999</v>
      </c>
      <c r="L351" s="4">
        <v>73.257199999999997</v>
      </c>
      <c r="M351" s="4">
        <v>31</v>
      </c>
      <c r="N351" s="2">
        <v>1771325</v>
      </c>
      <c r="O351" s="156">
        <v>480000</v>
      </c>
      <c r="P351" s="146" t="s">
        <v>7032</v>
      </c>
      <c r="Q351" s="4">
        <v>3.96</v>
      </c>
      <c r="R351" s="4">
        <v>15</v>
      </c>
      <c r="S351" s="4" t="s">
        <v>37</v>
      </c>
      <c r="T351" s="2">
        <v>240000</v>
      </c>
      <c r="U351" s="4" t="s">
        <v>37</v>
      </c>
      <c r="V351" s="46" t="s">
        <v>38</v>
      </c>
      <c r="W351" s="46" t="s">
        <v>38</v>
      </c>
      <c r="X351" s="46" t="s">
        <v>38</v>
      </c>
      <c r="Y351" s="46" t="s">
        <v>38</v>
      </c>
      <c r="Z351" s="46" t="s">
        <v>38</v>
      </c>
      <c r="AA351" s="46" t="s">
        <v>38</v>
      </c>
      <c r="AB351" s="46" t="s">
        <v>38</v>
      </c>
      <c r="AC351" s="46" t="s">
        <v>38</v>
      </c>
      <c r="AD351" s="46" t="s">
        <v>38</v>
      </c>
      <c r="AE351" s="46" t="s">
        <v>38</v>
      </c>
      <c r="AF351" s="4" t="s">
        <v>8959</v>
      </c>
    </row>
    <row r="352" spans="1:32" s="6" customFormat="1" ht="60" customHeight="1" x14ac:dyDescent="0.2">
      <c r="A352" s="1">
        <v>349</v>
      </c>
      <c r="B352" s="4" t="s">
        <v>6223</v>
      </c>
      <c r="C352" s="4" t="s">
        <v>704</v>
      </c>
      <c r="D352" s="4" t="s">
        <v>704</v>
      </c>
      <c r="E352" s="4" t="s">
        <v>8971</v>
      </c>
      <c r="F352" s="4" t="s">
        <v>8975</v>
      </c>
      <c r="G352" s="4" t="s">
        <v>8974</v>
      </c>
      <c r="H352" s="4" t="s">
        <v>8973</v>
      </c>
      <c r="I352" s="4" t="s">
        <v>8972</v>
      </c>
      <c r="J352" s="4" t="s">
        <v>8971</v>
      </c>
      <c r="K352" s="4">
        <v>32.99053</v>
      </c>
      <c r="L352" s="4">
        <v>73.728960999999998</v>
      </c>
      <c r="M352" s="4">
        <v>30</v>
      </c>
      <c r="N352" s="2">
        <v>1771325</v>
      </c>
      <c r="O352" s="156">
        <v>480000</v>
      </c>
      <c r="P352" s="146" t="s">
        <v>8967</v>
      </c>
      <c r="Q352" s="4">
        <v>3.66</v>
      </c>
      <c r="R352" s="4">
        <v>15</v>
      </c>
      <c r="S352" s="4" t="s">
        <v>37</v>
      </c>
      <c r="T352" s="46" t="s">
        <v>38</v>
      </c>
      <c r="U352" s="46" t="s">
        <v>38</v>
      </c>
      <c r="V352" s="46" t="s">
        <v>38</v>
      </c>
      <c r="W352" s="46" t="s">
        <v>38</v>
      </c>
      <c r="X352" s="46" t="s">
        <v>38</v>
      </c>
      <c r="Y352" s="46" t="s">
        <v>38</v>
      </c>
      <c r="Z352" s="46" t="s">
        <v>38</v>
      </c>
      <c r="AA352" s="46" t="s">
        <v>38</v>
      </c>
      <c r="AB352" s="46" t="s">
        <v>38</v>
      </c>
      <c r="AC352" s="46" t="s">
        <v>38</v>
      </c>
      <c r="AD352" s="46" t="s">
        <v>38</v>
      </c>
      <c r="AE352" s="46" t="s">
        <v>38</v>
      </c>
      <c r="AF352" s="4" t="s">
        <v>6891</v>
      </c>
    </row>
    <row r="353" spans="1:32" s="6" customFormat="1" ht="60" customHeight="1" x14ac:dyDescent="0.2">
      <c r="A353" s="5">
        <v>350</v>
      </c>
      <c r="B353" s="4" t="s">
        <v>6223</v>
      </c>
      <c r="C353" s="4" t="s">
        <v>704</v>
      </c>
      <c r="D353" s="4" t="s">
        <v>704</v>
      </c>
      <c r="E353" s="4" t="s">
        <v>8971</v>
      </c>
      <c r="F353" s="4" t="s">
        <v>8975</v>
      </c>
      <c r="G353" s="4" t="s">
        <v>8974</v>
      </c>
      <c r="H353" s="4" t="s">
        <v>8973</v>
      </c>
      <c r="I353" s="4" t="s">
        <v>8972</v>
      </c>
      <c r="J353" s="4" t="s">
        <v>8971</v>
      </c>
      <c r="K353" s="4">
        <v>32.99053</v>
      </c>
      <c r="L353" s="4">
        <v>73.728960999999998</v>
      </c>
      <c r="M353" s="4">
        <v>30</v>
      </c>
      <c r="N353" s="2">
        <v>1771325</v>
      </c>
      <c r="O353" s="156">
        <v>480000</v>
      </c>
      <c r="P353" s="146" t="s">
        <v>8967</v>
      </c>
      <c r="Q353" s="4">
        <v>3.66</v>
      </c>
      <c r="R353" s="4">
        <v>15</v>
      </c>
      <c r="S353" s="4" t="s">
        <v>37</v>
      </c>
      <c r="T353" s="2">
        <v>240000</v>
      </c>
      <c r="U353" s="4" t="s">
        <v>37</v>
      </c>
      <c r="V353" s="46" t="s">
        <v>38</v>
      </c>
      <c r="W353" s="46" t="s">
        <v>38</v>
      </c>
      <c r="X353" s="46" t="s">
        <v>38</v>
      </c>
      <c r="Y353" s="46" t="s">
        <v>38</v>
      </c>
      <c r="Z353" s="46" t="s">
        <v>38</v>
      </c>
      <c r="AA353" s="46" t="s">
        <v>38</v>
      </c>
      <c r="AB353" s="46" t="s">
        <v>38</v>
      </c>
      <c r="AC353" s="46" t="s">
        <v>38</v>
      </c>
      <c r="AD353" s="46" t="s">
        <v>38</v>
      </c>
      <c r="AE353" s="46" t="s">
        <v>38</v>
      </c>
      <c r="AF353" s="4" t="s">
        <v>8959</v>
      </c>
    </row>
    <row r="354" spans="1:32" s="6" customFormat="1" ht="60" customHeight="1" x14ac:dyDescent="0.2">
      <c r="A354" s="1">
        <v>351</v>
      </c>
      <c r="B354" s="4" t="s">
        <v>6223</v>
      </c>
      <c r="C354" s="4" t="s">
        <v>704</v>
      </c>
      <c r="D354" s="4" t="s">
        <v>704</v>
      </c>
      <c r="E354" s="4" t="s">
        <v>5447</v>
      </c>
      <c r="F354" s="4" t="s">
        <v>2969</v>
      </c>
      <c r="G354" s="4" t="s">
        <v>8970</v>
      </c>
      <c r="H354" s="4" t="s">
        <v>8969</v>
      </c>
      <c r="I354" s="4" t="s">
        <v>8968</v>
      </c>
      <c r="J354" s="4" t="s">
        <v>5447</v>
      </c>
      <c r="K354" s="4">
        <v>32.907958999999998</v>
      </c>
      <c r="L354" s="4">
        <v>73.630229999999997</v>
      </c>
      <c r="M354" s="4">
        <v>30</v>
      </c>
      <c r="N354" s="2">
        <v>1772425</v>
      </c>
      <c r="O354" s="156">
        <v>480000</v>
      </c>
      <c r="P354" s="146" t="s">
        <v>8967</v>
      </c>
      <c r="Q354" s="4">
        <v>3.66</v>
      </c>
      <c r="R354" s="4">
        <v>15</v>
      </c>
      <c r="S354" s="4" t="s">
        <v>37</v>
      </c>
      <c r="T354" s="46" t="s">
        <v>38</v>
      </c>
      <c r="U354" s="46" t="s">
        <v>38</v>
      </c>
      <c r="V354" s="46" t="s">
        <v>38</v>
      </c>
      <c r="W354" s="46" t="s">
        <v>38</v>
      </c>
      <c r="X354" s="46" t="s">
        <v>38</v>
      </c>
      <c r="Y354" s="46" t="s">
        <v>38</v>
      </c>
      <c r="Z354" s="46" t="s">
        <v>38</v>
      </c>
      <c r="AA354" s="46" t="s">
        <v>38</v>
      </c>
      <c r="AB354" s="46" t="s">
        <v>38</v>
      </c>
      <c r="AC354" s="46" t="s">
        <v>38</v>
      </c>
      <c r="AD354" s="46" t="s">
        <v>38</v>
      </c>
      <c r="AE354" s="46" t="s">
        <v>38</v>
      </c>
      <c r="AF354" s="4" t="s">
        <v>6891</v>
      </c>
    </row>
    <row r="355" spans="1:32" s="6" customFormat="1" ht="60" customHeight="1" x14ac:dyDescent="0.2">
      <c r="A355" s="5">
        <v>352</v>
      </c>
      <c r="B355" s="4" t="s">
        <v>6223</v>
      </c>
      <c r="C355" s="4" t="s">
        <v>704</v>
      </c>
      <c r="D355" s="4" t="s">
        <v>712</v>
      </c>
      <c r="E355" s="4" t="s">
        <v>721</v>
      </c>
      <c r="F355" s="4" t="s">
        <v>8964</v>
      </c>
      <c r="G355" s="4" t="s">
        <v>8966</v>
      </c>
      <c r="H355" s="4" t="s">
        <v>8965</v>
      </c>
      <c r="I355" s="4" t="s">
        <v>8894</v>
      </c>
      <c r="J355" s="4" t="s">
        <v>721</v>
      </c>
      <c r="K355" s="4">
        <v>32.992620000000002</v>
      </c>
      <c r="L355" s="4">
        <v>73.375135</v>
      </c>
      <c r="M355" s="4">
        <v>32</v>
      </c>
      <c r="N355" s="4">
        <v>1771325</v>
      </c>
      <c r="O355" s="156">
        <v>480000</v>
      </c>
      <c r="P355" s="46" t="s">
        <v>38</v>
      </c>
      <c r="Q355" s="4">
        <v>3.66</v>
      </c>
      <c r="R355" s="4">
        <v>15</v>
      </c>
      <c r="S355" s="4" t="s">
        <v>37</v>
      </c>
      <c r="T355" s="46" t="s">
        <v>38</v>
      </c>
      <c r="U355" s="46" t="s">
        <v>38</v>
      </c>
      <c r="V355" s="46" t="s">
        <v>38</v>
      </c>
      <c r="W355" s="46" t="s">
        <v>38</v>
      </c>
      <c r="X355" s="46" t="s">
        <v>38</v>
      </c>
      <c r="Y355" s="46" t="s">
        <v>38</v>
      </c>
      <c r="Z355" s="46" t="s">
        <v>38</v>
      </c>
      <c r="AA355" s="46" t="s">
        <v>38</v>
      </c>
      <c r="AB355" s="46" t="s">
        <v>38</v>
      </c>
      <c r="AC355" s="46" t="s">
        <v>38</v>
      </c>
      <c r="AD355" s="46" t="s">
        <v>38</v>
      </c>
      <c r="AE355" s="46" t="s">
        <v>38</v>
      </c>
      <c r="AF355" s="4" t="s">
        <v>6891</v>
      </c>
    </row>
    <row r="356" spans="1:32" s="6" customFormat="1" ht="60" customHeight="1" x14ac:dyDescent="0.2">
      <c r="A356" s="1">
        <v>353</v>
      </c>
      <c r="B356" s="4" t="s">
        <v>6223</v>
      </c>
      <c r="C356" s="4" t="s">
        <v>704</v>
      </c>
      <c r="D356" s="4" t="s">
        <v>712</v>
      </c>
      <c r="E356" s="4" t="s">
        <v>721</v>
      </c>
      <c r="F356" s="4" t="s">
        <v>8964</v>
      </c>
      <c r="G356" s="4" t="s">
        <v>8963</v>
      </c>
      <c r="H356" s="4" t="s">
        <v>8962</v>
      </c>
      <c r="I356" s="4" t="s">
        <v>8961</v>
      </c>
      <c r="J356" s="4" t="s">
        <v>721</v>
      </c>
      <c r="K356" s="4">
        <v>32.992350999999999</v>
      </c>
      <c r="L356" s="4">
        <v>73.378636999999998</v>
      </c>
      <c r="M356" s="4">
        <v>40</v>
      </c>
      <c r="N356" s="2">
        <v>1771325</v>
      </c>
      <c r="O356" s="156">
        <v>480000</v>
      </c>
      <c r="P356" s="46" t="s">
        <v>38</v>
      </c>
      <c r="Q356" s="4">
        <v>3.66</v>
      </c>
      <c r="R356" s="4">
        <v>15</v>
      </c>
      <c r="S356" s="4" t="s">
        <v>37</v>
      </c>
      <c r="T356" s="46" t="s">
        <v>38</v>
      </c>
      <c r="U356" s="46" t="s">
        <v>38</v>
      </c>
      <c r="V356" s="46" t="s">
        <v>38</v>
      </c>
      <c r="W356" s="46" t="s">
        <v>38</v>
      </c>
      <c r="X356" s="46" t="s">
        <v>38</v>
      </c>
      <c r="Y356" s="46" t="s">
        <v>38</v>
      </c>
      <c r="Z356" s="46" t="s">
        <v>38</v>
      </c>
      <c r="AA356" s="46" t="s">
        <v>38</v>
      </c>
      <c r="AB356" s="46" t="s">
        <v>38</v>
      </c>
      <c r="AC356" s="46" t="s">
        <v>38</v>
      </c>
      <c r="AD356" s="46" t="s">
        <v>38</v>
      </c>
      <c r="AE356" s="46" t="s">
        <v>38</v>
      </c>
      <c r="AF356" s="4" t="s">
        <v>6891</v>
      </c>
    </row>
    <row r="357" spans="1:32" s="6" customFormat="1" ht="60" customHeight="1" x14ac:dyDescent="0.2">
      <c r="A357" s="5">
        <v>354</v>
      </c>
      <c r="B357" s="4" t="s">
        <v>6223</v>
      </c>
      <c r="C357" s="4" t="s">
        <v>704</v>
      </c>
      <c r="D357" s="4" t="s">
        <v>719</v>
      </c>
      <c r="E357" s="4" t="s">
        <v>8170</v>
      </c>
      <c r="F357" s="4" t="s">
        <v>7210</v>
      </c>
      <c r="G357" s="4" t="s">
        <v>8172</v>
      </c>
      <c r="H357" s="4" t="s">
        <v>8171</v>
      </c>
      <c r="I357" s="4" t="s">
        <v>8160</v>
      </c>
      <c r="J357" s="4" t="s">
        <v>8170</v>
      </c>
      <c r="K357" s="4">
        <v>33.082867</v>
      </c>
      <c r="L357" s="4">
        <v>73.318521000000004</v>
      </c>
      <c r="M357" s="4">
        <v>24</v>
      </c>
      <c r="N357" s="4">
        <v>1771325</v>
      </c>
      <c r="O357" s="4">
        <v>480000</v>
      </c>
      <c r="P357" s="4" t="s">
        <v>8924</v>
      </c>
      <c r="Q357" s="4">
        <v>3.66</v>
      </c>
      <c r="R357" s="4">
        <v>15</v>
      </c>
      <c r="S357" s="4" t="s">
        <v>37</v>
      </c>
      <c r="T357" s="46" t="s">
        <v>38</v>
      </c>
      <c r="U357" s="46" t="s">
        <v>38</v>
      </c>
      <c r="V357" s="46" t="s">
        <v>38</v>
      </c>
      <c r="W357" s="46" t="s">
        <v>38</v>
      </c>
      <c r="X357" s="46" t="s">
        <v>38</v>
      </c>
      <c r="Y357" s="4" t="s">
        <v>38</v>
      </c>
      <c r="Z357" s="4" t="s">
        <v>38</v>
      </c>
      <c r="AA357" s="4" t="s">
        <v>38</v>
      </c>
      <c r="AB357" s="46" t="s">
        <v>38</v>
      </c>
      <c r="AC357" s="46" t="s">
        <v>38</v>
      </c>
      <c r="AD357" s="4" t="s">
        <v>38</v>
      </c>
      <c r="AE357" s="4"/>
      <c r="AF357" s="4" t="s">
        <v>6971</v>
      </c>
    </row>
    <row r="358" spans="1:32" s="6" customFormat="1" ht="60" customHeight="1" x14ac:dyDescent="0.2">
      <c r="A358" s="1">
        <v>355</v>
      </c>
      <c r="B358" s="4" t="s">
        <v>6223</v>
      </c>
      <c r="C358" s="4" t="s">
        <v>704</v>
      </c>
      <c r="D358" s="4" t="s">
        <v>719</v>
      </c>
      <c r="E358" s="4" t="s">
        <v>8170</v>
      </c>
      <c r="F358" s="4" t="s">
        <v>7210</v>
      </c>
      <c r="G358" s="4" t="s">
        <v>8172</v>
      </c>
      <c r="H358" s="4" t="s">
        <v>8171</v>
      </c>
      <c r="I358" s="4" t="s">
        <v>8160</v>
      </c>
      <c r="J358" s="4" t="s">
        <v>8170</v>
      </c>
      <c r="K358" s="4">
        <v>33.082867</v>
      </c>
      <c r="L358" s="4">
        <v>73.318521000000004</v>
      </c>
      <c r="M358" s="4">
        <v>24</v>
      </c>
      <c r="N358" s="4">
        <v>1771325</v>
      </c>
      <c r="O358" s="4">
        <v>480000</v>
      </c>
      <c r="P358" s="4" t="s">
        <v>8924</v>
      </c>
      <c r="Q358" s="4">
        <v>3.66</v>
      </c>
      <c r="R358" s="4">
        <v>15</v>
      </c>
      <c r="S358" s="4" t="s">
        <v>37</v>
      </c>
      <c r="T358" s="4">
        <v>205168</v>
      </c>
      <c r="U358" s="4" t="s">
        <v>37</v>
      </c>
      <c r="V358" s="46" t="s">
        <v>38</v>
      </c>
      <c r="W358" s="46" t="s">
        <v>38</v>
      </c>
      <c r="X358" s="46" t="s">
        <v>38</v>
      </c>
      <c r="Y358" s="4" t="s">
        <v>38</v>
      </c>
      <c r="Z358" s="4" t="s">
        <v>38</v>
      </c>
      <c r="AA358" s="4" t="s">
        <v>38</v>
      </c>
      <c r="AB358" s="46" t="s">
        <v>38</v>
      </c>
      <c r="AC358" s="46" t="s">
        <v>38</v>
      </c>
      <c r="AD358" s="4" t="s">
        <v>38</v>
      </c>
      <c r="AE358" s="46" t="s">
        <v>38</v>
      </c>
      <c r="AF358" s="4" t="s">
        <v>8959</v>
      </c>
    </row>
    <row r="359" spans="1:32" s="6" customFormat="1" ht="60" customHeight="1" x14ac:dyDescent="0.2">
      <c r="A359" s="5">
        <v>356</v>
      </c>
      <c r="B359" s="4" t="s">
        <v>6223</v>
      </c>
      <c r="C359" s="4" t="s">
        <v>704</v>
      </c>
      <c r="D359" s="4" t="s">
        <v>719</v>
      </c>
      <c r="E359" s="4" t="s">
        <v>8170</v>
      </c>
      <c r="F359" s="4" t="s">
        <v>7210</v>
      </c>
      <c r="G359" s="4" t="s">
        <v>8172</v>
      </c>
      <c r="H359" s="4" t="s">
        <v>8171</v>
      </c>
      <c r="I359" s="4" t="s">
        <v>8160</v>
      </c>
      <c r="J359" s="4" t="s">
        <v>8170</v>
      </c>
      <c r="K359" s="4">
        <v>33.082867</v>
      </c>
      <c r="L359" s="4">
        <v>73.318521000000004</v>
      </c>
      <c r="M359" s="4">
        <v>24</v>
      </c>
      <c r="N359" s="4">
        <v>1771325</v>
      </c>
      <c r="O359" s="4">
        <v>480000</v>
      </c>
      <c r="P359" s="4" t="s">
        <v>8924</v>
      </c>
      <c r="Q359" s="4">
        <v>3.66</v>
      </c>
      <c r="R359" s="4">
        <v>15</v>
      </c>
      <c r="S359" s="4" t="s">
        <v>37</v>
      </c>
      <c r="T359" s="4">
        <v>205168</v>
      </c>
      <c r="U359" s="4" t="s">
        <v>37</v>
      </c>
      <c r="V359" s="4">
        <v>226832</v>
      </c>
      <c r="W359" s="4" t="s">
        <v>37</v>
      </c>
      <c r="X359" s="4">
        <v>7</v>
      </c>
      <c r="Y359" s="4" t="s">
        <v>38</v>
      </c>
      <c r="Z359" s="4" t="s">
        <v>38</v>
      </c>
      <c r="AA359" s="4" t="s">
        <v>38</v>
      </c>
      <c r="AB359" s="46" t="s">
        <v>38</v>
      </c>
      <c r="AC359" s="46" t="s">
        <v>38</v>
      </c>
      <c r="AD359" s="4" t="s">
        <v>38</v>
      </c>
      <c r="AE359" s="46" t="s">
        <v>38</v>
      </c>
      <c r="AF359" s="85" t="s">
        <v>7117</v>
      </c>
    </row>
    <row r="360" spans="1:32" s="6" customFormat="1" ht="60" customHeight="1" x14ac:dyDescent="0.2">
      <c r="A360" s="1">
        <v>357</v>
      </c>
      <c r="B360" s="4" t="s">
        <v>6223</v>
      </c>
      <c r="C360" s="4" t="s">
        <v>704</v>
      </c>
      <c r="D360" s="4" t="s">
        <v>719</v>
      </c>
      <c r="E360" s="4" t="s">
        <v>8170</v>
      </c>
      <c r="F360" s="4" t="s">
        <v>7210</v>
      </c>
      <c r="G360" s="4" t="s">
        <v>8926</v>
      </c>
      <c r="H360" s="4" t="s">
        <v>8925</v>
      </c>
      <c r="I360" s="4" t="s">
        <v>8921</v>
      </c>
      <c r="J360" s="4" t="s">
        <v>8170</v>
      </c>
      <c r="K360" s="4">
        <v>33.082867</v>
      </c>
      <c r="L360" s="4">
        <v>73.318552100000005</v>
      </c>
      <c r="M360" s="4">
        <v>24</v>
      </c>
      <c r="N360" s="4">
        <v>1771325</v>
      </c>
      <c r="O360" s="10">
        <v>480000</v>
      </c>
      <c r="P360" s="4" t="s">
        <v>8924</v>
      </c>
      <c r="Q360" s="4">
        <v>3.66</v>
      </c>
      <c r="R360" s="4">
        <v>15</v>
      </c>
      <c r="S360" s="4" t="s">
        <v>37</v>
      </c>
      <c r="T360" s="46" t="s">
        <v>38</v>
      </c>
      <c r="U360" s="46" t="s">
        <v>38</v>
      </c>
      <c r="V360" s="4" t="s">
        <v>38</v>
      </c>
      <c r="W360" s="4" t="s">
        <v>38</v>
      </c>
      <c r="X360" s="4" t="s">
        <v>38</v>
      </c>
      <c r="Y360" s="4" t="s">
        <v>38</v>
      </c>
      <c r="Z360" s="4" t="s">
        <v>38</v>
      </c>
      <c r="AA360" s="4" t="s">
        <v>38</v>
      </c>
      <c r="AB360" s="4" t="s">
        <v>38</v>
      </c>
      <c r="AC360" s="4" t="s">
        <v>38</v>
      </c>
      <c r="AD360" s="4" t="s">
        <v>38</v>
      </c>
      <c r="AE360" s="4" t="s">
        <v>38</v>
      </c>
      <c r="AF360" s="4" t="s">
        <v>6971</v>
      </c>
    </row>
    <row r="361" spans="1:32" s="6" customFormat="1" ht="60" customHeight="1" x14ac:dyDescent="0.2">
      <c r="A361" s="5">
        <v>358</v>
      </c>
      <c r="B361" s="4" t="s">
        <v>6223</v>
      </c>
      <c r="C361" s="4" t="s">
        <v>704</v>
      </c>
      <c r="D361" s="4" t="s">
        <v>719</v>
      </c>
      <c r="E361" s="4" t="s">
        <v>8170</v>
      </c>
      <c r="F361" s="4" t="s">
        <v>7210</v>
      </c>
      <c r="G361" s="4" t="s">
        <v>8926</v>
      </c>
      <c r="H361" s="4" t="s">
        <v>8960</v>
      </c>
      <c r="I361" s="4" t="s">
        <v>8921</v>
      </c>
      <c r="J361" s="4" t="s">
        <v>8170</v>
      </c>
      <c r="K361" s="4">
        <v>33.082867</v>
      </c>
      <c r="L361" s="4">
        <v>73.318552100000005</v>
      </c>
      <c r="M361" s="4">
        <v>24</v>
      </c>
      <c r="N361" s="4">
        <v>1771325</v>
      </c>
      <c r="O361" s="10">
        <v>480000</v>
      </c>
      <c r="P361" s="4" t="s">
        <v>8924</v>
      </c>
      <c r="Q361" s="4">
        <v>3.66</v>
      </c>
      <c r="R361" s="4">
        <v>15</v>
      </c>
      <c r="S361" s="4" t="s">
        <v>37</v>
      </c>
      <c r="T361" s="4">
        <v>240000</v>
      </c>
      <c r="U361" s="4" t="s">
        <v>37</v>
      </c>
      <c r="V361" s="4" t="s">
        <v>38</v>
      </c>
      <c r="W361" s="4" t="s">
        <v>38</v>
      </c>
      <c r="X361" s="4" t="s">
        <v>38</v>
      </c>
      <c r="Y361" s="4" t="s">
        <v>38</v>
      </c>
      <c r="Z361" s="4" t="s">
        <v>38</v>
      </c>
      <c r="AA361" s="4" t="s">
        <v>38</v>
      </c>
      <c r="AB361" s="4" t="s">
        <v>38</v>
      </c>
      <c r="AC361" s="4" t="s">
        <v>38</v>
      </c>
      <c r="AD361" s="4" t="s">
        <v>38</v>
      </c>
      <c r="AE361" s="4" t="s">
        <v>38</v>
      </c>
      <c r="AF361" s="4" t="s">
        <v>8959</v>
      </c>
    </row>
    <row r="362" spans="1:32" s="6" customFormat="1" ht="60" customHeight="1" x14ac:dyDescent="0.2">
      <c r="A362" s="1">
        <v>359</v>
      </c>
      <c r="B362" s="4" t="s">
        <v>6223</v>
      </c>
      <c r="C362" s="4" t="s">
        <v>704</v>
      </c>
      <c r="D362" s="4" t="s">
        <v>719</v>
      </c>
      <c r="E362" s="4" t="s">
        <v>6482</v>
      </c>
      <c r="F362" s="4" t="s">
        <v>4387</v>
      </c>
      <c r="G362" s="4" t="s">
        <v>8912</v>
      </c>
      <c r="H362" s="4" t="s">
        <v>8911</v>
      </c>
      <c r="I362" s="4" t="s">
        <v>6483</v>
      </c>
      <c r="J362" s="4" t="s">
        <v>6482</v>
      </c>
      <c r="K362" s="4">
        <v>32.823135000000001</v>
      </c>
      <c r="L362" s="4">
        <v>73.309402000000006</v>
      </c>
      <c r="M362" s="4">
        <v>40</v>
      </c>
      <c r="N362" s="4">
        <v>1771325</v>
      </c>
      <c r="O362" s="46" t="s">
        <v>38</v>
      </c>
      <c r="P362" s="46" t="s">
        <v>38</v>
      </c>
      <c r="Q362" s="4">
        <v>3.66</v>
      </c>
      <c r="R362" s="4">
        <v>15</v>
      </c>
      <c r="S362" s="4" t="s">
        <v>37</v>
      </c>
      <c r="T362" s="46" t="s">
        <v>38</v>
      </c>
      <c r="U362" s="46" t="s">
        <v>38</v>
      </c>
      <c r="V362" s="46" t="s">
        <v>38</v>
      </c>
      <c r="W362" s="46" t="s">
        <v>38</v>
      </c>
      <c r="X362" s="46" t="s">
        <v>38</v>
      </c>
      <c r="Y362" s="46" t="s">
        <v>38</v>
      </c>
      <c r="Z362" s="46" t="s">
        <v>38</v>
      </c>
      <c r="AA362" s="46" t="s">
        <v>38</v>
      </c>
      <c r="AB362" s="46" t="s">
        <v>38</v>
      </c>
      <c r="AC362" s="46" t="s">
        <v>38</v>
      </c>
      <c r="AD362" s="46" t="s">
        <v>38</v>
      </c>
      <c r="AE362" s="46" t="s">
        <v>38</v>
      </c>
      <c r="AF362" s="4" t="s">
        <v>6971</v>
      </c>
    </row>
    <row r="363" spans="1:32" s="6" customFormat="1" ht="60" customHeight="1" x14ac:dyDescent="0.2">
      <c r="A363" s="5">
        <v>360</v>
      </c>
      <c r="B363" s="4" t="s">
        <v>6223</v>
      </c>
      <c r="C363" s="4" t="s">
        <v>704</v>
      </c>
      <c r="D363" s="4" t="s">
        <v>719</v>
      </c>
      <c r="E363" s="4" t="s">
        <v>6482</v>
      </c>
      <c r="F363" s="4" t="s">
        <v>4387</v>
      </c>
      <c r="G363" s="4" t="s">
        <v>8958</v>
      </c>
      <c r="H363" s="4" t="s">
        <v>8957</v>
      </c>
      <c r="I363" s="4" t="s">
        <v>6483</v>
      </c>
      <c r="J363" s="4" t="s">
        <v>6482</v>
      </c>
      <c r="K363" s="4">
        <v>32.828575000000001</v>
      </c>
      <c r="L363" s="4">
        <v>73.315188000000006</v>
      </c>
      <c r="M363" s="4">
        <v>32</v>
      </c>
      <c r="N363" s="4">
        <v>1771325</v>
      </c>
      <c r="O363" s="46" t="s">
        <v>38</v>
      </c>
      <c r="P363" s="46" t="s">
        <v>38</v>
      </c>
      <c r="Q363" s="4">
        <v>3.66</v>
      </c>
      <c r="R363" s="4">
        <v>15</v>
      </c>
      <c r="S363" s="4" t="s">
        <v>37</v>
      </c>
      <c r="T363" s="46" t="s">
        <v>38</v>
      </c>
      <c r="U363" s="46" t="s">
        <v>38</v>
      </c>
      <c r="V363" s="46" t="s">
        <v>38</v>
      </c>
      <c r="W363" s="46" t="s">
        <v>38</v>
      </c>
      <c r="X363" s="46" t="s">
        <v>38</v>
      </c>
      <c r="Y363" s="46" t="s">
        <v>38</v>
      </c>
      <c r="Z363" s="46" t="s">
        <v>38</v>
      </c>
      <c r="AA363" s="46" t="s">
        <v>38</v>
      </c>
      <c r="AB363" s="46" t="s">
        <v>38</v>
      </c>
      <c r="AC363" s="46" t="s">
        <v>38</v>
      </c>
      <c r="AD363" s="46" t="s">
        <v>38</v>
      </c>
      <c r="AE363" s="46" t="s">
        <v>38</v>
      </c>
      <c r="AF363" s="4" t="s">
        <v>6971</v>
      </c>
    </row>
    <row r="364" spans="1:32" s="6" customFormat="1" ht="60" customHeight="1" x14ac:dyDescent="0.2">
      <c r="A364" s="1">
        <v>361</v>
      </c>
      <c r="B364" s="4" t="s">
        <v>6223</v>
      </c>
      <c r="C364" s="4" t="s">
        <v>704</v>
      </c>
      <c r="D364" s="4" t="s">
        <v>704</v>
      </c>
      <c r="E364" s="4" t="s">
        <v>8952</v>
      </c>
      <c r="F364" s="4" t="s">
        <v>8956</v>
      </c>
      <c r="G364" s="4" t="s">
        <v>8955</v>
      </c>
      <c r="H364" s="4" t="s">
        <v>8954</v>
      </c>
      <c r="I364" s="4" t="s">
        <v>8953</v>
      </c>
      <c r="J364" s="4" t="s">
        <v>8952</v>
      </c>
      <c r="K364" s="4">
        <v>32.959600000000002</v>
      </c>
      <c r="L364" s="4">
        <v>73.637600000000006</v>
      </c>
      <c r="M364" s="4">
        <v>35</v>
      </c>
      <c r="N364" s="2">
        <v>1771325</v>
      </c>
      <c r="O364" s="156">
        <v>480000</v>
      </c>
      <c r="P364" s="146" t="s">
        <v>7032</v>
      </c>
      <c r="Q364" s="4">
        <v>3.73</v>
      </c>
      <c r="R364" s="4">
        <v>15.23</v>
      </c>
      <c r="S364" s="4" t="s">
        <v>37</v>
      </c>
      <c r="T364" s="4">
        <v>240000</v>
      </c>
      <c r="U364" s="4" t="s">
        <v>37</v>
      </c>
      <c r="V364" s="2">
        <v>192000</v>
      </c>
      <c r="W364" s="4" t="s">
        <v>37</v>
      </c>
      <c r="X364" s="4">
        <v>15.23</v>
      </c>
      <c r="Y364" s="46" t="s">
        <v>38</v>
      </c>
      <c r="Z364" s="46" t="s">
        <v>38</v>
      </c>
      <c r="AA364" s="46" t="s">
        <v>38</v>
      </c>
      <c r="AB364" s="46" t="s">
        <v>38</v>
      </c>
      <c r="AC364" s="46" t="s">
        <v>38</v>
      </c>
      <c r="AD364" s="46" t="s">
        <v>38</v>
      </c>
      <c r="AE364" s="46" t="s">
        <v>38</v>
      </c>
      <c r="AF364" s="4" t="s">
        <v>8951</v>
      </c>
    </row>
    <row r="365" spans="1:32" s="6" customFormat="1" ht="60" customHeight="1" x14ac:dyDescent="0.2">
      <c r="A365" s="5">
        <v>362</v>
      </c>
      <c r="B365" s="4" t="s">
        <v>6223</v>
      </c>
      <c r="C365" s="4" t="s">
        <v>704</v>
      </c>
      <c r="D365" s="4" t="s">
        <v>704</v>
      </c>
      <c r="E365" s="4" t="s">
        <v>1989</v>
      </c>
      <c r="F365" s="4" t="s">
        <v>2049</v>
      </c>
      <c r="G365" s="4" t="s">
        <v>8950</v>
      </c>
      <c r="H365" s="4" t="s">
        <v>8949</v>
      </c>
      <c r="I365" s="4" t="s">
        <v>8946</v>
      </c>
      <c r="J365" s="4" t="s">
        <v>1989</v>
      </c>
      <c r="K365" s="4">
        <v>3313.4920000000002</v>
      </c>
      <c r="L365" s="4">
        <v>73257.092000000004</v>
      </c>
      <c r="M365" s="4">
        <v>35</v>
      </c>
      <c r="N365" s="2">
        <v>1771325</v>
      </c>
      <c r="O365" s="156">
        <v>480000</v>
      </c>
      <c r="P365" s="146" t="s">
        <v>7032</v>
      </c>
      <c r="Q365" s="4">
        <v>3.66</v>
      </c>
      <c r="R365" s="4">
        <v>15.23</v>
      </c>
      <c r="S365" s="4" t="s">
        <v>37</v>
      </c>
      <c r="T365" s="4">
        <v>223089</v>
      </c>
      <c r="U365" s="4" t="s">
        <v>37</v>
      </c>
      <c r="V365" s="4">
        <v>187824</v>
      </c>
      <c r="W365" s="4" t="s">
        <v>37</v>
      </c>
      <c r="X365" s="4">
        <v>8.2200000000000006</v>
      </c>
      <c r="Y365" s="46" t="s">
        <v>38</v>
      </c>
      <c r="Z365" s="46" t="s">
        <v>38</v>
      </c>
      <c r="AA365" s="46" t="s">
        <v>38</v>
      </c>
      <c r="AB365" s="46" t="s">
        <v>38</v>
      </c>
      <c r="AC365" s="46" t="s">
        <v>38</v>
      </c>
      <c r="AD365" s="46" t="s">
        <v>38</v>
      </c>
      <c r="AE365" s="46" t="s">
        <v>38</v>
      </c>
      <c r="AF365" s="4" t="s">
        <v>8945</v>
      </c>
    </row>
    <row r="366" spans="1:32" s="6" customFormat="1" ht="60" customHeight="1" x14ac:dyDescent="0.2">
      <c r="A366" s="1">
        <v>363</v>
      </c>
      <c r="B366" s="4" t="s">
        <v>6223</v>
      </c>
      <c r="C366" s="4" t="s">
        <v>704</v>
      </c>
      <c r="D366" s="4" t="s">
        <v>704</v>
      </c>
      <c r="E366" s="4" t="s">
        <v>1989</v>
      </c>
      <c r="F366" s="4" t="s">
        <v>2049</v>
      </c>
      <c r="G366" s="4" t="s">
        <v>8948</v>
      </c>
      <c r="H366" s="4" t="s">
        <v>8947</v>
      </c>
      <c r="I366" s="4" t="s">
        <v>8946</v>
      </c>
      <c r="J366" s="4" t="s">
        <v>1989</v>
      </c>
      <c r="K366" s="4">
        <v>33.130659999999999</v>
      </c>
      <c r="L366" s="4">
        <v>73.257199999999997</v>
      </c>
      <c r="M366" s="4">
        <v>31</v>
      </c>
      <c r="N366" s="2">
        <v>1771325</v>
      </c>
      <c r="O366" s="156">
        <v>480000</v>
      </c>
      <c r="P366" s="146" t="s">
        <v>7032</v>
      </c>
      <c r="Q366" s="4">
        <v>3.96</v>
      </c>
      <c r="R366" s="4">
        <v>15.23</v>
      </c>
      <c r="S366" s="4" t="s">
        <v>37</v>
      </c>
      <c r="T366" s="2">
        <v>240000</v>
      </c>
      <c r="U366" s="4" t="s">
        <v>37</v>
      </c>
      <c r="V366" s="4">
        <v>192000</v>
      </c>
      <c r="W366" s="4" t="s">
        <v>37</v>
      </c>
      <c r="X366" s="4">
        <v>12.19</v>
      </c>
      <c r="Y366" s="46" t="s">
        <v>38</v>
      </c>
      <c r="Z366" s="46" t="s">
        <v>38</v>
      </c>
      <c r="AA366" s="46" t="s">
        <v>38</v>
      </c>
      <c r="AB366" s="46" t="s">
        <v>38</v>
      </c>
      <c r="AC366" s="46" t="s">
        <v>38</v>
      </c>
      <c r="AD366" s="46" t="s">
        <v>38</v>
      </c>
      <c r="AE366" s="46" t="s">
        <v>38</v>
      </c>
      <c r="AF366" s="4" t="s">
        <v>8945</v>
      </c>
    </row>
    <row r="367" spans="1:32" s="6" customFormat="1" ht="60" customHeight="1" x14ac:dyDescent="0.2">
      <c r="A367" s="5">
        <v>364</v>
      </c>
      <c r="B367" s="4" t="s">
        <v>6223</v>
      </c>
      <c r="C367" s="4" t="s">
        <v>704</v>
      </c>
      <c r="D367" s="4" t="s">
        <v>704</v>
      </c>
      <c r="E367" s="4" t="s">
        <v>8936</v>
      </c>
      <c r="F367" s="4" t="s">
        <v>8936</v>
      </c>
      <c r="G367" s="4" t="s">
        <v>8944</v>
      </c>
      <c r="H367" s="4" t="s">
        <v>8943</v>
      </c>
      <c r="I367" s="4" t="s">
        <v>8937</v>
      </c>
      <c r="J367" s="4" t="s">
        <v>8936</v>
      </c>
      <c r="K367" s="4">
        <v>32.990540000000003</v>
      </c>
      <c r="L367" s="4">
        <v>73.733642000000003</v>
      </c>
      <c r="M367" s="4">
        <v>32</v>
      </c>
      <c r="N367" s="2">
        <v>1771325</v>
      </c>
      <c r="O367" s="46" t="s">
        <v>38</v>
      </c>
      <c r="P367" s="146" t="s">
        <v>8927</v>
      </c>
      <c r="Q367" s="46" t="s">
        <v>38</v>
      </c>
      <c r="R367" s="46" t="s">
        <v>38</v>
      </c>
      <c r="S367" s="46" t="s">
        <v>38</v>
      </c>
      <c r="T367" s="46" t="s">
        <v>38</v>
      </c>
      <c r="U367" s="46" t="s">
        <v>38</v>
      </c>
      <c r="V367" s="46" t="s">
        <v>38</v>
      </c>
      <c r="W367" s="46" t="s">
        <v>38</v>
      </c>
      <c r="X367" s="46" t="s">
        <v>38</v>
      </c>
      <c r="Y367" s="46" t="s">
        <v>38</v>
      </c>
      <c r="Z367" s="46" t="s">
        <v>38</v>
      </c>
      <c r="AA367" s="46" t="s">
        <v>38</v>
      </c>
      <c r="AB367" s="46" t="s">
        <v>38</v>
      </c>
      <c r="AC367" s="46" t="s">
        <v>38</v>
      </c>
      <c r="AD367" s="46" t="s">
        <v>38</v>
      </c>
      <c r="AE367" s="46" t="s">
        <v>38</v>
      </c>
      <c r="AF367" s="4" t="s">
        <v>6891</v>
      </c>
    </row>
    <row r="368" spans="1:32" s="6" customFormat="1" ht="60" customHeight="1" x14ac:dyDescent="0.2">
      <c r="A368" s="1">
        <v>365</v>
      </c>
      <c r="B368" s="4" t="s">
        <v>6223</v>
      </c>
      <c r="C368" s="4" t="s">
        <v>704</v>
      </c>
      <c r="D368" s="4" t="s">
        <v>704</v>
      </c>
      <c r="E368" s="4" t="s">
        <v>8939</v>
      </c>
      <c r="F368" s="4" t="s">
        <v>4323</v>
      </c>
      <c r="G368" s="4" t="s">
        <v>8942</v>
      </c>
      <c r="H368" s="4" t="s">
        <v>8941</v>
      </c>
      <c r="I368" s="4" t="s">
        <v>8940</v>
      </c>
      <c r="J368" s="4" t="s">
        <v>8939</v>
      </c>
      <c r="K368" s="4">
        <v>3257.6950000000002</v>
      </c>
      <c r="L368" s="4">
        <v>7341.4170000000004</v>
      </c>
      <c r="M368" s="4">
        <v>34</v>
      </c>
      <c r="N368" s="2">
        <v>1771325</v>
      </c>
      <c r="O368" s="46" t="s">
        <v>38</v>
      </c>
      <c r="P368" s="146" t="s">
        <v>8927</v>
      </c>
      <c r="Q368" s="46" t="s">
        <v>38</v>
      </c>
      <c r="R368" s="46" t="s">
        <v>38</v>
      </c>
      <c r="S368" s="46" t="s">
        <v>38</v>
      </c>
      <c r="T368" s="46" t="s">
        <v>38</v>
      </c>
      <c r="U368" s="46" t="s">
        <v>38</v>
      </c>
      <c r="V368" s="46" t="s">
        <v>38</v>
      </c>
      <c r="W368" s="46" t="s">
        <v>38</v>
      </c>
      <c r="X368" s="46" t="s">
        <v>38</v>
      </c>
      <c r="Y368" s="46" t="s">
        <v>38</v>
      </c>
      <c r="Z368" s="46" t="s">
        <v>38</v>
      </c>
      <c r="AA368" s="46" t="s">
        <v>38</v>
      </c>
      <c r="AB368" s="46" t="s">
        <v>38</v>
      </c>
      <c r="AC368" s="46" t="s">
        <v>38</v>
      </c>
      <c r="AD368" s="46" t="s">
        <v>38</v>
      </c>
      <c r="AE368" s="46" t="s">
        <v>38</v>
      </c>
      <c r="AF368" s="4" t="s">
        <v>6891</v>
      </c>
    </row>
    <row r="369" spans="1:32" s="6" customFormat="1" ht="60" customHeight="1" x14ac:dyDescent="0.2">
      <c r="A369" s="5">
        <v>366</v>
      </c>
      <c r="B369" s="4" t="s">
        <v>6223</v>
      </c>
      <c r="C369" s="4" t="s">
        <v>704</v>
      </c>
      <c r="D369" s="4" t="s">
        <v>704</v>
      </c>
      <c r="E369" s="4" t="s">
        <v>8936</v>
      </c>
      <c r="F369" s="4" t="s">
        <v>4323</v>
      </c>
      <c r="G369" s="4" t="s">
        <v>8938</v>
      </c>
      <c r="H369" s="4" t="s">
        <v>855</v>
      </c>
      <c r="I369" s="4" t="s">
        <v>8937</v>
      </c>
      <c r="J369" s="4" t="s">
        <v>8936</v>
      </c>
      <c r="K369" s="4">
        <v>3257.6950000000002</v>
      </c>
      <c r="L369" s="4">
        <v>7341.4170000000004</v>
      </c>
      <c r="M369" s="4">
        <v>35</v>
      </c>
      <c r="N369" s="2">
        <v>1771325</v>
      </c>
      <c r="O369" s="46" t="s">
        <v>38</v>
      </c>
      <c r="P369" s="146" t="s">
        <v>8927</v>
      </c>
      <c r="Q369" s="46" t="s">
        <v>38</v>
      </c>
      <c r="R369" s="46" t="s">
        <v>38</v>
      </c>
      <c r="S369" s="46" t="s">
        <v>38</v>
      </c>
      <c r="T369" s="46" t="s">
        <v>38</v>
      </c>
      <c r="U369" s="46" t="s">
        <v>38</v>
      </c>
      <c r="V369" s="46" t="s">
        <v>38</v>
      </c>
      <c r="W369" s="46" t="s">
        <v>38</v>
      </c>
      <c r="X369" s="46" t="s">
        <v>38</v>
      </c>
      <c r="Y369" s="46" t="s">
        <v>38</v>
      </c>
      <c r="Z369" s="46" t="s">
        <v>38</v>
      </c>
      <c r="AA369" s="46" t="s">
        <v>38</v>
      </c>
      <c r="AB369" s="46" t="s">
        <v>38</v>
      </c>
      <c r="AC369" s="46" t="s">
        <v>38</v>
      </c>
      <c r="AD369" s="46" t="s">
        <v>38</v>
      </c>
      <c r="AE369" s="46" t="s">
        <v>38</v>
      </c>
      <c r="AF369" s="4" t="s">
        <v>6891</v>
      </c>
    </row>
    <row r="370" spans="1:32" s="6" customFormat="1" ht="60" customHeight="1" x14ac:dyDescent="0.2">
      <c r="A370" s="1">
        <v>367</v>
      </c>
      <c r="B370" s="4" t="s">
        <v>6223</v>
      </c>
      <c r="C370" s="4" t="s">
        <v>704</v>
      </c>
      <c r="D370" s="4" t="s">
        <v>704</v>
      </c>
      <c r="E370" s="4" t="s">
        <v>3679</v>
      </c>
      <c r="F370" s="4" t="s">
        <v>4323</v>
      </c>
      <c r="G370" s="4" t="s">
        <v>8935</v>
      </c>
      <c r="H370" s="4" t="s">
        <v>865</v>
      </c>
      <c r="I370" s="4" t="s">
        <v>8934</v>
      </c>
      <c r="J370" s="4" t="s">
        <v>3679</v>
      </c>
      <c r="K370" s="4" t="s">
        <v>8933</v>
      </c>
      <c r="L370" s="4" t="s">
        <v>8932</v>
      </c>
      <c r="M370" s="4">
        <v>33</v>
      </c>
      <c r="N370" s="2">
        <v>1771325</v>
      </c>
      <c r="O370" s="46" t="s">
        <v>38</v>
      </c>
      <c r="P370" s="146" t="s">
        <v>8927</v>
      </c>
      <c r="Q370" s="46" t="s">
        <v>38</v>
      </c>
      <c r="R370" s="46" t="s">
        <v>38</v>
      </c>
      <c r="S370" s="46" t="s">
        <v>38</v>
      </c>
      <c r="T370" s="46" t="s">
        <v>38</v>
      </c>
      <c r="U370" s="46" t="s">
        <v>38</v>
      </c>
      <c r="V370" s="46" t="s">
        <v>38</v>
      </c>
      <c r="W370" s="46" t="s">
        <v>38</v>
      </c>
      <c r="X370" s="46" t="s">
        <v>38</v>
      </c>
      <c r="Y370" s="46" t="s">
        <v>38</v>
      </c>
      <c r="Z370" s="46" t="s">
        <v>38</v>
      </c>
      <c r="AA370" s="46" t="s">
        <v>38</v>
      </c>
      <c r="AB370" s="46" t="s">
        <v>38</v>
      </c>
      <c r="AC370" s="46" t="s">
        <v>38</v>
      </c>
      <c r="AD370" s="46" t="s">
        <v>38</v>
      </c>
      <c r="AE370" s="46" t="s">
        <v>38</v>
      </c>
      <c r="AF370" s="4" t="s">
        <v>6891</v>
      </c>
    </row>
    <row r="371" spans="1:32" s="6" customFormat="1" ht="60" customHeight="1" x14ac:dyDescent="0.2">
      <c r="A371" s="5">
        <v>368</v>
      </c>
      <c r="B371" s="4" t="s">
        <v>6223</v>
      </c>
      <c r="C371" s="4" t="s">
        <v>704</v>
      </c>
      <c r="D371" s="4" t="s">
        <v>704</v>
      </c>
      <c r="E371" s="4" t="s">
        <v>2740</v>
      </c>
      <c r="F371" s="4" t="s">
        <v>8931</v>
      </c>
      <c r="G371" s="4" t="s">
        <v>8930</v>
      </c>
      <c r="H371" s="4" t="s">
        <v>8929</v>
      </c>
      <c r="I371" s="4" t="s">
        <v>8928</v>
      </c>
      <c r="J371" s="4" t="s">
        <v>2740</v>
      </c>
      <c r="K371" s="4">
        <v>3251.9059999999999</v>
      </c>
      <c r="L371" s="4">
        <v>7335.5789999999997</v>
      </c>
      <c r="M371" s="4">
        <v>30</v>
      </c>
      <c r="N371" s="2">
        <v>1771325</v>
      </c>
      <c r="O371" s="46" t="s">
        <v>38</v>
      </c>
      <c r="P371" s="146" t="s">
        <v>8927</v>
      </c>
      <c r="Q371" s="46" t="s">
        <v>38</v>
      </c>
      <c r="R371" s="46" t="s">
        <v>38</v>
      </c>
      <c r="S371" s="46" t="s">
        <v>38</v>
      </c>
      <c r="T371" s="46" t="s">
        <v>38</v>
      </c>
      <c r="U371" s="46" t="s">
        <v>38</v>
      </c>
      <c r="V371" s="46" t="s">
        <v>38</v>
      </c>
      <c r="W371" s="46" t="s">
        <v>38</v>
      </c>
      <c r="X371" s="46" t="s">
        <v>38</v>
      </c>
      <c r="Y371" s="46" t="s">
        <v>38</v>
      </c>
      <c r="Z371" s="46" t="s">
        <v>38</v>
      </c>
      <c r="AA371" s="46" t="s">
        <v>38</v>
      </c>
      <c r="AB371" s="46" t="s">
        <v>38</v>
      </c>
      <c r="AC371" s="46" t="s">
        <v>38</v>
      </c>
      <c r="AD371" s="46" t="s">
        <v>38</v>
      </c>
      <c r="AE371" s="46" t="s">
        <v>38</v>
      </c>
      <c r="AF371" s="4" t="s">
        <v>6891</v>
      </c>
    </row>
    <row r="372" spans="1:32" s="6" customFormat="1" ht="60" customHeight="1" x14ac:dyDescent="0.2">
      <c r="A372" s="1">
        <v>369</v>
      </c>
      <c r="B372" s="4" t="s">
        <v>6223</v>
      </c>
      <c r="C372" s="4" t="s">
        <v>704</v>
      </c>
      <c r="D372" s="4" t="s">
        <v>719</v>
      </c>
      <c r="E372" s="4" t="s">
        <v>8170</v>
      </c>
      <c r="F372" s="4" t="s">
        <v>7210</v>
      </c>
      <c r="G372" s="4" t="s">
        <v>8926</v>
      </c>
      <c r="H372" s="4" t="s">
        <v>8925</v>
      </c>
      <c r="I372" s="4" t="s">
        <v>8921</v>
      </c>
      <c r="J372" s="4" t="s">
        <v>8170</v>
      </c>
      <c r="K372" s="4">
        <v>33.082867</v>
      </c>
      <c r="L372" s="4">
        <v>73.318552100000005</v>
      </c>
      <c r="M372" s="4">
        <v>24</v>
      </c>
      <c r="N372" s="4">
        <v>1771325</v>
      </c>
      <c r="O372" s="10">
        <v>480000</v>
      </c>
      <c r="P372" s="4" t="s">
        <v>8924</v>
      </c>
      <c r="Q372" s="4">
        <v>3.66</v>
      </c>
      <c r="R372" s="4">
        <v>15</v>
      </c>
      <c r="S372" s="4" t="s">
        <v>37</v>
      </c>
      <c r="T372" s="4">
        <v>240000</v>
      </c>
      <c r="U372" s="4" t="s">
        <v>37</v>
      </c>
      <c r="V372" s="4">
        <v>192000</v>
      </c>
      <c r="W372" s="4" t="s">
        <v>37</v>
      </c>
      <c r="X372" s="4">
        <v>9</v>
      </c>
      <c r="Y372" s="46" t="s">
        <v>38</v>
      </c>
      <c r="Z372" s="46" t="s">
        <v>38</v>
      </c>
      <c r="AA372" s="46" t="s">
        <v>38</v>
      </c>
      <c r="AB372" s="46" t="s">
        <v>38</v>
      </c>
      <c r="AC372" s="46" t="s">
        <v>38</v>
      </c>
      <c r="AD372" s="46" t="s">
        <v>38</v>
      </c>
      <c r="AE372" s="46" t="s">
        <v>38</v>
      </c>
      <c r="AF372" s="4" t="s">
        <v>8609</v>
      </c>
    </row>
    <row r="373" spans="1:32" s="6" customFormat="1" ht="60" customHeight="1" x14ac:dyDescent="0.2">
      <c r="A373" s="5">
        <v>370</v>
      </c>
      <c r="B373" s="4" t="s">
        <v>6223</v>
      </c>
      <c r="C373" s="4" t="s">
        <v>704</v>
      </c>
      <c r="D373" s="4" t="s">
        <v>719</v>
      </c>
      <c r="E373" s="4" t="s">
        <v>8918</v>
      </c>
      <c r="F373" s="4" t="s">
        <v>7210</v>
      </c>
      <c r="G373" s="4" t="s">
        <v>8923</v>
      </c>
      <c r="H373" s="4" t="s">
        <v>8922</v>
      </c>
      <c r="I373" s="4" t="s">
        <v>8921</v>
      </c>
      <c r="J373" s="4" t="s">
        <v>8918</v>
      </c>
      <c r="K373" s="4">
        <v>33.089579000000001</v>
      </c>
      <c r="L373" s="4">
        <v>73.372388000000001</v>
      </c>
      <c r="M373" s="4">
        <v>24</v>
      </c>
      <c r="N373" s="10">
        <v>1771325</v>
      </c>
      <c r="O373" s="46" t="s">
        <v>38</v>
      </c>
      <c r="P373" s="46" t="s">
        <v>38</v>
      </c>
      <c r="Q373" s="4">
        <v>3.66</v>
      </c>
      <c r="R373" s="4">
        <v>15</v>
      </c>
      <c r="S373" s="4" t="s">
        <v>37</v>
      </c>
      <c r="T373" s="4">
        <v>0</v>
      </c>
      <c r="U373" s="46" t="s">
        <v>38</v>
      </c>
      <c r="V373" s="46" t="s">
        <v>38</v>
      </c>
      <c r="W373" s="46" t="s">
        <v>38</v>
      </c>
      <c r="X373" s="46" t="s">
        <v>38</v>
      </c>
      <c r="Y373" s="46" t="s">
        <v>38</v>
      </c>
      <c r="Z373" s="46" t="s">
        <v>38</v>
      </c>
      <c r="AA373" s="46" t="s">
        <v>38</v>
      </c>
      <c r="AB373" s="46" t="s">
        <v>38</v>
      </c>
      <c r="AC373" s="46" t="s">
        <v>38</v>
      </c>
      <c r="AD373" s="46" t="s">
        <v>38</v>
      </c>
      <c r="AE373" s="46" t="s">
        <v>38</v>
      </c>
      <c r="AF373" s="4" t="s">
        <v>6891</v>
      </c>
    </row>
    <row r="374" spans="1:32" s="6" customFormat="1" ht="60" customHeight="1" x14ac:dyDescent="0.2">
      <c r="A374" s="1">
        <v>371</v>
      </c>
      <c r="B374" s="4" t="s">
        <v>6223</v>
      </c>
      <c r="C374" s="4" t="s">
        <v>704</v>
      </c>
      <c r="D374" s="4" t="s">
        <v>719</v>
      </c>
      <c r="E374" s="4" t="s">
        <v>8170</v>
      </c>
      <c r="F374" s="4" t="s">
        <v>7210</v>
      </c>
      <c r="G374" s="4" t="s">
        <v>8442</v>
      </c>
      <c r="H374" s="4" t="s">
        <v>8441</v>
      </c>
      <c r="I374" s="4" t="s">
        <v>941</v>
      </c>
      <c r="J374" s="4" t="s">
        <v>8170</v>
      </c>
      <c r="K374" s="4">
        <v>33.095661</v>
      </c>
      <c r="L374" s="4">
        <v>73.378165999999993</v>
      </c>
      <c r="M374" s="4">
        <v>40</v>
      </c>
      <c r="N374" s="2">
        <v>1771325</v>
      </c>
      <c r="O374" s="46" t="s">
        <v>38</v>
      </c>
      <c r="P374" s="46" t="s">
        <v>38</v>
      </c>
      <c r="Q374" s="4">
        <v>3.66</v>
      </c>
      <c r="R374" s="4">
        <v>15</v>
      </c>
      <c r="S374" s="4" t="s">
        <v>37</v>
      </c>
      <c r="T374" s="4">
        <v>0</v>
      </c>
      <c r="U374" s="46" t="s">
        <v>38</v>
      </c>
      <c r="V374" s="46" t="s">
        <v>38</v>
      </c>
      <c r="W374" s="46" t="s">
        <v>38</v>
      </c>
      <c r="X374" s="46" t="s">
        <v>38</v>
      </c>
      <c r="Y374" s="46" t="s">
        <v>38</v>
      </c>
      <c r="Z374" s="46" t="s">
        <v>38</v>
      </c>
      <c r="AA374" s="46" t="s">
        <v>38</v>
      </c>
      <c r="AB374" s="46" t="s">
        <v>38</v>
      </c>
      <c r="AC374" s="46" t="s">
        <v>38</v>
      </c>
      <c r="AD374" s="46" t="s">
        <v>38</v>
      </c>
      <c r="AE374" s="46" t="s">
        <v>38</v>
      </c>
      <c r="AF374" s="4" t="s">
        <v>6891</v>
      </c>
    </row>
    <row r="375" spans="1:32" s="6" customFormat="1" ht="60" customHeight="1" x14ac:dyDescent="0.2">
      <c r="A375" s="5">
        <v>372</v>
      </c>
      <c r="B375" s="4" t="s">
        <v>6223</v>
      </c>
      <c r="C375" s="4" t="s">
        <v>704</v>
      </c>
      <c r="D375" s="4" t="s">
        <v>719</v>
      </c>
      <c r="E375" s="4" t="s">
        <v>8138</v>
      </c>
      <c r="F375" s="4" t="s">
        <v>7210</v>
      </c>
      <c r="G375" s="4" t="s">
        <v>8162</v>
      </c>
      <c r="H375" s="4" t="s">
        <v>8161</v>
      </c>
      <c r="I375" s="4" t="s">
        <v>8152</v>
      </c>
      <c r="J375" s="4" t="s">
        <v>8138</v>
      </c>
      <c r="K375" s="4">
        <v>33.083162999999999</v>
      </c>
      <c r="L375" s="4">
        <v>73.383499</v>
      </c>
      <c r="M375" s="4">
        <v>24</v>
      </c>
      <c r="N375" s="4">
        <v>1771325</v>
      </c>
      <c r="O375" s="10">
        <v>480000</v>
      </c>
      <c r="P375" s="4" t="s">
        <v>8917</v>
      </c>
      <c r="Q375" s="4">
        <v>3.66</v>
      </c>
      <c r="R375" s="4">
        <v>15</v>
      </c>
      <c r="S375" s="4" t="s">
        <v>37</v>
      </c>
      <c r="T375" s="4">
        <v>176516</v>
      </c>
      <c r="U375" s="4" t="s">
        <v>37</v>
      </c>
      <c r="V375" s="4" t="s">
        <v>38</v>
      </c>
      <c r="W375" s="4" t="s">
        <v>38</v>
      </c>
      <c r="X375" s="4" t="s">
        <v>38</v>
      </c>
      <c r="Y375" s="4" t="s">
        <v>38</v>
      </c>
      <c r="Z375" s="4" t="s">
        <v>38</v>
      </c>
      <c r="AA375" s="4" t="s">
        <v>38</v>
      </c>
      <c r="AB375" s="46" t="s">
        <v>38</v>
      </c>
      <c r="AC375" s="4" t="s">
        <v>38</v>
      </c>
      <c r="AD375" s="4" t="s">
        <v>38</v>
      </c>
      <c r="AE375" s="46" t="s">
        <v>38</v>
      </c>
      <c r="AF375" s="4" t="s">
        <v>8913</v>
      </c>
    </row>
    <row r="376" spans="1:32" s="6" customFormat="1" ht="60" customHeight="1" x14ac:dyDescent="0.2">
      <c r="A376" s="1">
        <v>373</v>
      </c>
      <c r="B376" s="4" t="s">
        <v>6223</v>
      </c>
      <c r="C376" s="4" t="s">
        <v>704</v>
      </c>
      <c r="D376" s="4" t="s">
        <v>719</v>
      </c>
      <c r="E376" s="4" t="s">
        <v>8138</v>
      </c>
      <c r="F376" s="4" t="s">
        <v>7210</v>
      </c>
      <c r="G376" s="4" t="s">
        <v>8162</v>
      </c>
      <c r="H376" s="4" t="s">
        <v>8161</v>
      </c>
      <c r="I376" s="4" t="s">
        <v>8152</v>
      </c>
      <c r="J376" s="4" t="s">
        <v>8138</v>
      </c>
      <c r="K376" s="4">
        <v>33.083162999999999</v>
      </c>
      <c r="L376" s="4">
        <v>73.383499</v>
      </c>
      <c r="M376" s="4">
        <v>24</v>
      </c>
      <c r="N376" s="4">
        <v>1771325</v>
      </c>
      <c r="O376" s="10">
        <v>480000</v>
      </c>
      <c r="P376" s="4" t="s">
        <v>8917</v>
      </c>
      <c r="Q376" s="4">
        <v>3.66</v>
      </c>
      <c r="R376" s="4">
        <v>15</v>
      </c>
      <c r="S376" s="4" t="s">
        <v>37</v>
      </c>
      <c r="T376" s="4">
        <v>176516</v>
      </c>
      <c r="U376" s="4" t="s">
        <v>37</v>
      </c>
      <c r="V376" s="4">
        <v>192000</v>
      </c>
      <c r="W376" s="4" t="s">
        <v>37</v>
      </c>
      <c r="X376" s="4">
        <v>7</v>
      </c>
      <c r="Y376" s="4" t="s">
        <v>38</v>
      </c>
      <c r="Z376" s="4" t="s">
        <v>38</v>
      </c>
      <c r="AA376" s="4" t="s">
        <v>38</v>
      </c>
      <c r="AB376" s="46" t="s">
        <v>38</v>
      </c>
      <c r="AC376" s="4" t="s">
        <v>38</v>
      </c>
      <c r="AD376" s="4" t="s">
        <v>38</v>
      </c>
      <c r="AE376" s="46" t="s">
        <v>38</v>
      </c>
      <c r="AF376" s="4" t="s">
        <v>8609</v>
      </c>
    </row>
    <row r="377" spans="1:32" s="6" customFormat="1" ht="60" customHeight="1" x14ac:dyDescent="0.2">
      <c r="A377" s="5">
        <v>374</v>
      </c>
      <c r="B377" s="4" t="s">
        <v>6223</v>
      </c>
      <c r="C377" s="4" t="s">
        <v>704</v>
      </c>
      <c r="D377" s="4" t="s">
        <v>719</v>
      </c>
      <c r="E377" s="4" t="s">
        <v>8918</v>
      </c>
      <c r="F377" s="4" t="s">
        <v>7210</v>
      </c>
      <c r="G377" s="4" t="s">
        <v>8920</v>
      </c>
      <c r="H377" s="4" t="s">
        <v>8919</v>
      </c>
      <c r="I377" s="4" t="s">
        <v>8175</v>
      </c>
      <c r="J377" s="4" t="s">
        <v>8918</v>
      </c>
      <c r="K377" s="4">
        <v>33.107697000000002</v>
      </c>
      <c r="L377" s="4">
        <v>73.320576000000003</v>
      </c>
      <c r="M377" s="4">
        <v>50</v>
      </c>
      <c r="N377" s="4">
        <v>1771325</v>
      </c>
      <c r="O377" s="10">
        <v>480000</v>
      </c>
      <c r="P377" s="4" t="s">
        <v>8917</v>
      </c>
      <c r="Q377" s="4">
        <v>3.66</v>
      </c>
      <c r="R377" s="4">
        <v>15</v>
      </c>
      <c r="S377" s="4" t="s">
        <v>37</v>
      </c>
      <c r="T377" s="4">
        <v>199521</v>
      </c>
      <c r="U377" s="4" t="s">
        <v>37</v>
      </c>
      <c r="V377" s="4" t="s">
        <v>38</v>
      </c>
      <c r="W377" s="4" t="s">
        <v>38</v>
      </c>
      <c r="X377" s="4" t="s">
        <v>38</v>
      </c>
      <c r="Y377" s="4" t="s">
        <v>38</v>
      </c>
      <c r="Z377" s="4" t="s">
        <v>38</v>
      </c>
      <c r="AA377" s="4" t="s">
        <v>38</v>
      </c>
      <c r="AB377" s="4" t="s">
        <v>38</v>
      </c>
      <c r="AC377" s="4" t="s">
        <v>38</v>
      </c>
      <c r="AD377" s="4" t="s">
        <v>38</v>
      </c>
      <c r="AE377" s="46" t="s">
        <v>38</v>
      </c>
      <c r="AF377" s="4" t="s">
        <v>8913</v>
      </c>
    </row>
    <row r="378" spans="1:32" s="6" customFormat="1" ht="60" customHeight="1" x14ac:dyDescent="0.2">
      <c r="A378" s="1">
        <v>375</v>
      </c>
      <c r="B378" s="4" t="s">
        <v>6223</v>
      </c>
      <c r="C378" s="4" t="s">
        <v>704</v>
      </c>
      <c r="D378" s="4" t="s">
        <v>719</v>
      </c>
      <c r="E378" s="4" t="s">
        <v>8918</v>
      </c>
      <c r="F378" s="4" t="s">
        <v>7210</v>
      </c>
      <c r="G378" s="4" t="s">
        <v>8920</v>
      </c>
      <c r="H378" s="4" t="s">
        <v>8919</v>
      </c>
      <c r="I378" s="4" t="s">
        <v>8175</v>
      </c>
      <c r="J378" s="4" t="s">
        <v>8918</v>
      </c>
      <c r="K378" s="4">
        <v>33.107697000000002</v>
      </c>
      <c r="L378" s="4">
        <v>73.320576000000003</v>
      </c>
      <c r="M378" s="4">
        <v>50</v>
      </c>
      <c r="N378" s="4">
        <v>1771325</v>
      </c>
      <c r="O378" s="10">
        <v>480000</v>
      </c>
      <c r="P378" s="4" t="s">
        <v>8917</v>
      </c>
      <c r="Q378" s="4">
        <v>3.66</v>
      </c>
      <c r="R378" s="4">
        <v>15</v>
      </c>
      <c r="S378" s="4" t="s">
        <v>37</v>
      </c>
      <c r="T378" s="4">
        <v>199521</v>
      </c>
      <c r="U378" s="4" t="s">
        <v>37</v>
      </c>
      <c r="V378" s="4">
        <v>192000</v>
      </c>
      <c r="W378" s="4" t="s">
        <v>37</v>
      </c>
      <c r="X378" s="4">
        <v>7</v>
      </c>
      <c r="Y378" s="46" t="s">
        <v>38</v>
      </c>
      <c r="Z378" s="46" t="s">
        <v>38</v>
      </c>
      <c r="AA378" s="46" t="s">
        <v>38</v>
      </c>
      <c r="AB378" s="46" t="s">
        <v>38</v>
      </c>
      <c r="AC378" s="46" t="s">
        <v>38</v>
      </c>
      <c r="AD378" s="46" t="s">
        <v>38</v>
      </c>
      <c r="AE378" s="46" t="s">
        <v>38</v>
      </c>
      <c r="AF378" s="4" t="s">
        <v>8609</v>
      </c>
    </row>
    <row r="379" spans="1:32" s="6" customFormat="1" ht="60" customHeight="1" x14ac:dyDescent="0.2">
      <c r="A379" s="5">
        <v>376</v>
      </c>
      <c r="B379" s="4" t="s">
        <v>6223</v>
      </c>
      <c r="C379" s="4" t="s">
        <v>704</v>
      </c>
      <c r="D379" s="4" t="s">
        <v>719</v>
      </c>
      <c r="E379" s="4" t="s">
        <v>6736</v>
      </c>
      <c r="F379" s="4" t="s">
        <v>900</v>
      </c>
      <c r="G379" s="4" t="s">
        <v>8916</v>
      </c>
      <c r="H379" s="4" t="s">
        <v>8915</v>
      </c>
      <c r="I379" s="4" t="s">
        <v>6737</v>
      </c>
      <c r="J379" s="4" t="s">
        <v>6736</v>
      </c>
      <c r="K379" s="4">
        <v>32.922078999999997</v>
      </c>
      <c r="L379" s="4">
        <v>73.389256000000003</v>
      </c>
      <c r="M379" s="4">
        <v>32</v>
      </c>
      <c r="N379" s="4">
        <v>1771325</v>
      </c>
      <c r="O379" s="10">
        <v>480000</v>
      </c>
      <c r="P379" s="4" t="s">
        <v>8914</v>
      </c>
      <c r="Q379" s="4">
        <v>3.66</v>
      </c>
      <c r="R379" s="4">
        <v>15</v>
      </c>
      <c r="S379" s="4" t="s">
        <v>37</v>
      </c>
      <c r="T379" s="4">
        <v>199729</v>
      </c>
      <c r="U379" s="4" t="s">
        <v>37</v>
      </c>
      <c r="V379" s="46" t="s">
        <v>38</v>
      </c>
      <c r="W379" s="46" t="s">
        <v>38</v>
      </c>
      <c r="X379" s="46" t="s">
        <v>38</v>
      </c>
      <c r="Y379" s="46" t="s">
        <v>38</v>
      </c>
      <c r="Z379" s="46" t="s">
        <v>38</v>
      </c>
      <c r="AA379" s="46" t="s">
        <v>38</v>
      </c>
      <c r="AB379" s="46" t="s">
        <v>38</v>
      </c>
      <c r="AC379" s="46" t="s">
        <v>38</v>
      </c>
      <c r="AD379" s="46" t="s">
        <v>38</v>
      </c>
      <c r="AE379" s="46" t="s">
        <v>38</v>
      </c>
      <c r="AF379" s="4" t="s">
        <v>8913</v>
      </c>
    </row>
    <row r="380" spans="1:32" s="6" customFormat="1" ht="60" customHeight="1" x14ac:dyDescent="0.2">
      <c r="A380" s="1">
        <v>377</v>
      </c>
      <c r="B380" s="4" t="s">
        <v>6223</v>
      </c>
      <c r="C380" s="4" t="s">
        <v>704</v>
      </c>
      <c r="D380" s="4" t="s">
        <v>719</v>
      </c>
      <c r="E380" s="4" t="s">
        <v>6736</v>
      </c>
      <c r="F380" s="4" t="s">
        <v>900</v>
      </c>
      <c r="G380" s="4" t="s">
        <v>8916</v>
      </c>
      <c r="H380" s="4" t="s">
        <v>8915</v>
      </c>
      <c r="I380" s="4" t="s">
        <v>6737</v>
      </c>
      <c r="J380" s="4" t="s">
        <v>6736</v>
      </c>
      <c r="K380" s="4">
        <v>32.922078999999997</v>
      </c>
      <c r="L380" s="4">
        <v>73.389256000000003</v>
      </c>
      <c r="M380" s="4">
        <v>32</v>
      </c>
      <c r="N380" s="4">
        <v>1771325</v>
      </c>
      <c r="O380" s="10">
        <v>480000</v>
      </c>
      <c r="P380" s="4" t="s">
        <v>8914</v>
      </c>
      <c r="Q380" s="4">
        <v>3.66</v>
      </c>
      <c r="R380" s="4">
        <v>15</v>
      </c>
      <c r="S380" s="4" t="s">
        <v>37</v>
      </c>
      <c r="T380" s="4">
        <v>199729</v>
      </c>
      <c r="U380" s="4" t="s">
        <v>37</v>
      </c>
      <c r="V380" s="4">
        <v>192000</v>
      </c>
      <c r="W380" s="4" t="s">
        <v>37</v>
      </c>
      <c r="X380" s="4">
        <v>8.3000000000000007</v>
      </c>
      <c r="Y380" s="46" t="s">
        <v>38</v>
      </c>
      <c r="Z380" s="46" t="s">
        <v>38</v>
      </c>
      <c r="AA380" s="46" t="s">
        <v>38</v>
      </c>
      <c r="AB380" s="46" t="s">
        <v>38</v>
      </c>
      <c r="AC380" s="46" t="s">
        <v>38</v>
      </c>
      <c r="AD380" s="46" t="s">
        <v>38</v>
      </c>
      <c r="AE380" s="46" t="s">
        <v>38</v>
      </c>
      <c r="AF380" s="4" t="s">
        <v>8609</v>
      </c>
    </row>
    <row r="381" spans="1:32" s="6" customFormat="1" ht="60" customHeight="1" x14ac:dyDescent="0.2">
      <c r="A381" s="5">
        <v>378</v>
      </c>
      <c r="B381" s="4" t="s">
        <v>6223</v>
      </c>
      <c r="C381" s="4" t="s">
        <v>704</v>
      </c>
      <c r="D381" s="4" t="s">
        <v>719</v>
      </c>
      <c r="E381" s="4" t="s">
        <v>6482</v>
      </c>
      <c r="F381" s="4" t="s">
        <v>4387</v>
      </c>
      <c r="G381" s="4" t="s">
        <v>8912</v>
      </c>
      <c r="H381" s="4" t="s">
        <v>8911</v>
      </c>
      <c r="I381" s="4" t="s">
        <v>6483</v>
      </c>
      <c r="J381" s="4" t="s">
        <v>6482</v>
      </c>
      <c r="K381" s="4">
        <v>32.823135000000001</v>
      </c>
      <c r="L381" s="4">
        <v>73.309402000000006</v>
      </c>
      <c r="M381" s="4">
        <v>40</v>
      </c>
      <c r="N381" s="4">
        <v>1771325</v>
      </c>
      <c r="O381" s="10">
        <v>480000</v>
      </c>
      <c r="P381" s="4" t="s">
        <v>8910</v>
      </c>
      <c r="Q381" s="4">
        <v>3.66</v>
      </c>
      <c r="R381" s="4">
        <v>15</v>
      </c>
      <c r="S381" s="4" t="s">
        <v>37</v>
      </c>
      <c r="T381" s="10">
        <v>172319</v>
      </c>
      <c r="U381" s="4" t="s">
        <v>37</v>
      </c>
      <c r="V381" s="46" t="s">
        <v>38</v>
      </c>
      <c r="W381" s="46" t="s">
        <v>38</v>
      </c>
      <c r="X381" s="46" t="s">
        <v>38</v>
      </c>
      <c r="Y381" s="46" t="s">
        <v>38</v>
      </c>
      <c r="Z381" s="46" t="s">
        <v>38</v>
      </c>
      <c r="AA381" s="46" t="s">
        <v>38</v>
      </c>
      <c r="AB381" s="46" t="s">
        <v>38</v>
      </c>
      <c r="AC381" s="46" t="s">
        <v>38</v>
      </c>
      <c r="AD381" s="46" t="s">
        <v>38</v>
      </c>
      <c r="AE381" s="46" t="s">
        <v>38</v>
      </c>
      <c r="AF381" s="4" t="s">
        <v>8913</v>
      </c>
    </row>
    <row r="382" spans="1:32" s="6" customFormat="1" ht="60" customHeight="1" x14ac:dyDescent="0.2">
      <c r="A382" s="1">
        <v>379</v>
      </c>
      <c r="B382" s="4" t="s">
        <v>6223</v>
      </c>
      <c r="C382" s="4" t="s">
        <v>704</v>
      </c>
      <c r="D382" s="4" t="s">
        <v>719</v>
      </c>
      <c r="E382" s="4" t="s">
        <v>6482</v>
      </c>
      <c r="F382" s="4" t="s">
        <v>4387</v>
      </c>
      <c r="G382" s="4" t="s">
        <v>8912</v>
      </c>
      <c r="H382" s="4" t="s">
        <v>8911</v>
      </c>
      <c r="I382" s="4" t="s">
        <v>6483</v>
      </c>
      <c r="J382" s="4" t="s">
        <v>6482</v>
      </c>
      <c r="K382" s="4">
        <v>32.823135000000001</v>
      </c>
      <c r="L382" s="4">
        <v>73.309402000000006</v>
      </c>
      <c r="M382" s="4">
        <v>40</v>
      </c>
      <c r="N382" s="4">
        <v>1771325</v>
      </c>
      <c r="O382" s="10">
        <v>480000</v>
      </c>
      <c r="P382" s="4" t="s">
        <v>8910</v>
      </c>
      <c r="Q382" s="4">
        <v>3.66</v>
      </c>
      <c r="R382" s="4">
        <v>15</v>
      </c>
      <c r="S382" s="4" t="s">
        <v>37</v>
      </c>
      <c r="T382" s="10">
        <v>172319</v>
      </c>
      <c r="U382" s="4" t="s">
        <v>37</v>
      </c>
      <c r="V382" s="4">
        <v>192000</v>
      </c>
      <c r="W382" s="4" t="s">
        <v>37</v>
      </c>
      <c r="X382" s="46" t="s">
        <v>38</v>
      </c>
      <c r="Y382" s="46" t="s">
        <v>38</v>
      </c>
      <c r="Z382" s="46" t="s">
        <v>38</v>
      </c>
      <c r="AA382" s="46" t="s">
        <v>38</v>
      </c>
      <c r="AB382" s="46" t="s">
        <v>38</v>
      </c>
      <c r="AC382" s="46" t="s">
        <v>38</v>
      </c>
      <c r="AD382" s="46" t="s">
        <v>38</v>
      </c>
      <c r="AE382" s="46" t="s">
        <v>38</v>
      </c>
      <c r="AF382" s="4" t="s">
        <v>8609</v>
      </c>
    </row>
    <row r="383" spans="1:32" s="6" customFormat="1" ht="60" customHeight="1" x14ac:dyDescent="0.2">
      <c r="A383" s="5">
        <v>380</v>
      </c>
      <c r="B383" s="4" t="s">
        <v>6223</v>
      </c>
      <c r="C383" s="4" t="s">
        <v>704</v>
      </c>
      <c r="D383" s="4" t="s">
        <v>719</v>
      </c>
      <c r="E383" s="4" t="s">
        <v>8138</v>
      </c>
      <c r="F383" s="4" t="s">
        <v>7210</v>
      </c>
      <c r="G383" s="4" t="s">
        <v>8180</v>
      </c>
      <c r="H383" s="4" t="s">
        <v>8179</v>
      </c>
      <c r="I383" s="4" t="s">
        <v>8178</v>
      </c>
      <c r="J383" s="4" t="s">
        <v>8138</v>
      </c>
      <c r="K383" s="4">
        <v>33.092582</v>
      </c>
      <c r="L383" s="4">
        <v>73.387821000000002</v>
      </c>
      <c r="M383" s="4">
        <v>24</v>
      </c>
      <c r="N383" s="4">
        <v>1771325</v>
      </c>
      <c r="O383" s="46" t="s">
        <v>38</v>
      </c>
      <c r="P383" s="46" t="s">
        <v>38</v>
      </c>
      <c r="Q383" s="4">
        <v>3.66</v>
      </c>
      <c r="R383" s="4">
        <v>15</v>
      </c>
      <c r="S383" s="4" t="s">
        <v>37</v>
      </c>
      <c r="T383" s="46" t="s">
        <v>38</v>
      </c>
      <c r="U383" s="46" t="s">
        <v>38</v>
      </c>
      <c r="V383" s="46" t="s">
        <v>38</v>
      </c>
      <c r="W383" s="46" t="s">
        <v>38</v>
      </c>
      <c r="X383" s="46" t="s">
        <v>38</v>
      </c>
      <c r="Y383" s="46" t="s">
        <v>38</v>
      </c>
      <c r="Z383" s="46" t="s">
        <v>38</v>
      </c>
      <c r="AA383" s="46" t="s">
        <v>38</v>
      </c>
      <c r="AB383" s="46" t="s">
        <v>38</v>
      </c>
      <c r="AC383" s="46" t="s">
        <v>38</v>
      </c>
      <c r="AD383" s="46" t="s">
        <v>38</v>
      </c>
      <c r="AE383" s="46" t="s">
        <v>38</v>
      </c>
      <c r="AF383" s="4" t="s">
        <v>8909</v>
      </c>
    </row>
    <row r="384" spans="1:32" s="6" customFormat="1" ht="60" customHeight="1" x14ac:dyDescent="0.2">
      <c r="A384" s="1">
        <v>381</v>
      </c>
      <c r="B384" s="4" t="s">
        <v>6223</v>
      </c>
      <c r="C384" s="4" t="s">
        <v>704</v>
      </c>
      <c r="D384" s="4" t="s">
        <v>739</v>
      </c>
      <c r="E384" s="4" t="s">
        <v>8133</v>
      </c>
      <c r="F384" s="4" t="s">
        <v>8132</v>
      </c>
      <c r="G384" s="4" t="s">
        <v>8908</v>
      </c>
      <c r="H384" s="4" t="s">
        <v>8130</v>
      </c>
      <c r="I384" s="4" t="s">
        <v>8129</v>
      </c>
      <c r="J384" s="4" t="s">
        <v>2003</v>
      </c>
      <c r="K384" s="4">
        <v>32.711841999999997</v>
      </c>
      <c r="L384" s="4">
        <v>73.407449999999997</v>
      </c>
      <c r="M384" s="4">
        <v>80</v>
      </c>
      <c r="N384" s="4">
        <v>1044466</v>
      </c>
      <c r="O384" s="46" t="s">
        <v>38</v>
      </c>
      <c r="P384" s="46" t="s">
        <v>38</v>
      </c>
      <c r="Q384" s="4">
        <v>3.66</v>
      </c>
      <c r="R384" s="4">
        <v>15</v>
      </c>
      <c r="S384" s="4" t="s">
        <v>37</v>
      </c>
      <c r="T384" s="46" t="s">
        <v>38</v>
      </c>
      <c r="U384" s="46" t="s">
        <v>38</v>
      </c>
      <c r="V384" s="46" t="s">
        <v>38</v>
      </c>
      <c r="W384" s="46" t="s">
        <v>38</v>
      </c>
      <c r="X384" s="46" t="s">
        <v>38</v>
      </c>
      <c r="Y384" s="46" t="s">
        <v>38</v>
      </c>
      <c r="Z384" s="46" t="s">
        <v>38</v>
      </c>
      <c r="AA384" s="46" t="s">
        <v>38</v>
      </c>
      <c r="AB384" s="46" t="s">
        <v>38</v>
      </c>
      <c r="AC384" s="46" t="s">
        <v>38</v>
      </c>
      <c r="AD384" s="46" t="s">
        <v>38</v>
      </c>
      <c r="AE384" s="46" t="s">
        <v>38</v>
      </c>
      <c r="AF384" s="4" t="s">
        <v>6967</v>
      </c>
    </row>
    <row r="385" spans="1:32" s="6" customFormat="1" ht="60" customHeight="1" x14ac:dyDescent="0.2">
      <c r="A385" s="5">
        <v>382</v>
      </c>
      <c r="B385" s="4" t="s">
        <v>6223</v>
      </c>
      <c r="C385" s="4" t="s">
        <v>704</v>
      </c>
      <c r="D385" s="4" t="s">
        <v>739</v>
      </c>
      <c r="E385" s="4" t="s">
        <v>8133</v>
      </c>
      <c r="F385" s="4" t="s">
        <v>8132</v>
      </c>
      <c r="G385" s="4" t="s">
        <v>8136</v>
      </c>
      <c r="H385" s="4" t="s">
        <v>8135</v>
      </c>
      <c r="I385" s="4" t="s">
        <v>8134</v>
      </c>
      <c r="J385" s="4" t="s">
        <v>2003</v>
      </c>
      <c r="K385" s="4">
        <v>32.715752000000002</v>
      </c>
      <c r="L385" s="4">
        <v>73.401390000000006</v>
      </c>
      <c r="M385" s="4">
        <v>56</v>
      </c>
      <c r="N385" s="4">
        <v>998175</v>
      </c>
      <c r="O385" s="46" t="s">
        <v>38</v>
      </c>
      <c r="P385" s="46" t="s">
        <v>38</v>
      </c>
      <c r="Q385" s="4">
        <v>3.66</v>
      </c>
      <c r="R385" s="4">
        <v>15</v>
      </c>
      <c r="S385" s="4" t="s">
        <v>37</v>
      </c>
      <c r="T385" s="46" t="s">
        <v>38</v>
      </c>
      <c r="U385" s="46" t="s">
        <v>38</v>
      </c>
      <c r="V385" s="46" t="s">
        <v>38</v>
      </c>
      <c r="W385" s="46" t="s">
        <v>38</v>
      </c>
      <c r="X385" s="46" t="s">
        <v>38</v>
      </c>
      <c r="Y385" s="46" t="s">
        <v>38</v>
      </c>
      <c r="Z385" s="46" t="s">
        <v>38</v>
      </c>
      <c r="AA385" s="46" t="s">
        <v>38</v>
      </c>
      <c r="AB385" s="46" t="s">
        <v>38</v>
      </c>
      <c r="AC385" s="46" t="s">
        <v>38</v>
      </c>
      <c r="AD385" s="46" t="s">
        <v>38</v>
      </c>
      <c r="AE385" s="46" t="s">
        <v>38</v>
      </c>
      <c r="AF385" s="4" t="s">
        <v>6967</v>
      </c>
    </row>
    <row r="386" spans="1:32" s="6" customFormat="1" ht="60" customHeight="1" x14ac:dyDescent="0.2">
      <c r="A386" s="1">
        <v>383</v>
      </c>
      <c r="B386" s="4" t="s">
        <v>6223</v>
      </c>
      <c r="C386" s="4" t="s">
        <v>704</v>
      </c>
      <c r="D386" s="4" t="s">
        <v>719</v>
      </c>
      <c r="E386" s="4" t="s">
        <v>7930</v>
      </c>
      <c r="F386" s="4" t="s">
        <v>7210</v>
      </c>
      <c r="G386" s="4" t="s">
        <v>8164</v>
      </c>
      <c r="H386" s="4" t="s">
        <v>8163</v>
      </c>
      <c r="I386" s="4" t="s">
        <v>7941</v>
      </c>
      <c r="J386" s="4" t="s">
        <v>7930</v>
      </c>
      <c r="K386" s="4">
        <v>33.081482000000001</v>
      </c>
      <c r="L386" s="4">
        <v>73.386250000000004</v>
      </c>
      <c r="M386" s="4">
        <v>24</v>
      </c>
      <c r="N386" s="4">
        <v>815932</v>
      </c>
      <c r="O386" s="46" t="s">
        <v>38</v>
      </c>
      <c r="P386" s="46" t="s">
        <v>38</v>
      </c>
      <c r="Q386" s="4">
        <v>3.66</v>
      </c>
      <c r="R386" s="4">
        <v>15</v>
      </c>
      <c r="S386" s="4" t="s">
        <v>37</v>
      </c>
      <c r="T386" s="46" t="s">
        <v>38</v>
      </c>
      <c r="U386" s="46" t="s">
        <v>38</v>
      </c>
      <c r="V386" s="46" t="s">
        <v>38</v>
      </c>
      <c r="W386" s="46" t="s">
        <v>38</v>
      </c>
      <c r="X386" s="46" t="s">
        <v>38</v>
      </c>
      <c r="Y386" s="46" t="s">
        <v>38</v>
      </c>
      <c r="Z386" s="46" t="s">
        <v>38</v>
      </c>
      <c r="AA386" s="46" t="s">
        <v>38</v>
      </c>
      <c r="AB386" s="46" t="s">
        <v>38</v>
      </c>
      <c r="AC386" s="46" t="s">
        <v>38</v>
      </c>
      <c r="AD386" s="46" t="s">
        <v>38</v>
      </c>
      <c r="AE386" s="46" t="s">
        <v>38</v>
      </c>
      <c r="AF386" s="4" t="s">
        <v>6967</v>
      </c>
    </row>
    <row r="387" spans="1:32" s="6" customFormat="1" ht="60" customHeight="1" x14ac:dyDescent="0.2">
      <c r="A387" s="5">
        <v>384</v>
      </c>
      <c r="B387" s="4" t="s">
        <v>6223</v>
      </c>
      <c r="C387" s="4" t="s">
        <v>704</v>
      </c>
      <c r="D387" s="4" t="s">
        <v>719</v>
      </c>
      <c r="E387" s="4" t="s">
        <v>8156</v>
      </c>
      <c r="F387" s="4" t="s">
        <v>7210</v>
      </c>
      <c r="G387" s="4" t="s">
        <v>2614</v>
      </c>
      <c r="H387" s="4" t="s">
        <v>8157</v>
      </c>
      <c r="I387" s="4" t="s">
        <v>941</v>
      </c>
      <c r="J387" s="4" t="s">
        <v>8156</v>
      </c>
      <c r="K387" s="4">
        <v>33.071423000000003</v>
      </c>
      <c r="L387" s="4">
        <v>73.361312999999996</v>
      </c>
      <c r="M387" s="4">
        <v>40</v>
      </c>
      <c r="N387" s="4">
        <v>816113</v>
      </c>
      <c r="O387" s="46" t="s">
        <v>38</v>
      </c>
      <c r="P387" s="46" t="s">
        <v>38</v>
      </c>
      <c r="Q387" s="4">
        <v>3.66</v>
      </c>
      <c r="R387" s="4">
        <v>15</v>
      </c>
      <c r="S387" s="4" t="s">
        <v>37</v>
      </c>
      <c r="T387" s="46" t="s">
        <v>38</v>
      </c>
      <c r="U387" s="46" t="s">
        <v>38</v>
      </c>
      <c r="V387" s="46" t="s">
        <v>38</v>
      </c>
      <c r="W387" s="46" t="s">
        <v>38</v>
      </c>
      <c r="X387" s="46" t="s">
        <v>38</v>
      </c>
      <c r="Y387" s="46" t="s">
        <v>38</v>
      </c>
      <c r="Z387" s="46" t="s">
        <v>38</v>
      </c>
      <c r="AA387" s="46" t="s">
        <v>38</v>
      </c>
      <c r="AB387" s="46" t="s">
        <v>38</v>
      </c>
      <c r="AC387" s="46" t="s">
        <v>38</v>
      </c>
      <c r="AD387" s="46" t="s">
        <v>38</v>
      </c>
      <c r="AE387" s="46" t="s">
        <v>38</v>
      </c>
      <c r="AF387" s="4" t="s">
        <v>6967</v>
      </c>
    </row>
    <row r="388" spans="1:32" s="6" customFormat="1" ht="60" customHeight="1" x14ac:dyDescent="0.2">
      <c r="A388" s="1">
        <v>385</v>
      </c>
      <c r="B388" s="4" t="s">
        <v>6223</v>
      </c>
      <c r="C388" s="4" t="s">
        <v>704</v>
      </c>
      <c r="D388" s="4" t="s">
        <v>719</v>
      </c>
      <c r="E388" s="4" t="s">
        <v>7944</v>
      </c>
      <c r="F388" s="4" t="s">
        <v>7210</v>
      </c>
      <c r="G388" s="4" t="s">
        <v>3214</v>
      </c>
      <c r="H388" s="4" t="s">
        <v>8907</v>
      </c>
      <c r="I388" s="4" t="s">
        <v>8906</v>
      </c>
      <c r="J388" s="4" t="s">
        <v>7944</v>
      </c>
      <c r="K388" s="4">
        <v>33.081493000000002</v>
      </c>
      <c r="L388" s="4">
        <v>73.371467999999993</v>
      </c>
      <c r="M388" s="4">
        <v>45</v>
      </c>
      <c r="N388" s="4">
        <v>829692</v>
      </c>
      <c r="O388" s="46" t="s">
        <v>38</v>
      </c>
      <c r="P388" s="46" t="s">
        <v>38</v>
      </c>
      <c r="Q388" s="4">
        <v>3.66</v>
      </c>
      <c r="R388" s="4">
        <v>15</v>
      </c>
      <c r="S388" s="4" t="s">
        <v>37</v>
      </c>
      <c r="T388" s="46" t="s">
        <v>38</v>
      </c>
      <c r="U388" s="46" t="s">
        <v>38</v>
      </c>
      <c r="V388" s="46" t="s">
        <v>38</v>
      </c>
      <c r="W388" s="46" t="s">
        <v>38</v>
      </c>
      <c r="X388" s="46" t="s">
        <v>38</v>
      </c>
      <c r="Y388" s="46" t="s">
        <v>38</v>
      </c>
      <c r="Z388" s="46" t="s">
        <v>38</v>
      </c>
      <c r="AA388" s="46" t="s">
        <v>38</v>
      </c>
      <c r="AB388" s="46" t="s">
        <v>38</v>
      </c>
      <c r="AC388" s="46" t="s">
        <v>38</v>
      </c>
      <c r="AD388" s="46" t="s">
        <v>38</v>
      </c>
      <c r="AE388" s="46" t="s">
        <v>38</v>
      </c>
      <c r="AF388" s="4" t="s">
        <v>6967</v>
      </c>
    </row>
    <row r="389" spans="1:32" s="6" customFormat="1" ht="60" customHeight="1" x14ac:dyDescent="0.2">
      <c r="A389" s="5">
        <v>386</v>
      </c>
      <c r="B389" s="4" t="s">
        <v>6223</v>
      </c>
      <c r="C389" s="4" t="s">
        <v>704</v>
      </c>
      <c r="D389" s="4" t="s">
        <v>719</v>
      </c>
      <c r="E389" s="4" t="s">
        <v>7926</v>
      </c>
      <c r="F389" s="4" t="s">
        <v>7210</v>
      </c>
      <c r="G389" s="4" t="s">
        <v>8905</v>
      </c>
      <c r="H389" s="4" t="s">
        <v>4298</v>
      </c>
      <c r="I389" s="4" t="s">
        <v>4299</v>
      </c>
      <c r="J389" s="4" t="s">
        <v>7926</v>
      </c>
      <c r="K389" s="4">
        <v>33.070545000000003</v>
      </c>
      <c r="L389" s="4">
        <v>73.382689999999997</v>
      </c>
      <c r="M389" s="4">
        <v>40</v>
      </c>
      <c r="N389" s="4">
        <v>829692</v>
      </c>
      <c r="O389" s="46" t="s">
        <v>38</v>
      </c>
      <c r="P389" s="46" t="s">
        <v>38</v>
      </c>
      <c r="Q389" s="4">
        <v>3.66</v>
      </c>
      <c r="R389" s="4">
        <v>15</v>
      </c>
      <c r="S389" s="4" t="s">
        <v>37</v>
      </c>
      <c r="T389" s="46" t="s">
        <v>38</v>
      </c>
      <c r="U389" s="46" t="s">
        <v>38</v>
      </c>
      <c r="V389" s="46" t="s">
        <v>38</v>
      </c>
      <c r="W389" s="46" t="s">
        <v>38</v>
      </c>
      <c r="X389" s="46" t="s">
        <v>38</v>
      </c>
      <c r="Y389" s="46" t="s">
        <v>38</v>
      </c>
      <c r="Z389" s="46" t="s">
        <v>38</v>
      </c>
      <c r="AA389" s="46" t="s">
        <v>38</v>
      </c>
      <c r="AB389" s="46" t="s">
        <v>38</v>
      </c>
      <c r="AC389" s="46" t="s">
        <v>38</v>
      </c>
      <c r="AD389" s="46" t="s">
        <v>38</v>
      </c>
      <c r="AE389" s="46" t="s">
        <v>38</v>
      </c>
      <c r="AF389" s="4" t="s">
        <v>6967</v>
      </c>
    </row>
    <row r="390" spans="1:32" s="6" customFormat="1" ht="60" customHeight="1" x14ac:dyDescent="0.2">
      <c r="A390" s="1">
        <v>387</v>
      </c>
      <c r="B390" s="4" t="s">
        <v>6223</v>
      </c>
      <c r="C390" s="4" t="s">
        <v>704</v>
      </c>
      <c r="D390" s="4" t="s">
        <v>719</v>
      </c>
      <c r="E390" s="4" t="s">
        <v>8904</v>
      </c>
      <c r="F390" s="4" t="s">
        <v>7210</v>
      </c>
      <c r="G390" s="4" t="s">
        <v>8194</v>
      </c>
      <c r="H390" s="4" t="s">
        <v>8193</v>
      </c>
      <c r="I390" s="4" t="s">
        <v>8192</v>
      </c>
      <c r="J390" s="4" t="s">
        <v>8904</v>
      </c>
      <c r="K390" s="4">
        <v>33.093493000000002</v>
      </c>
      <c r="L390" s="4">
        <v>73.363414000000006</v>
      </c>
      <c r="M390" s="4">
        <v>35</v>
      </c>
      <c r="N390" s="4">
        <v>829535</v>
      </c>
      <c r="O390" s="46" t="s">
        <v>38</v>
      </c>
      <c r="P390" s="46" t="s">
        <v>38</v>
      </c>
      <c r="Q390" s="4">
        <v>3.66</v>
      </c>
      <c r="R390" s="4">
        <v>15</v>
      </c>
      <c r="S390" s="4" t="s">
        <v>37</v>
      </c>
      <c r="T390" s="46" t="s">
        <v>38</v>
      </c>
      <c r="U390" s="46" t="s">
        <v>38</v>
      </c>
      <c r="V390" s="46" t="s">
        <v>38</v>
      </c>
      <c r="W390" s="46" t="s">
        <v>38</v>
      </c>
      <c r="X390" s="46" t="s">
        <v>38</v>
      </c>
      <c r="Y390" s="46" t="s">
        <v>38</v>
      </c>
      <c r="Z390" s="46" t="s">
        <v>38</v>
      </c>
      <c r="AA390" s="46" t="s">
        <v>38</v>
      </c>
      <c r="AB390" s="46" t="s">
        <v>38</v>
      </c>
      <c r="AC390" s="46" t="s">
        <v>38</v>
      </c>
      <c r="AD390" s="46" t="s">
        <v>38</v>
      </c>
      <c r="AE390" s="46" t="s">
        <v>38</v>
      </c>
      <c r="AF390" s="4" t="s">
        <v>6967</v>
      </c>
    </row>
    <row r="391" spans="1:32" s="6" customFormat="1" ht="60" customHeight="1" x14ac:dyDescent="0.2">
      <c r="A391" s="5">
        <v>388</v>
      </c>
      <c r="B391" s="4" t="s">
        <v>6223</v>
      </c>
      <c r="C391" s="4" t="s">
        <v>704</v>
      </c>
      <c r="D391" s="4" t="s">
        <v>719</v>
      </c>
      <c r="E391" s="4" t="s">
        <v>8439</v>
      </c>
      <c r="F391" s="4" t="s">
        <v>1200</v>
      </c>
      <c r="G391" s="4" t="s">
        <v>8903</v>
      </c>
      <c r="H391" s="4" t="s">
        <v>8902</v>
      </c>
      <c r="I391" s="4" t="s">
        <v>8901</v>
      </c>
      <c r="J391" s="4" t="s">
        <v>8439</v>
      </c>
      <c r="K391" s="4">
        <v>33.084957000000003</v>
      </c>
      <c r="L391" s="4">
        <v>73.471395999999999</v>
      </c>
      <c r="M391" s="4">
        <v>35</v>
      </c>
      <c r="N391" s="4">
        <v>829692</v>
      </c>
      <c r="O391" s="46" t="s">
        <v>38</v>
      </c>
      <c r="P391" s="46" t="s">
        <v>38</v>
      </c>
      <c r="Q391" s="4">
        <v>3.66</v>
      </c>
      <c r="R391" s="4">
        <v>15</v>
      </c>
      <c r="S391" s="4" t="s">
        <v>37</v>
      </c>
      <c r="T391" s="46" t="s">
        <v>38</v>
      </c>
      <c r="U391" s="46" t="s">
        <v>38</v>
      </c>
      <c r="V391" s="46" t="s">
        <v>38</v>
      </c>
      <c r="W391" s="46" t="s">
        <v>38</v>
      </c>
      <c r="X391" s="46" t="s">
        <v>38</v>
      </c>
      <c r="Y391" s="46" t="s">
        <v>38</v>
      </c>
      <c r="Z391" s="46" t="s">
        <v>38</v>
      </c>
      <c r="AA391" s="46" t="s">
        <v>38</v>
      </c>
      <c r="AB391" s="46" t="s">
        <v>38</v>
      </c>
      <c r="AC391" s="46" t="s">
        <v>38</v>
      </c>
      <c r="AD391" s="46" t="s">
        <v>38</v>
      </c>
      <c r="AE391" s="46" t="s">
        <v>38</v>
      </c>
      <c r="AF391" s="4" t="s">
        <v>6967</v>
      </c>
    </row>
    <row r="392" spans="1:32" s="6" customFormat="1" ht="60" customHeight="1" x14ac:dyDescent="0.2">
      <c r="A392" s="1">
        <v>389</v>
      </c>
      <c r="B392" s="4" t="s">
        <v>6223</v>
      </c>
      <c r="C392" s="4" t="s">
        <v>704</v>
      </c>
      <c r="D392" s="4" t="s">
        <v>719</v>
      </c>
      <c r="E392" s="4" t="s">
        <v>8897</v>
      </c>
      <c r="F392" s="4" t="s">
        <v>7210</v>
      </c>
      <c r="G392" s="4" t="s">
        <v>8900</v>
      </c>
      <c r="H392" s="4" t="s">
        <v>8899</v>
      </c>
      <c r="I392" s="4" t="s">
        <v>8898</v>
      </c>
      <c r="J392" s="4" t="s">
        <v>8897</v>
      </c>
      <c r="K392" s="4">
        <v>33.082428999999998</v>
      </c>
      <c r="L392" s="4">
        <v>73.359560000000002</v>
      </c>
      <c r="M392" s="4">
        <v>50</v>
      </c>
      <c r="N392" s="4">
        <v>813463</v>
      </c>
      <c r="O392" s="46" t="s">
        <v>38</v>
      </c>
      <c r="P392" s="46" t="s">
        <v>38</v>
      </c>
      <c r="Q392" s="4">
        <v>3.66</v>
      </c>
      <c r="R392" s="4">
        <v>15</v>
      </c>
      <c r="S392" s="4" t="s">
        <v>37</v>
      </c>
      <c r="T392" s="46" t="s">
        <v>38</v>
      </c>
      <c r="U392" s="46" t="s">
        <v>38</v>
      </c>
      <c r="V392" s="46" t="s">
        <v>38</v>
      </c>
      <c r="W392" s="46" t="s">
        <v>38</v>
      </c>
      <c r="X392" s="46" t="s">
        <v>38</v>
      </c>
      <c r="Y392" s="46" t="s">
        <v>38</v>
      </c>
      <c r="Z392" s="46" t="s">
        <v>38</v>
      </c>
      <c r="AA392" s="46" t="s">
        <v>38</v>
      </c>
      <c r="AB392" s="46" t="s">
        <v>38</v>
      </c>
      <c r="AC392" s="46" t="s">
        <v>38</v>
      </c>
      <c r="AD392" s="46" t="s">
        <v>38</v>
      </c>
      <c r="AE392" s="46" t="s">
        <v>38</v>
      </c>
      <c r="AF392" s="4" t="s">
        <v>6967</v>
      </c>
    </row>
    <row r="393" spans="1:32" s="6" customFormat="1" ht="60" customHeight="1" x14ac:dyDescent="0.2">
      <c r="A393" s="5">
        <v>390</v>
      </c>
      <c r="B393" s="4" t="s">
        <v>6223</v>
      </c>
      <c r="C393" s="4" t="s">
        <v>704</v>
      </c>
      <c r="D393" s="4" t="s">
        <v>719</v>
      </c>
      <c r="E393" s="4" t="s">
        <v>721</v>
      </c>
      <c r="F393" s="4" t="s">
        <v>721</v>
      </c>
      <c r="G393" s="4" t="s">
        <v>8896</v>
      </c>
      <c r="H393" s="4" t="s">
        <v>8895</v>
      </c>
      <c r="I393" s="4" t="s">
        <v>8894</v>
      </c>
      <c r="J393" s="4" t="s">
        <v>721</v>
      </c>
      <c r="K393" s="4">
        <v>33.992221999999998</v>
      </c>
      <c r="L393" s="4">
        <v>73.378649999999993</v>
      </c>
      <c r="M393" s="4">
        <v>40</v>
      </c>
      <c r="N393" s="4">
        <v>986946</v>
      </c>
      <c r="O393" s="46" t="s">
        <v>38</v>
      </c>
      <c r="P393" s="46" t="s">
        <v>38</v>
      </c>
      <c r="Q393" s="4">
        <v>3.66</v>
      </c>
      <c r="R393" s="4">
        <v>15</v>
      </c>
      <c r="S393" s="4" t="s">
        <v>37</v>
      </c>
      <c r="T393" s="46" t="s">
        <v>38</v>
      </c>
      <c r="U393" s="46" t="s">
        <v>38</v>
      </c>
      <c r="V393" s="46" t="s">
        <v>38</v>
      </c>
      <c r="W393" s="46" t="s">
        <v>38</v>
      </c>
      <c r="X393" s="46" t="s">
        <v>38</v>
      </c>
      <c r="Y393" s="46" t="s">
        <v>38</v>
      </c>
      <c r="Z393" s="46" t="s">
        <v>38</v>
      </c>
      <c r="AA393" s="46" t="s">
        <v>38</v>
      </c>
      <c r="AB393" s="46" t="s">
        <v>38</v>
      </c>
      <c r="AC393" s="46" t="s">
        <v>38</v>
      </c>
      <c r="AD393" s="46" t="s">
        <v>38</v>
      </c>
      <c r="AE393" s="46" t="s">
        <v>38</v>
      </c>
      <c r="AF393" s="4" t="s">
        <v>6967</v>
      </c>
    </row>
    <row r="394" spans="1:32" s="6" customFormat="1" ht="60" customHeight="1" x14ac:dyDescent="0.2">
      <c r="A394" s="1">
        <v>391</v>
      </c>
      <c r="B394" s="4" t="s">
        <v>6223</v>
      </c>
      <c r="C394" s="4" t="s">
        <v>704</v>
      </c>
      <c r="D394" s="4" t="s">
        <v>704</v>
      </c>
      <c r="E394" s="4" t="s">
        <v>6457</v>
      </c>
      <c r="F394" s="4" t="s">
        <v>4387</v>
      </c>
      <c r="G394" s="4" t="s">
        <v>8893</v>
      </c>
      <c r="H394" s="4" t="s">
        <v>8892</v>
      </c>
      <c r="I394" s="4" t="s">
        <v>8891</v>
      </c>
      <c r="J394" s="4" t="s">
        <v>6457</v>
      </c>
      <c r="K394" s="4">
        <v>32.757297999999999</v>
      </c>
      <c r="L394" s="4">
        <v>73.306614999999994</v>
      </c>
      <c r="M394" s="4">
        <v>120</v>
      </c>
      <c r="N394" s="4">
        <v>1044466</v>
      </c>
      <c r="O394" s="46" t="s">
        <v>38</v>
      </c>
      <c r="P394" s="46" t="s">
        <v>38</v>
      </c>
      <c r="Q394" s="4">
        <v>3.66</v>
      </c>
      <c r="R394" s="4">
        <v>15</v>
      </c>
      <c r="S394" s="4" t="s">
        <v>37</v>
      </c>
      <c r="T394" s="46" t="s">
        <v>38</v>
      </c>
      <c r="U394" s="46" t="s">
        <v>38</v>
      </c>
      <c r="V394" s="46" t="s">
        <v>38</v>
      </c>
      <c r="W394" s="46" t="s">
        <v>38</v>
      </c>
      <c r="X394" s="46" t="s">
        <v>38</v>
      </c>
      <c r="Y394" s="46" t="s">
        <v>38</v>
      </c>
      <c r="Z394" s="46" t="s">
        <v>38</v>
      </c>
      <c r="AA394" s="46" t="s">
        <v>38</v>
      </c>
      <c r="AB394" s="46" t="s">
        <v>38</v>
      </c>
      <c r="AC394" s="46" t="s">
        <v>38</v>
      </c>
      <c r="AD394" s="46" t="s">
        <v>38</v>
      </c>
      <c r="AE394" s="46" t="s">
        <v>38</v>
      </c>
      <c r="AF394" s="4" t="s">
        <v>6967</v>
      </c>
    </row>
    <row r="395" spans="1:32" s="6" customFormat="1" ht="60" customHeight="1" x14ac:dyDescent="0.2">
      <c r="A395" s="5">
        <v>392</v>
      </c>
      <c r="B395" s="4" t="s">
        <v>6223</v>
      </c>
      <c r="C395" s="4" t="s">
        <v>704</v>
      </c>
      <c r="D395" s="4" t="s">
        <v>704</v>
      </c>
      <c r="E395" s="4" t="s">
        <v>8884</v>
      </c>
      <c r="F395" s="4" t="s">
        <v>4387</v>
      </c>
      <c r="G395" s="4" t="s">
        <v>8890</v>
      </c>
      <c r="H395" s="4" t="s">
        <v>8889</v>
      </c>
      <c r="I395" s="4" t="s">
        <v>8888</v>
      </c>
      <c r="J395" s="4" t="s">
        <v>8884</v>
      </c>
      <c r="K395" s="4">
        <v>32.741692999999998</v>
      </c>
      <c r="L395" s="4">
        <v>73.339641999999998</v>
      </c>
      <c r="M395" s="4">
        <v>56</v>
      </c>
      <c r="N395" s="4">
        <v>986557</v>
      </c>
      <c r="O395" s="46" t="s">
        <v>38</v>
      </c>
      <c r="P395" s="46" t="s">
        <v>38</v>
      </c>
      <c r="Q395" s="4">
        <v>3.66</v>
      </c>
      <c r="R395" s="4">
        <v>15</v>
      </c>
      <c r="S395" s="4" t="s">
        <v>37</v>
      </c>
      <c r="T395" s="46" t="s">
        <v>38</v>
      </c>
      <c r="U395" s="46" t="s">
        <v>38</v>
      </c>
      <c r="V395" s="46" t="s">
        <v>38</v>
      </c>
      <c r="W395" s="46" t="s">
        <v>38</v>
      </c>
      <c r="X395" s="46" t="s">
        <v>38</v>
      </c>
      <c r="Y395" s="46" t="s">
        <v>38</v>
      </c>
      <c r="Z395" s="46" t="s">
        <v>38</v>
      </c>
      <c r="AA395" s="46" t="s">
        <v>38</v>
      </c>
      <c r="AB395" s="46" t="s">
        <v>38</v>
      </c>
      <c r="AC395" s="46" t="s">
        <v>38</v>
      </c>
      <c r="AD395" s="46" t="s">
        <v>38</v>
      </c>
      <c r="AE395" s="46" t="s">
        <v>38</v>
      </c>
      <c r="AF395" s="4" t="s">
        <v>6967</v>
      </c>
    </row>
    <row r="396" spans="1:32" s="6" customFormat="1" ht="60" customHeight="1" x14ac:dyDescent="0.2">
      <c r="A396" s="1">
        <v>393</v>
      </c>
      <c r="B396" s="4" t="s">
        <v>6223</v>
      </c>
      <c r="C396" s="4" t="s">
        <v>704</v>
      </c>
      <c r="D396" s="4" t="s">
        <v>704</v>
      </c>
      <c r="E396" s="4" t="s">
        <v>8884</v>
      </c>
      <c r="F396" s="4" t="s">
        <v>4387</v>
      </c>
      <c r="G396" s="4" t="s">
        <v>8887</v>
      </c>
      <c r="H396" s="4" t="s">
        <v>8886</v>
      </c>
      <c r="I396" s="4" t="s">
        <v>8885</v>
      </c>
      <c r="J396" s="4" t="s">
        <v>8884</v>
      </c>
      <c r="K396" s="4">
        <v>32.729942999999999</v>
      </c>
      <c r="L396" s="4">
        <v>73.333285000000004</v>
      </c>
      <c r="M396" s="4">
        <v>56</v>
      </c>
      <c r="N396" s="4">
        <v>988286</v>
      </c>
      <c r="O396" s="46" t="s">
        <v>38</v>
      </c>
      <c r="P396" s="46" t="s">
        <v>38</v>
      </c>
      <c r="Q396" s="4">
        <v>3.66</v>
      </c>
      <c r="R396" s="4">
        <v>15</v>
      </c>
      <c r="S396" s="4" t="s">
        <v>37</v>
      </c>
      <c r="T396" s="46" t="s">
        <v>38</v>
      </c>
      <c r="U396" s="46" t="s">
        <v>38</v>
      </c>
      <c r="V396" s="46" t="s">
        <v>38</v>
      </c>
      <c r="W396" s="46" t="s">
        <v>38</v>
      </c>
      <c r="X396" s="46" t="s">
        <v>38</v>
      </c>
      <c r="Y396" s="46" t="s">
        <v>38</v>
      </c>
      <c r="Z396" s="46" t="s">
        <v>38</v>
      </c>
      <c r="AA396" s="46" t="s">
        <v>38</v>
      </c>
      <c r="AB396" s="46" t="s">
        <v>38</v>
      </c>
      <c r="AC396" s="46" t="s">
        <v>38</v>
      </c>
      <c r="AD396" s="46" t="s">
        <v>38</v>
      </c>
      <c r="AE396" s="46" t="s">
        <v>38</v>
      </c>
      <c r="AF396" s="4" t="s">
        <v>6967</v>
      </c>
    </row>
    <row r="397" spans="1:32" s="6" customFormat="1" ht="60" customHeight="1" x14ac:dyDescent="0.2">
      <c r="A397" s="5">
        <v>394</v>
      </c>
      <c r="B397" s="4" t="s">
        <v>6223</v>
      </c>
      <c r="C397" s="4" t="s">
        <v>1549</v>
      </c>
      <c r="D397" s="4" t="s">
        <v>1583</v>
      </c>
      <c r="E397" s="4" t="s">
        <v>8782</v>
      </c>
      <c r="F397" s="4" t="s">
        <v>8782</v>
      </c>
      <c r="G397" s="4" t="s">
        <v>8785</v>
      </c>
      <c r="H397" s="4" t="s">
        <v>8784</v>
      </c>
      <c r="I397" s="4" t="s">
        <v>8783</v>
      </c>
      <c r="J397" s="4" t="s">
        <v>8782</v>
      </c>
      <c r="K397" s="4">
        <v>33.32826</v>
      </c>
      <c r="L397" s="4">
        <v>73.437949000000003</v>
      </c>
      <c r="M397" s="4">
        <v>40</v>
      </c>
      <c r="N397" s="4">
        <v>1316799</v>
      </c>
      <c r="O397" s="10">
        <v>480000</v>
      </c>
      <c r="P397" s="46" t="s">
        <v>38</v>
      </c>
      <c r="Q397" s="4">
        <v>3.65</v>
      </c>
      <c r="R397" s="4">
        <v>6.7</v>
      </c>
      <c r="S397" s="4" t="s">
        <v>37</v>
      </c>
      <c r="T397" s="46" t="s">
        <v>38</v>
      </c>
      <c r="U397" s="46" t="s">
        <v>38</v>
      </c>
      <c r="V397" s="46" t="s">
        <v>38</v>
      </c>
      <c r="W397" s="46" t="s">
        <v>38</v>
      </c>
      <c r="X397" s="46" t="s">
        <v>38</v>
      </c>
      <c r="Y397" s="46" t="s">
        <v>38</v>
      </c>
      <c r="Z397" s="46" t="s">
        <v>38</v>
      </c>
      <c r="AA397" s="46" t="s">
        <v>38</v>
      </c>
      <c r="AB397" s="46" t="s">
        <v>38</v>
      </c>
      <c r="AC397" s="46" t="s">
        <v>38</v>
      </c>
      <c r="AD397" s="46" t="s">
        <v>38</v>
      </c>
      <c r="AE397" s="46" t="s">
        <v>38</v>
      </c>
      <c r="AF397" s="4" t="s">
        <v>6891</v>
      </c>
    </row>
    <row r="398" spans="1:32" s="6" customFormat="1" ht="60" customHeight="1" x14ac:dyDescent="0.2">
      <c r="A398" s="1">
        <v>395</v>
      </c>
      <c r="B398" s="4" t="s">
        <v>6223</v>
      </c>
      <c r="C398" s="4" t="s">
        <v>1549</v>
      </c>
      <c r="D398" s="4" t="s">
        <v>1583</v>
      </c>
      <c r="E398" s="4" t="s">
        <v>8880</v>
      </c>
      <c r="F398" s="4" t="s">
        <v>8880</v>
      </c>
      <c r="G398" s="4" t="s">
        <v>8883</v>
      </c>
      <c r="H398" s="4" t="s">
        <v>8882</v>
      </c>
      <c r="I398" s="10" t="s">
        <v>8881</v>
      </c>
      <c r="J398" s="4" t="s">
        <v>8880</v>
      </c>
      <c r="K398" s="4">
        <v>33.228630000000003</v>
      </c>
      <c r="L398" s="4">
        <v>73.383927</v>
      </c>
      <c r="M398" s="4">
        <v>45</v>
      </c>
      <c r="N398" s="4">
        <v>1174596</v>
      </c>
      <c r="O398" s="10">
        <v>480000</v>
      </c>
      <c r="P398" s="46" t="s">
        <v>38</v>
      </c>
      <c r="Q398" s="4">
        <v>3.65</v>
      </c>
      <c r="R398" s="4">
        <v>6.7</v>
      </c>
      <c r="S398" s="4" t="s">
        <v>37</v>
      </c>
      <c r="T398" s="46" t="s">
        <v>38</v>
      </c>
      <c r="U398" s="46" t="s">
        <v>38</v>
      </c>
      <c r="V398" s="46" t="s">
        <v>38</v>
      </c>
      <c r="W398" s="46" t="s">
        <v>38</v>
      </c>
      <c r="X398" s="46" t="s">
        <v>38</v>
      </c>
      <c r="Y398" s="46" t="s">
        <v>38</v>
      </c>
      <c r="Z398" s="46" t="s">
        <v>38</v>
      </c>
      <c r="AA398" s="46" t="s">
        <v>38</v>
      </c>
      <c r="AB398" s="46" t="s">
        <v>38</v>
      </c>
      <c r="AC398" s="46" t="s">
        <v>38</v>
      </c>
      <c r="AD398" s="46" t="s">
        <v>38</v>
      </c>
      <c r="AE398" s="46" t="s">
        <v>38</v>
      </c>
      <c r="AF398" s="4" t="s">
        <v>6891</v>
      </c>
    </row>
    <row r="399" spans="1:32" s="6" customFormat="1" ht="60" customHeight="1" x14ac:dyDescent="0.2">
      <c r="A399" s="5">
        <v>396</v>
      </c>
      <c r="B399" s="4" t="s">
        <v>6223</v>
      </c>
      <c r="C399" s="4" t="s">
        <v>1549</v>
      </c>
      <c r="D399" s="4" t="s">
        <v>1583</v>
      </c>
      <c r="E399" s="4" t="s">
        <v>6268</v>
      </c>
      <c r="F399" s="4" t="s">
        <v>6268</v>
      </c>
      <c r="G399" s="4" t="s">
        <v>8768</v>
      </c>
      <c r="H399" s="4" t="s">
        <v>8767</v>
      </c>
      <c r="I399" s="4" t="s">
        <v>8766</v>
      </c>
      <c r="J399" s="4" t="s">
        <v>8879</v>
      </c>
      <c r="K399" s="4">
        <v>33.223140000000001</v>
      </c>
      <c r="L399" s="4">
        <v>73.002499999999998</v>
      </c>
      <c r="M399" s="4">
        <v>45</v>
      </c>
      <c r="N399" s="4">
        <v>1198684</v>
      </c>
      <c r="O399" s="10">
        <v>480000</v>
      </c>
      <c r="P399" s="46" t="s">
        <v>38</v>
      </c>
      <c r="Q399" s="4">
        <v>3.65</v>
      </c>
      <c r="R399" s="4">
        <v>6.7</v>
      </c>
      <c r="S399" s="4" t="s">
        <v>37</v>
      </c>
      <c r="T399" s="46" t="s">
        <v>38</v>
      </c>
      <c r="U399" s="46" t="s">
        <v>38</v>
      </c>
      <c r="V399" s="46" t="s">
        <v>38</v>
      </c>
      <c r="W399" s="46" t="s">
        <v>38</v>
      </c>
      <c r="X399" s="46" t="s">
        <v>38</v>
      </c>
      <c r="Y399" s="46" t="s">
        <v>38</v>
      </c>
      <c r="Z399" s="46" t="s">
        <v>38</v>
      </c>
      <c r="AA399" s="46" t="s">
        <v>38</v>
      </c>
      <c r="AB399" s="46" t="s">
        <v>38</v>
      </c>
      <c r="AC399" s="46" t="s">
        <v>38</v>
      </c>
      <c r="AD399" s="46" t="s">
        <v>38</v>
      </c>
      <c r="AE399" s="46" t="s">
        <v>38</v>
      </c>
      <c r="AF399" s="4" t="s">
        <v>6891</v>
      </c>
    </row>
    <row r="400" spans="1:32" s="6" customFormat="1" ht="60" customHeight="1" x14ac:dyDescent="0.2">
      <c r="A400" s="1">
        <v>397</v>
      </c>
      <c r="B400" s="4" t="s">
        <v>6223</v>
      </c>
      <c r="C400" s="4" t="s">
        <v>1549</v>
      </c>
      <c r="D400" s="4" t="s">
        <v>1583</v>
      </c>
      <c r="E400" s="4" t="s">
        <v>8877</v>
      </c>
      <c r="F400" s="4" t="s">
        <v>8877</v>
      </c>
      <c r="G400" s="4" t="s">
        <v>8878</v>
      </c>
      <c r="H400" s="4" t="s">
        <v>7774</v>
      </c>
      <c r="I400" s="4" t="s">
        <v>7773</v>
      </c>
      <c r="J400" s="4" t="s">
        <v>8877</v>
      </c>
      <c r="K400" s="4">
        <v>33.148899999999998</v>
      </c>
      <c r="L400" s="4">
        <v>73.030199999999994</v>
      </c>
      <c r="M400" s="4">
        <v>45</v>
      </c>
      <c r="N400" s="4">
        <v>1156394</v>
      </c>
      <c r="O400" s="10">
        <v>480000</v>
      </c>
      <c r="P400" s="46" t="s">
        <v>38</v>
      </c>
      <c r="Q400" s="4">
        <v>3.65</v>
      </c>
      <c r="R400" s="4">
        <v>6.7</v>
      </c>
      <c r="S400" s="4" t="s">
        <v>37</v>
      </c>
      <c r="T400" s="46" t="s">
        <v>38</v>
      </c>
      <c r="U400" s="46" t="s">
        <v>38</v>
      </c>
      <c r="V400" s="46" t="s">
        <v>38</v>
      </c>
      <c r="W400" s="46" t="s">
        <v>38</v>
      </c>
      <c r="X400" s="46" t="s">
        <v>38</v>
      </c>
      <c r="Y400" s="46" t="s">
        <v>38</v>
      </c>
      <c r="Z400" s="46" t="s">
        <v>38</v>
      </c>
      <c r="AA400" s="46" t="s">
        <v>38</v>
      </c>
      <c r="AB400" s="46" t="s">
        <v>38</v>
      </c>
      <c r="AC400" s="46" t="s">
        <v>38</v>
      </c>
      <c r="AD400" s="46" t="s">
        <v>38</v>
      </c>
      <c r="AE400" s="46" t="s">
        <v>38</v>
      </c>
      <c r="AF400" s="4" t="s">
        <v>6891</v>
      </c>
    </row>
    <row r="401" spans="1:32" s="6" customFormat="1" ht="60" customHeight="1" x14ac:dyDescent="0.2">
      <c r="A401" s="5">
        <v>398</v>
      </c>
      <c r="B401" s="4" t="s">
        <v>6223</v>
      </c>
      <c r="C401" s="4" t="s">
        <v>1549</v>
      </c>
      <c r="D401" s="4" t="s">
        <v>1549</v>
      </c>
      <c r="E401" s="4" t="s">
        <v>8085</v>
      </c>
      <c r="F401" s="4" t="s">
        <v>8085</v>
      </c>
      <c r="G401" s="4" t="s">
        <v>8088</v>
      </c>
      <c r="H401" s="4" t="s">
        <v>8087</v>
      </c>
      <c r="I401" s="4" t="s">
        <v>8086</v>
      </c>
      <c r="J401" s="4" t="s">
        <v>8085</v>
      </c>
      <c r="K401" s="4">
        <v>33.323098000000002</v>
      </c>
      <c r="L401" s="4">
        <v>72.832353999999995</v>
      </c>
      <c r="M401" s="4">
        <v>40</v>
      </c>
      <c r="N401" s="4">
        <v>943269</v>
      </c>
      <c r="O401" s="10">
        <v>480000</v>
      </c>
      <c r="P401" s="46" t="s">
        <v>38</v>
      </c>
      <c r="Q401" s="4">
        <v>3.65</v>
      </c>
      <c r="R401" s="4">
        <v>8.5</v>
      </c>
      <c r="S401" s="4" t="s">
        <v>37</v>
      </c>
      <c r="T401" s="46" t="s">
        <v>38</v>
      </c>
      <c r="U401" s="46" t="s">
        <v>38</v>
      </c>
      <c r="V401" s="46" t="s">
        <v>38</v>
      </c>
      <c r="W401" s="46" t="s">
        <v>38</v>
      </c>
      <c r="X401" s="46" t="s">
        <v>38</v>
      </c>
      <c r="Y401" s="46" t="s">
        <v>38</v>
      </c>
      <c r="Z401" s="46" t="s">
        <v>38</v>
      </c>
      <c r="AA401" s="46" t="s">
        <v>38</v>
      </c>
      <c r="AB401" s="46" t="s">
        <v>38</v>
      </c>
      <c r="AC401" s="46" t="s">
        <v>38</v>
      </c>
      <c r="AD401" s="46" t="s">
        <v>38</v>
      </c>
      <c r="AE401" s="46" t="s">
        <v>38</v>
      </c>
      <c r="AF401" s="4" t="s">
        <v>6891</v>
      </c>
    </row>
    <row r="402" spans="1:32" s="6" customFormat="1" ht="60" customHeight="1" x14ac:dyDescent="0.2">
      <c r="A402" s="1">
        <v>399</v>
      </c>
      <c r="B402" s="4" t="s">
        <v>6223</v>
      </c>
      <c r="C402" s="4" t="s">
        <v>1549</v>
      </c>
      <c r="D402" s="4" t="s">
        <v>1549</v>
      </c>
      <c r="E402" s="4" t="s">
        <v>8085</v>
      </c>
      <c r="F402" s="4" t="s">
        <v>8085</v>
      </c>
      <c r="G402" s="4" t="s">
        <v>8088</v>
      </c>
      <c r="H402" s="4" t="s">
        <v>8087</v>
      </c>
      <c r="I402" s="4" t="s">
        <v>8086</v>
      </c>
      <c r="J402" s="4" t="s">
        <v>8085</v>
      </c>
      <c r="K402" s="4">
        <v>33.323098000000002</v>
      </c>
      <c r="L402" s="4">
        <v>72.832353999999995</v>
      </c>
      <c r="M402" s="4">
        <v>40</v>
      </c>
      <c r="N402" s="4">
        <v>943269</v>
      </c>
      <c r="O402" s="10">
        <v>480000</v>
      </c>
      <c r="P402" s="46">
        <v>45545</v>
      </c>
      <c r="Q402" s="4">
        <v>3.65</v>
      </c>
      <c r="R402" s="4">
        <v>8.5</v>
      </c>
      <c r="S402" s="4" t="s">
        <v>37</v>
      </c>
      <c r="T402" s="4">
        <v>240000</v>
      </c>
      <c r="U402" s="46" t="s">
        <v>37</v>
      </c>
      <c r="V402" s="46" t="s">
        <v>38</v>
      </c>
      <c r="W402" s="46" t="s">
        <v>38</v>
      </c>
      <c r="X402" s="46" t="s">
        <v>38</v>
      </c>
      <c r="Y402" s="46" t="s">
        <v>38</v>
      </c>
      <c r="Z402" s="46" t="s">
        <v>38</v>
      </c>
      <c r="AA402" s="46" t="s">
        <v>38</v>
      </c>
      <c r="AB402" s="46" t="s">
        <v>38</v>
      </c>
      <c r="AC402" s="46" t="s">
        <v>38</v>
      </c>
      <c r="AD402" s="46" t="s">
        <v>38</v>
      </c>
      <c r="AE402" s="46" t="s">
        <v>38</v>
      </c>
      <c r="AF402" s="4" t="s">
        <v>6270</v>
      </c>
    </row>
    <row r="403" spans="1:32" s="6" customFormat="1" ht="60" customHeight="1" x14ac:dyDescent="0.2">
      <c r="A403" s="5">
        <v>400</v>
      </c>
      <c r="B403" s="4" t="s">
        <v>6223</v>
      </c>
      <c r="C403" s="4" t="s">
        <v>1549</v>
      </c>
      <c r="D403" s="4" t="s">
        <v>1549</v>
      </c>
      <c r="E403" s="4" t="s">
        <v>8069</v>
      </c>
      <c r="F403" s="4" t="s">
        <v>8069</v>
      </c>
      <c r="G403" s="4" t="s">
        <v>8072</v>
      </c>
      <c r="H403" s="4" t="s">
        <v>8071</v>
      </c>
      <c r="I403" s="4" t="s">
        <v>8070</v>
      </c>
      <c r="J403" s="4" t="s">
        <v>8069</v>
      </c>
      <c r="K403" s="4">
        <v>33.359087000000002</v>
      </c>
      <c r="L403" s="4">
        <v>72.9246026</v>
      </c>
      <c r="M403" s="4">
        <v>40</v>
      </c>
      <c r="N403" s="4">
        <v>923133</v>
      </c>
      <c r="O403" s="10">
        <v>480000</v>
      </c>
      <c r="P403" s="46" t="s">
        <v>38</v>
      </c>
      <c r="Q403" s="4">
        <v>3.65</v>
      </c>
      <c r="R403" s="4">
        <v>9.1</v>
      </c>
      <c r="S403" s="4" t="s">
        <v>37</v>
      </c>
      <c r="T403" s="46" t="s">
        <v>38</v>
      </c>
      <c r="U403" s="46" t="s">
        <v>38</v>
      </c>
      <c r="V403" s="46" t="s">
        <v>38</v>
      </c>
      <c r="W403" s="46" t="s">
        <v>38</v>
      </c>
      <c r="X403" s="46" t="s">
        <v>38</v>
      </c>
      <c r="Y403" s="46" t="s">
        <v>38</v>
      </c>
      <c r="Z403" s="46" t="s">
        <v>38</v>
      </c>
      <c r="AA403" s="46" t="s">
        <v>38</v>
      </c>
      <c r="AB403" s="46" t="s">
        <v>38</v>
      </c>
      <c r="AC403" s="46" t="s">
        <v>38</v>
      </c>
      <c r="AD403" s="46" t="s">
        <v>38</v>
      </c>
      <c r="AE403" s="46" t="s">
        <v>38</v>
      </c>
      <c r="AF403" s="4" t="s">
        <v>6891</v>
      </c>
    </row>
    <row r="404" spans="1:32" s="6" customFormat="1" ht="60" customHeight="1" x14ac:dyDescent="0.2">
      <c r="A404" s="1">
        <v>401</v>
      </c>
      <c r="B404" s="4" t="s">
        <v>6223</v>
      </c>
      <c r="C404" s="4" t="s">
        <v>1549</v>
      </c>
      <c r="D404" s="4" t="s">
        <v>1549</v>
      </c>
      <c r="E404" s="4" t="s">
        <v>8069</v>
      </c>
      <c r="F404" s="4" t="s">
        <v>8069</v>
      </c>
      <c r="G404" s="4" t="s">
        <v>8072</v>
      </c>
      <c r="H404" s="4" t="s">
        <v>8071</v>
      </c>
      <c r="I404" s="4" t="s">
        <v>8070</v>
      </c>
      <c r="J404" s="4" t="s">
        <v>8069</v>
      </c>
      <c r="K404" s="4">
        <v>33.359087000000002</v>
      </c>
      <c r="L404" s="4">
        <v>72.9246026</v>
      </c>
      <c r="M404" s="4">
        <v>40</v>
      </c>
      <c r="N404" s="4">
        <v>923133</v>
      </c>
      <c r="O404" s="10">
        <v>480000</v>
      </c>
      <c r="P404" s="14">
        <v>45545</v>
      </c>
      <c r="Q404" s="4">
        <v>3.65</v>
      </c>
      <c r="R404" s="4">
        <v>9.1</v>
      </c>
      <c r="S404" s="4" t="s">
        <v>37</v>
      </c>
      <c r="T404" s="4">
        <v>240000</v>
      </c>
      <c r="U404" s="46" t="s">
        <v>37</v>
      </c>
      <c r="V404" s="46" t="s">
        <v>38</v>
      </c>
      <c r="W404" s="46" t="s">
        <v>38</v>
      </c>
      <c r="X404" s="46" t="s">
        <v>38</v>
      </c>
      <c r="Y404" s="46" t="s">
        <v>38</v>
      </c>
      <c r="Z404" s="46" t="s">
        <v>38</v>
      </c>
      <c r="AA404" s="46" t="s">
        <v>38</v>
      </c>
      <c r="AB404" s="46" t="s">
        <v>38</v>
      </c>
      <c r="AC404" s="46" t="s">
        <v>38</v>
      </c>
      <c r="AD404" s="46" t="s">
        <v>38</v>
      </c>
      <c r="AE404" s="46" t="s">
        <v>38</v>
      </c>
      <c r="AF404" s="4" t="s">
        <v>6270</v>
      </c>
    </row>
    <row r="405" spans="1:32" s="6" customFormat="1" ht="60" customHeight="1" x14ac:dyDescent="0.2">
      <c r="A405" s="5">
        <v>402</v>
      </c>
      <c r="B405" s="4" t="s">
        <v>6223</v>
      </c>
      <c r="C405" s="4" t="s">
        <v>1549</v>
      </c>
      <c r="D405" s="4" t="s">
        <v>1549</v>
      </c>
      <c r="E405" s="4" t="s">
        <v>8069</v>
      </c>
      <c r="F405" s="4" t="s">
        <v>8069</v>
      </c>
      <c r="G405" s="4" t="s">
        <v>8075</v>
      </c>
      <c r="H405" s="4" t="s">
        <v>8074</v>
      </c>
      <c r="I405" s="4" t="s">
        <v>8073</v>
      </c>
      <c r="J405" s="4" t="s">
        <v>8069</v>
      </c>
      <c r="K405" s="4">
        <v>33.345213999999999</v>
      </c>
      <c r="L405" s="4">
        <v>72.132450000000006</v>
      </c>
      <c r="M405" s="4">
        <v>40</v>
      </c>
      <c r="N405" s="4">
        <v>874336</v>
      </c>
      <c r="O405" s="10">
        <v>480000</v>
      </c>
      <c r="P405" s="46" t="s">
        <v>38</v>
      </c>
      <c r="Q405" s="4">
        <v>3.65</v>
      </c>
      <c r="R405" s="4">
        <v>8.8000000000000007</v>
      </c>
      <c r="S405" s="4" t="s">
        <v>37</v>
      </c>
      <c r="T405" s="46" t="s">
        <v>38</v>
      </c>
      <c r="U405" s="46" t="s">
        <v>38</v>
      </c>
      <c r="V405" s="46" t="s">
        <v>38</v>
      </c>
      <c r="W405" s="46" t="s">
        <v>38</v>
      </c>
      <c r="X405" s="46" t="s">
        <v>38</v>
      </c>
      <c r="Y405" s="46" t="s">
        <v>38</v>
      </c>
      <c r="Z405" s="46" t="s">
        <v>38</v>
      </c>
      <c r="AA405" s="46" t="s">
        <v>38</v>
      </c>
      <c r="AB405" s="46" t="s">
        <v>38</v>
      </c>
      <c r="AC405" s="46" t="s">
        <v>38</v>
      </c>
      <c r="AD405" s="46" t="s">
        <v>38</v>
      </c>
      <c r="AE405" s="46" t="s">
        <v>38</v>
      </c>
      <c r="AF405" s="4" t="s">
        <v>6891</v>
      </c>
    </row>
    <row r="406" spans="1:32" s="6" customFormat="1" ht="60" customHeight="1" x14ac:dyDescent="0.2">
      <c r="A406" s="1">
        <v>403</v>
      </c>
      <c r="B406" s="4" t="s">
        <v>6223</v>
      </c>
      <c r="C406" s="4" t="s">
        <v>1549</v>
      </c>
      <c r="D406" s="4" t="s">
        <v>1549</v>
      </c>
      <c r="E406" s="4" t="s">
        <v>8069</v>
      </c>
      <c r="F406" s="4" t="s">
        <v>8069</v>
      </c>
      <c r="G406" s="4" t="s">
        <v>8075</v>
      </c>
      <c r="H406" s="4" t="s">
        <v>8074</v>
      </c>
      <c r="I406" s="4" t="s">
        <v>8073</v>
      </c>
      <c r="J406" s="4" t="s">
        <v>8069</v>
      </c>
      <c r="K406" s="4">
        <v>33.345213999999999</v>
      </c>
      <c r="L406" s="4">
        <v>72.132450000000006</v>
      </c>
      <c r="M406" s="4">
        <v>40</v>
      </c>
      <c r="N406" s="4">
        <v>874336</v>
      </c>
      <c r="O406" s="10">
        <v>480000</v>
      </c>
      <c r="P406" s="14">
        <v>45545</v>
      </c>
      <c r="Q406" s="4">
        <v>3.65</v>
      </c>
      <c r="R406" s="4">
        <v>8.8000000000000007</v>
      </c>
      <c r="S406" s="4" t="s">
        <v>37</v>
      </c>
      <c r="T406" s="4">
        <v>240000</v>
      </c>
      <c r="U406" s="46" t="s">
        <v>37</v>
      </c>
      <c r="V406" s="46" t="s">
        <v>38</v>
      </c>
      <c r="W406" s="46" t="s">
        <v>38</v>
      </c>
      <c r="X406" s="46" t="s">
        <v>38</v>
      </c>
      <c r="Y406" s="46" t="s">
        <v>38</v>
      </c>
      <c r="Z406" s="46" t="s">
        <v>38</v>
      </c>
      <c r="AA406" s="46" t="s">
        <v>38</v>
      </c>
      <c r="AB406" s="46" t="s">
        <v>38</v>
      </c>
      <c r="AC406" s="46" t="s">
        <v>38</v>
      </c>
      <c r="AD406" s="46" t="s">
        <v>38</v>
      </c>
      <c r="AE406" s="46" t="s">
        <v>38</v>
      </c>
      <c r="AF406" s="4" t="s">
        <v>6270</v>
      </c>
    </row>
    <row r="407" spans="1:32" s="6" customFormat="1" ht="60" customHeight="1" x14ac:dyDescent="0.2">
      <c r="A407" s="5">
        <v>404</v>
      </c>
      <c r="B407" s="4" t="s">
        <v>6223</v>
      </c>
      <c r="C407" s="4" t="s">
        <v>1549</v>
      </c>
      <c r="D407" s="4" t="s">
        <v>1549</v>
      </c>
      <c r="E407" s="4" t="s">
        <v>8069</v>
      </c>
      <c r="F407" s="4" t="s">
        <v>8069</v>
      </c>
      <c r="G407" s="4" t="s">
        <v>8796</v>
      </c>
      <c r="H407" s="4" t="s">
        <v>8505</v>
      </c>
      <c r="I407" s="4" t="s">
        <v>8504</v>
      </c>
      <c r="J407" s="4" t="s">
        <v>8069</v>
      </c>
      <c r="K407" s="4">
        <v>33.346600000000002</v>
      </c>
      <c r="L407" s="4">
        <v>72951491</v>
      </c>
      <c r="M407" s="4">
        <v>40</v>
      </c>
      <c r="N407" s="4">
        <v>1198684</v>
      </c>
      <c r="O407" s="10">
        <v>480000</v>
      </c>
      <c r="P407" s="46" t="s">
        <v>38</v>
      </c>
      <c r="Q407" s="4">
        <v>3.65</v>
      </c>
      <c r="R407" s="4">
        <v>10.6</v>
      </c>
      <c r="S407" s="4" t="s">
        <v>37</v>
      </c>
      <c r="T407" s="46" t="s">
        <v>38</v>
      </c>
      <c r="U407" s="46" t="s">
        <v>38</v>
      </c>
      <c r="V407" s="46" t="s">
        <v>38</v>
      </c>
      <c r="W407" s="46" t="s">
        <v>38</v>
      </c>
      <c r="X407" s="46" t="s">
        <v>38</v>
      </c>
      <c r="Y407" s="46" t="s">
        <v>38</v>
      </c>
      <c r="Z407" s="46" t="s">
        <v>38</v>
      </c>
      <c r="AA407" s="46" t="s">
        <v>38</v>
      </c>
      <c r="AB407" s="46" t="s">
        <v>38</v>
      </c>
      <c r="AC407" s="46" t="s">
        <v>38</v>
      </c>
      <c r="AD407" s="46" t="s">
        <v>38</v>
      </c>
      <c r="AE407" s="46" t="s">
        <v>38</v>
      </c>
      <c r="AF407" s="4" t="s">
        <v>6891</v>
      </c>
    </row>
    <row r="408" spans="1:32" s="6" customFormat="1" ht="60" customHeight="1" x14ac:dyDescent="0.2">
      <c r="A408" s="1">
        <v>405</v>
      </c>
      <c r="B408" s="4" t="s">
        <v>6223</v>
      </c>
      <c r="C408" s="4" t="s">
        <v>1549</v>
      </c>
      <c r="D408" s="4" t="s">
        <v>1549</v>
      </c>
      <c r="E408" s="4" t="s">
        <v>8069</v>
      </c>
      <c r="F408" s="4" t="s">
        <v>8069</v>
      </c>
      <c r="G408" s="4" t="s">
        <v>537</v>
      </c>
      <c r="H408" s="4" t="s">
        <v>8503</v>
      </c>
      <c r="I408" s="4" t="s">
        <v>8502</v>
      </c>
      <c r="J408" s="4" t="s">
        <v>8069</v>
      </c>
      <c r="K408" s="4">
        <v>33.466500000000003</v>
      </c>
      <c r="L408" s="4">
        <v>72.951480000000004</v>
      </c>
      <c r="M408" s="4">
        <v>50</v>
      </c>
      <c r="N408" s="4">
        <v>874336</v>
      </c>
      <c r="O408" s="10">
        <v>480000</v>
      </c>
      <c r="P408" s="46" t="s">
        <v>38</v>
      </c>
      <c r="Q408" s="4">
        <v>3.65</v>
      </c>
      <c r="R408" s="4">
        <v>10.6</v>
      </c>
      <c r="S408" s="4" t="s">
        <v>37</v>
      </c>
      <c r="T408" s="46" t="s">
        <v>38</v>
      </c>
      <c r="U408" s="46" t="s">
        <v>38</v>
      </c>
      <c r="V408" s="46" t="s">
        <v>38</v>
      </c>
      <c r="W408" s="46" t="s">
        <v>38</v>
      </c>
      <c r="X408" s="46" t="s">
        <v>38</v>
      </c>
      <c r="Y408" s="46" t="s">
        <v>38</v>
      </c>
      <c r="Z408" s="46" t="s">
        <v>38</v>
      </c>
      <c r="AA408" s="46" t="s">
        <v>38</v>
      </c>
      <c r="AB408" s="46" t="s">
        <v>38</v>
      </c>
      <c r="AC408" s="46" t="s">
        <v>38</v>
      </c>
      <c r="AD408" s="46" t="s">
        <v>38</v>
      </c>
      <c r="AE408" s="46" t="s">
        <v>38</v>
      </c>
      <c r="AF408" s="4" t="s">
        <v>6891</v>
      </c>
    </row>
    <row r="409" spans="1:32" s="6" customFormat="1" ht="60" customHeight="1" x14ac:dyDescent="0.2">
      <c r="A409" s="5">
        <v>406</v>
      </c>
      <c r="B409" s="4" t="s">
        <v>6223</v>
      </c>
      <c r="C409" s="4" t="s">
        <v>1549</v>
      </c>
      <c r="D409" s="4" t="s">
        <v>1549</v>
      </c>
      <c r="E409" s="4" t="s">
        <v>4883</v>
      </c>
      <c r="F409" s="4" t="s">
        <v>4883</v>
      </c>
      <c r="G409" s="4" t="s">
        <v>8876</v>
      </c>
      <c r="H409" s="4" t="s">
        <v>8875</v>
      </c>
      <c r="I409" s="4" t="s">
        <v>4886</v>
      </c>
      <c r="J409" s="4" t="s">
        <v>4883</v>
      </c>
      <c r="K409" s="4">
        <v>33.332979999999999</v>
      </c>
      <c r="L409" s="4">
        <v>72.822239999999994</v>
      </c>
      <c r="M409" s="4">
        <v>40</v>
      </c>
      <c r="N409" s="4">
        <v>943269</v>
      </c>
      <c r="O409" s="10">
        <v>480000</v>
      </c>
      <c r="P409" s="46" t="s">
        <v>38</v>
      </c>
      <c r="Q409" s="4">
        <v>3.65</v>
      </c>
      <c r="R409" s="4">
        <v>10.6</v>
      </c>
      <c r="S409" s="4" t="s">
        <v>37</v>
      </c>
      <c r="T409" s="46" t="s">
        <v>38</v>
      </c>
      <c r="U409" s="46" t="s">
        <v>38</v>
      </c>
      <c r="V409" s="46" t="s">
        <v>38</v>
      </c>
      <c r="W409" s="46" t="s">
        <v>38</v>
      </c>
      <c r="X409" s="46" t="s">
        <v>38</v>
      </c>
      <c r="Y409" s="46" t="s">
        <v>38</v>
      </c>
      <c r="Z409" s="46" t="s">
        <v>38</v>
      </c>
      <c r="AA409" s="46" t="s">
        <v>38</v>
      </c>
      <c r="AB409" s="46" t="s">
        <v>38</v>
      </c>
      <c r="AC409" s="46" t="s">
        <v>38</v>
      </c>
      <c r="AD409" s="46" t="s">
        <v>38</v>
      </c>
      <c r="AE409" s="46" t="s">
        <v>38</v>
      </c>
      <c r="AF409" s="4" t="s">
        <v>6891</v>
      </c>
    </row>
    <row r="410" spans="1:32" s="6" customFormat="1" ht="60" customHeight="1" x14ac:dyDescent="0.2">
      <c r="A410" s="1">
        <v>407</v>
      </c>
      <c r="B410" s="4" t="s">
        <v>6223</v>
      </c>
      <c r="C410" s="4" t="s">
        <v>1549</v>
      </c>
      <c r="D410" s="4" t="s">
        <v>1549</v>
      </c>
      <c r="E410" s="4" t="s">
        <v>4883</v>
      </c>
      <c r="F410" s="4" t="s">
        <v>4883</v>
      </c>
      <c r="G410" s="4" t="s">
        <v>8795</v>
      </c>
      <c r="H410" s="4" t="s">
        <v>8794</v>
      </c>
      <c r="I410" s="4" t="s">
        <v>8793</v>
      </c>
      <c r="J410" s="4" t="s">
        <v>4883</v>
      </c>
      <c r="K410" s="4">
        <v>33.345399999999998</v>
      </c>
      <c r="L410" s="4">
        <v>72.831239999999994</v>
      </c>
      <c r="M410" s="4">
        <v>45</v>
      </c>
      <c r="N410" s="4">
        <v>916627</v>
      </c>
      <c r="O410" s="10">
        <v>480000</v>
      </c>
      <c r="P410" s="46" t="s">
        <v>38</v>
      </c>
      <c r="Q410" s="4">
        <v>3.65</v>
      </c>
      <c r="R410" s="4">
        <v>8.5299999999999994</v>
      </c>
      <c r="S410" s="4" t="s">
        <v>37</v>
      </c>
      <c r="T410" s="46" t="s">
        <v>38</v>
      </c>
      <c r="U410" s="46" t="s">
        <v>38</v>
      </c>
      <c r="V410" s="46" t="s">
        <v>38</v>
      </c>
      <c r="W410" s="46" t="s">
        <v>38</v>
      </c>
      <c r="X410" s="46" t="s">
        <v>38</v>
      </c>
      <c r="Y410" s="46" t="s">
        <v>38</v>
      </c>
      <c r="Z410" s="46" t="s">
        <v>38</v>
      </c>
      <c r="AA410" s="46" t="s">
        <v>38</v>
      </c>
      <c r="AB410" s="46" t="s">
        <v>38</v>
      </c>
      <c r="AC410" s="46" t="s">
        <v>38</v>
      </c>
      <c r="AD410" s="46" t="s">
        <v>38</v>
      </c>
      <c r="AE410" s="46" t="s">
        <v>38</v>
      </c>
      <c r="AF410" s="4" t="s">
        <v>6891</v>
      </c>
    </row>
    <row r="411" spans="1:32" s="6" customFormat="1" ht="60" customHeight="1" x14ac:dyDescent="0.2">
      <c r="A411" s="5">
        <v>408</v>
      </c>
      <c r="B411" s="4" t="s">
        <v>6223</v>
      </c>
      <c r="C411" s="4" t="s">
        <v>1549</v>
      </c>
      <c r="D411" s="4" t="s">
        <v>1549</v>
      </c>
      <c r="E411" s="4" t="s">
        <v>8069</v>
      </c>
      <c r="F411" s="4" t="s">
        <v>8069</v>
      </c>
      <c r="G411" s="4" t="s">
        <v>8512</v>
      </c>
      <c r="H411" s="4" t="s">
        <v>8511</v>
      </c>
      <c r="I411" s="4" t="s">
        <v>8510</v>
      </c>
      <c r="J411" s="4" t="s">
        <v>8069</v>
      </c>
      <c r="K411" s="4">
        <v>33.313209999999998</v>
      </c>
      <c r="L411" s="4">
        <v>72.214500000000001</v>
      </c>
      <c r="M411" s="4">
        <v>50</v>
      </c>
      <c r="N411" s="4">
        <v>969912</v>
      </c>
      <c r="O411" s="10">
        <v>480000</v>
      </c>
      <c r="P411" s="46" t="s">
        <v>38</v>
      </c>
      <c r="Q411" s="4">
        <v>3.65</v>
      </c>
      <c r="R411" s="4">
        <v>8.5</v>
      </c>
      <c r="S411" s="4" t="s">
        <v>37</v>
      </c>
      <c r="T411" s="46" t="s">
        <v>38</v>
      </c>
      <c r="U411" s="46" t="s">
        <v>38</v>
      </c>
      <c r="V411" s="46" t="s">
        <v>38</v>
      </c>
      <c r="W411" s="46" t="s">
        <v>38</v>
      </c>
      <c r="X411" s="46" t="s">
        <v>38</v>
      </c>
      <c r="Y411" s="46" t="s">
        <v>38</v>
      </c>
      <c r="Z411" s="46" t="s">
        <v>38</v>
      </c>
      <c r="AA411" s="46" t="s">
        <v>38</v>
      </c>
      <c r="AB411" s="46" t="s">
        <v>38</v>
      </c>
      <c r="AC411" s="46" t="s">
        <v>38</v>
      </c>
      <c r="AD411" s="46" t="s">
        <v>38</v>
      </c>
      <c r="AE411" s="46" t="s">
        <v>38</v>
      </c>
      <c r="AF411" s="4" t="s">
        <v>6891</v>
      </c>
    </row>
    <row r="412" spans="1:32" s="6" customFormat="1" ht="60" customHeight="1" x14ac:dyDescent="0.2">
      <c r="A412" s="1">
        <v>409</v>
      </c>
      <c r="B412" s="4" t="s">
        <v>6223</v>
      </c>
      <c r="C412" s="4" t="s">
        <v>1549</v>
      </c>
      <c r="D412" s="4" t="s">
        <v>1549</v>
      </c>
      <c r="E412" s="4" t="s">
        <v>8069</v>
      </c>
      <c r="F412" s="4" t="s">
        <v>8069</v>
      </c>
      <c r="G412" s="4" t="s">
        <v>8874</v>
      </c>
      <c r="H412" s="4" t="s">
        <v>8873</v>
      </c>
      <c r="I412" s="4" t="s">
        <v>8872</v>
      </c>
      <c r="J412" s="4" t="s">
        <v>8069</v>
      </c>
      <c r="K412" s="4">
        <v>33.346541000000002</v>
      </c>
      <c r="L412" s="4">
        <v>72.321449999999999</v>
      </c>
      <c r="M412" s="4">
        <v>55</v>
      </c>
      <c r="N412" s="4">
        <v>872145</v>
      </c>
      <c r="O412" s="10">
        <v>480000</v>
      </c>
      <c r="P412" s="46" t="s">
        <v>38</v>
      </c>
      <c r="Q412" s="4">
        <v>3.65</v>
      </c>
      <c r="R412" s="4">
        <v>10.050000000000001</v>
      </c>
      <c r="S412" s="4" t="s">
        <v>37</v>
      </c>
      <c r="T412" s="46" t="s">
        <v>38</v>
      </c>
      <c r="U412" s="46" t="s">
        <v>38</v>
      </c>
      <c r="V412" s="46" t="s">
        <v>38</v>
      </c>
      <c r="W412" s="46" t="s">
        <v>38</v>
      </c>
      <c r="X412" s="46" t="s">
        <v>38</v>
      </c>
      <c r="Y412" s="46" t="s">
        <v>38</v>
      </c>
      <c r="Z412" s="46" t="s">
        <v>38</v>
      </c>
      <c r="AA412" s="46" t="s">
        <v>38</v>
      </c>
      <c r="AB412" s="46" t="s">
        <v>38</v>
      </c>
      <c r="AC412" s="46" t="s">
        <v>38</v>
      </c>
      <c r="AD412" s="46" t="s">
        <v>38</v>
      </c>
      <c r="AE412" s="46" t="s">
        <v>38</v>
      </c>
      <c r="AF412" s="4" t="s">
        <v>6891</v>
      </c>
    </row>
    <row r="413" spans="1:32" s="6" customFormat="1" ht="60" customHeight="1" x14ac:dyDescent="0.2">
      <c r="A413" s="5">
        <v>410</v>
      </c>
      <c r="B413" s="4" t="s">
        <v>6223</v>
      </c>
      <c r="C413" s="4" t="s">
        <v>1549</v>
      </c>
      <c r="D413" s="4" t="s">
        <v>1542</v>
      </c>
      <c r="E413" s="4" t="s">
        <v>2094</v>
      </c>
      <c r="F413" s="4" t="s">
        <v>2094</v>
      </c>
      <c r="G413" s="4" t="s">
        <v>8516</v>
      </c>
      <c r="H413" s="4" t="s">
        <v>8515</v>
      </c>
      <c r="I413" s="4" t="s">
        <v>8514</v>
      </c>
      <c r="J413" s="4" t="s">
        <v>2094</v>
      </c>
      <c r="K413" s="4">
        <v>33.679589999999997</v>
      </c>
      <c r="L413" s="4">
        <v>72.741320000000002</v>
      </c>
      <c r="M413" s="4">
        <v>42</v>
      </c>
      <c r="N413" s="4">
        <v>957418</v>
      </c>
      <c r="O413" s="10">
        <v>480000</v>
      </c>
      <c r="P413" s="46" t="s">
        <v>38</v>
      </c>
      <c r="Q413" s="4">
        <v>3.65</v>
      </c>
      <c r="R413" s="4">
        <v>12.08</v>
      </c>
      <c r="S413" s="4" t="s">
        <v>37</v>
      </c>
      <c r="T413" s="46" t="s">
        <v>38</v>
      </c>
      <c r="U413" s="46" t="s">
        <v>38</v>
      </c>
      <c r="V413" s="46" t="s">
        <v>38</v>
      </c>
      <c r="W413" s="46" t="s">
        <v>38</v>
      </c>
      <c r="X413" s="46" t="s">
        <v>38</v>
      </c>
      <c r="Y413" s="46" t="s">
        <v>38</v>
      </c>
      <c r="Z413" s="46" t="s">
        <v>38</v>
      </c>
      <c r="AA413" s="46" t="s">
        <v>38</v>
      </c>
      <c r="AB413" s="46" t="s">
        <v>38</v>
      </c>
      <c r="AC413" s="46" t="s">
        <v>38</v>
      </c>
      <c r="AD413" s="46" t="s">
        <v>38</v>
      </c>
      <c r="AE413" s="46" t="s">
        <v>38</v>
      </c>
      <c r="AF413" s="4" t="s">
        <v>6891</v>
      </c>
    </row>
    <row r="414" spans="1:32" s="6" customFormat="1" ht="60" customHeight="1" x14ac:dyDescent="0.2">
      <c r="A414" s="1">
        <v>411</v>
      </c>
      <c r="B414" s="4" t="s">
        <v>6223</v>
      </c>
      <c r="C414" s="4" t="s">
        <v>1549</v>
      </c>
      <c r="D414" s="4" t="s">
        <v>1549</v>
      </c>
      <c r="E414" s="4" t="s">
        <v>1608</v>
      </c>
      <c r="F414" s="4" t="s">
        <v>1608</v>
      </c>
      <c r="G414" s="4" t="s">
        <v>8523</v>
      </c>
      <c r="H414" s="4" t="s">
        <v>8522</v>
      </c>
      <c r="I414" s="4" t="s">
        <v>8521</v>
      </c>
      <c r="J414" s="4" t="s">
        <v>1608</v>
      </c>
      <c r="K414" s="4">
        <v>33.349426000000001</v>
      </c>
      <c r="L414" s="4">
        <v>72.925048000000004</v>
      </c>
      <c r="M414" s="4">
        <v>24</v>
      </c>
      <c r="N414" s="4">
        <v>1891934</v>
      </c>
      <c r="O414" s="4">
        <v>480000</v>
      </c>
      <c r="P414" s="14" t="s">
        <v>8520</v>
      </c>
      <c r="Q414" s="4">
        <v>3.66</v>
      </c>
      <c r="R414" s="4">
        <v>11.57</v>
      </c>
      <c r="S414" s="4" t="s">
        <v>37</v>
      </c>
      <c r="T414" s="4">
        <v>240000</v>
      </c>
      <c r="U414" s="46" t="s">
        <v>38</v>
      </c>
      <c r="V414" s="46" t="s">
        <v>38</v>
      </c>
      <c r="W414" s="46" t="s">
        <v>38</v>
      </c>
      <c r="X414" s="46" t="s">
        <v>38</v>
      </c>
      <c r="Y414" s="46" t="s">
        <v>38</v>
      </c>
      <c r="Z414" s="46" t="s">
        <v>38</v>
      </c>
      <c r="AA414" s="46" t="s">
        <v>38</v>
      </c>
      <c r="AB414" s="46" t="s">
        <v>38</v>
      </c>
      <c r="AC414" s="46" t="s">
        <v>38</v>
      </c>
      <c r="AD414" s="46" t="s">
        <v>38</v>
      </c>
      <c r="AE414" s="46" t="s">
        <v>38</v>
      </c>
      <c r="AF414" s="4" t="s">
        <v>8871</v>
      </c>
    </row>
    <row r="415" spans="1:32" s="6" customFormat="1" ht="60" customHeight="1" x14ac:dyDescent="0.2">
      <c r="A415" s="5">
        <v>412</v>
      </c>
      <c r="B415" s="4" t="s">
        <v>6223</v>
      </c>
      <c r="C415" s="4" t="s">
        <v>1549</v>
      </c>
      <c r="D415" s="4" t="s">
        <v>1549</v>
      </c>
      <c r="E415" s="4" t="s">
        <v>1608</v>
      </c>
      <c r="F415" s="4" t="s">
        <v>1608</v>
      </c>
      <c r="G415" s="4" t="s">
        <v>8519</v>
      </c>
      <c r="H415" s="4" t="s">
        <v>8518</v>
      </c>
      <c r="I415" s="4" t="s">
        <v>7568</v>
      </c>
      <c r="J415" s="4" t="s">
        <v>1608</v>
      </c>
      <c r="K415" s="4">
        <v>33.343048000000003</v>
      </c>
      <c r="L415" s="4">
        <v>72.914162000000005</v>
      </c>
      <c r="M415" s="4">
        <v>29</v>
      </c>
      <c r="N415" s="4">
        <v>1849196</v>
      </c>
      <c r="O415" s="4">
        <v>480000</v>
      </c>
      <c r="P415" s="14" t="s">
        <v>8517</v>
      </c>
      <c r="Q415" s="4">
        <v>3.66</v>
      </c>
      <c r="R415" s="4">
        <v>11.57</v>
      </c>
      <c r="S415" s="4" t="s">
        <v>37</v>
      </c>
      <c r="T415" s="4">
        <v>240000</v>
      </c>
      <c r="U415" s="46" t="s">
        <v>38</v>
      </c>
      <c r="V415" s="46" t="s">
        <v>38</v>
      </c>
      <c r="W415" s="46" t="s">
        <v>38</v>
      </c>
      <c r="X415" s="46" t="s">
        <v>38</v>
      </c>
      <c r="Y415" s="46" t="s">
        <v>38</v>
      </c>
      <c r="Z415" s="46" t="s">
        <v>38</v>
      </c>
      <c r="AA415" s="46" t="s">
        <v>38</v>
      </c>
      <c r="AB415" s="46" t="s">
        <v>38</v>
      </c>
      <c r="AC415" s="46" t="s">
        <v>38</v>
      </c>
      <c r="AD415" s="46" t="s">
        <v>38</v>
      </c>
      <c r="AE415" s="46" t="s">
        <v>38</v>
      </c>
      <c r="AF415" s="4" t="s">
        <v>8871</v>
      </c>
    </row>
    <row r="416" spans="1:32" s="6" customFormat="1" ht="60" customHeight="1" x14ac:dyDescent="0.2">
      <c r="A416" s="1">
        <v>413</v>
      </c>
      <c r="B416" s="4" t="s">
        <v>6223</v>
      </c>
      <c r="C416" s="4" t="s">
        <v>1549</v>
      </c>
      <c r="D416" s="4" t="s">
        <v>1583</v>
      </c>
      <c r="E416" s="4" t="s">
        <v>6234</v>
      </c>
      <c r="F416" s="4" t="s">
        <v>2862</v>
      </c>
      <c r="G416" s="4" t="s">
        <v>8870</v>
      </c>
      <c r="H416" s="4" t="s">
        <v>8869</v>
      </c>
      <c r="I416" s="4" t="s">
        <v>8868</v>
      </c>
      <c r="J416" s="4" t="s">
        <v>6234</v>
      </c>
      <c r="K416" s="4">
        <v>33.303088000000002</v>
      </c>
      <c r="L416" s="4">
        <v>73.007527999999994</v>
      </c>
      <c r="M416" s="4">
        <v>53</v>
      </c>
      <c r="N416" s="4">
        <v>1131083</v>
      </c>
      <c r="O416" s="4">
        <v>480000</v>
      </c>
      <c r="P416" s="46" t="s">
        <v>38</v>
      </c>
      <c r="Q416" s="4">
        <v>4.57</v>
      </c>
      <c r="R416" s="4">
        <v>9</v>
      </c>
      <c r="S416" s="4" t="s">
        <v>37</v>
      </c>
      <c r="T416" s="46" t="s">
        <v>38</v>
      </c>
      <c r="U416" s="46" t="s">
        <v>38</v>
      </c>
      <c r="V416" s="46" t="s">
        <v>38</v>
      </c>
      <c r="W416" s="46" t="s">
        <v>38</v>
      </c>
      <c r="X416" s="46" t="s">
        <v>38</v>
      </c>
      <c r="Y416" s="46" t="s">
        <v>38</v>
      </c>
      <c r="Z416" s="46" t="s">
        <v>38</v>
      </c>
      <c r="AA416" s="46" t="s">
        <v>38</v>
      </c>
      <c r="AB416" s="46" t="s">
        <v>38</v>
      </c>
      <c r="AC416" s="46" t="s">
        <v>38</v>
      </c>
      <c r="AD416" s="46" t="s">
        <v>38</v>
      </c>
      <c r="AE416" s="46" t="s">
        <v>38</v>
      </c>
      <c r="AF416" s="4" t="s">
        <v>8858</v>
      </c>
    </row>
    <row r="417" spans="1:32" s="6" customFormat="1" ht="60" customHeight="1" x14ac:dyDescent="0.2">
      <c r="A417" s="5">
        <v>414</v>
      </c>
      <c r="B417" s="4" t="s">
        <v>6223</v>
      </c>
      <c r="C417" s="4" t="s">
        <v>1549</v>
      </c>
      <c r="D417" s="4" t="s">
        <v>1583</v>
      </c>
      <c r="E417" s="4" t="s">
        <v>8864</v>
      </c>
      <c r="F417" s="4" t="s">
        <v>6243</v>
      </c>
      <c r="G417" s="4" t="s">
        <v>8867</v>
      </c>
      <c r="H417" s="4" t="s">
        <v>8866</v>
      </c>
      <c r="I417" s="4" t="s">
        <v>8865</v>
      </c>
      <c r="J417" s="4" t="s">
        <v>8864</v>
      </c>
      <c r="K417" s="4">
        <v>33.273088000000001</v>
      </c>
      <c r="L417" s="4">
        <v>73.455368000000007</v>
      </c>
      <c r="M417" s="4">
        <v>40</v>
      </c>
      <c r="N417" s="4">
        <v>1156014</v>
      </c>
      <c r="O417" s="4">
        <v>480000</v>
      </c>
      <c r="P417" s="46" t="s">
        <v>38</v>
      </c>
      <c r="Q417" s="4">
        <v>4.57</v>
      </c>
      <c r="R417" s="4">
        <v>10.5</v>
      </c>
      <c r="S417" s="4" t="s">
        <v>37</v>
      </c>
      <c r="T417" s="46" t="s">
        <v>38</v>
      </c>
      <c r="U417" s="46" t="s">
        <v>38</v>
      </c>
      <c r="V417" s="46" t="s">
        <v>38</v>
      </c>
      <c r="W417" s="46" t="s">
        <v>38</v>
      </c>
      <c r="X417" s="46" t="s">
        <v>38</v>
      </c>
      <c r="Y417" s="46" t="s">
        <v>38</v>
      </c>
      <c r="Z417" s="46" t="s">
        <v>38</v>
      </c>
      <c r="AA417" s="46" t="s">
        <v>38</v>
      </c>
      <c r="AB417" s="46" t="s">
        <v>38</v>
      </c>
      <c r="AC417" s="46" t="s">
        <v>38</v>
      </c>
      <c r="AD417" s="46" t="s">
        <v>38</v>
      </c>
      <c r="AE417" s="46" t="s">
        <v>38</v>
      </c>
      <c r="AF417" s="4" t="s">
        <v>8858</v>
      </c>
    </row>
    <row r="418" spans="1:32" s="6" customFormat="1" ht="60" customHeight="1" x14ac:dyDescent="0.2">
      <c r="A418" s="1">
        <v>415</v>
      </c>
      <c r="B418" s="4" t="s">
        <v>6223</v>
      </c>
      <c r="C418" s="4" t="s">
        <v>1549</v>
      </c>
      <c r="D418" s="4" t="s">
        <v>1583</v>
      </c>
      <c r="E418" s="4" t="s">
        <v>8750</v>
      </c>
      <c r="F418" s="4" t="s">
        <v>1615</v>
      </c>
      <c r="G418" s="4" t="s">
        <v>8753</v>
      </c>
      <c r="H418" s="4" t="s">
        <v>8752</v>
      </c>
      <c r="I418" s="4" t="s">
        <v>8751</v>
      </c>
      <c r="J418" s="4" t="s">
        <v>8750</v>
      </c>
      <c r="K418" s="4">
        <v>33.249737000000003</v>
      </c>
      <c r="L418" s="4">
        <v>73.090192000000002</v>
      </c>
      <c r="M418" s="4">
        <v>53</v>
      </c>
      <c r="N418" s="4">
        <v>1463298</v>
      </c>
      <c r="O418" s="4">
        <v>480000</v>
      </c>
      <c r="P418" s="46" t="s">
        <v>38</v>
      </c>
      <c r="Q418" s="4">
        <v>5.48</v>
      </c>
      <c r="R418" s="4">
        <v>9</v>
      </c>
      <c r="S418" s="4" t="s">
        <v>37</v>
      </c>
      <c r="T418" s="46" t="s">
        <v>38</v>
      </c>
      <c r="U418" s="46" t="s">
        <v>38</v>
      </c>
      <c r="V418" s="46" t="s">
        <v>38</v>
      </c>
      <c r="W418" s="46" t="s">
        <v>38</v>
      </c>
      <c r="X418" s="46" t="s">
        <v>38</v>
      </c>
      <c r="Y418" s="46" t="s">
        <v>38</v>
      </c>
      <c r="Z418" s="46" t="s">
        <v>38</v>
      </c>
      <c r="AA418" s="46" t="s">
        <v>38</v>
      </c>
      <c r="AB418" s="46" t="s">
        <v>38</v>
      </c>
      <c r="AC418" s="46" t="s">
        <v>38</v>
      </c>
      <c r="AD418" s="46" t="s">
        <v>38</v>
      </c>
      <c r="AE418" s="46" t="s">
        <v>38</v>
      </c>
      <c r="AF418" s="4" t="s">
        <v>8858</v>
      </c>
    </row>
    <row r="419" spans="1:32" s="6" customFormat="1" ht="60" customHeight="1" x14ac:dyDescent="0.2">
      <c r="A419" s="5">
        <v>416</v>
      </c>
      <c r="B419" s="4" t="s">
        <v>6223</v>
      </c>
      <c r="C419" s="4" t="s">
        <v>1549</v>
      </c>
      <c r="D419" s="4" t="s">
        <v>2849</v>
      </c>
      <c r="E419" s="4" t="s">
        <v>8859</v>
      </c>
      <c r="F419" s="4" t="s">
        <v>8863</v>
      </c>
      <c r="G419" s="4" t="s">
        <v>8862</v>
      </c>
      <c r="H419" s="4" t="s">
        <v>8861</v>
      </c>
      <c r="I419" s="4" t="s">
        <v>8860</v>
      </c>
      <c r="J419" s="4" t="s">
        <v>8859</v>
      </c>
      <c r="K419" s="4">
        <v>33.291400000000003</v>
      </c>
      <c r="L419" s="4">
        <v>72.512299999999996</v>
      </c>
      <c r="M419" s="4">
        <v>96</v>
      </c>
      <c r="N419" s="4">
        <v>1182678</v>
      </c>
      <c r="O419" s="4">
        <v>480000</v>
      </c>
      <c r="P419" s="46" t="s">
        <v>38</v>
      </c>
      <c r="Q419" s="4">
        <v>4.57</v>
      </c>
      <c r="R419" s="4">
        <v>10.5</v>
      </c>
      <c r="S419" s="4" t="s">
        <v>37</v>
      </c>
      <c r="T419" s="46" t="s">
        <v>38</v>
      </c>
      <c r="U419" s="46" t="s">
        <v>38</v>
      </c>
      <c r="V419" s="46" t="s">
        <v>38</v>
      </c>
      <c r="W419" s="46" t="s">
        <v>38</v>
      </c>
      <c r="X419" s="46" t="s">
        <v>38</v>
      </c>
      <c r="Y419" s="46" t="s">
        <v>38</v>
      </c>
      <c r="Z419" s="46" t="s">
        <v>38</v>
      </c>
      <c r="AA419" s="46" t="s">
        <v>38</v>
      </c>
      <c r="AB419" s="46" t="s">
        <v>38</v>
      </c>
      <c r="AC419" s="46" t="s">
        <v>38</v>
      </c>
      <c r="AD419" s="46" t="s">
        <v>38</v>
      </c>
      <c r="AE419" s="46" t="s">
        <v>38</v>
      </c>
      <c r="AF419" s="4" t="s">
        <v>8858</v>
      </c>
    </row>
    <row r="420" spans="1:32" s="6" customFormat="1" ht="60" customHeight="1" x14ac:dyDescent="0.2">
      <c r="A420" s="1">
        <v>417</v>
      </c>
      <c r="B420" s="4" t="s">
        <v>6223</v>
      </c>
      <c r="C420" s="4" t="s">
        <v>27</v>
      </c>
      <c r="D420" s="4" t="s">
        <v>109</v>
      </c>
      <c r="E420" s="4" t="s">
        <v>8610</v>
      </c>
      <c r="F420" s="4" t="s">
        <v>2221</v>
      </c>
      <c r="G420" s="4" t="s">
        <v>8857</v>
      </c>
      <c r="H420" s="4" t="s">
        <v>8611</v>
      </c>
      <c r="I420" s="4" t="s">
        <v>8557</v>
      </c>
      <c r="J420" s="4" t="s">
        <v>8610</v>
      </c>
      <c r="K420" s="4">
        <v>33.301200000000001</v>
      </c>
      <c r="L420" s="4">
        <v>72.382400000000004</v>
      </c>
      <c r="M420" s="4">
        <v>42</v>
      </c>
      <c r="N420" s="4">
        <v>1028322</v>
      </c>
      <c r="O420" s="10">
        <v>480000</v>
      </c>
      <c r="P420" s="14">
        <v>45359</v>
      </c>
      <c r="Q420" s="4">
        <v>3.6</v>
      </c>
      <c r="R420" s="4">
        <v>14.9</v>
      </c>
      <c r="S420" s="4" t="s">
        <v>37</v>
      </c>
      <c r="T420" s="4">
        <v>240000</v>
      </c>
      <c r="U420" s="4" t="s">
        <v>37</v>
      </c>
      <c r="V420" s="46" t="s">
        <v>38</v>
      </c>
      <c r="W420" s="46" t="s">
        <v>38</v>
      </c>
      <c r="X420" s="46" t="s">
        <v>38</v>
      </c>
      <c r="Y420" s="46" t="s">
        <v>38</v>
      </c>
      <c r="Z420" s="46" t="s">
        <v>38</v>
      </c>
      <c r="AA420" s="46" t="s">
        <v>38</v>
      </c>
      <c r="AB420" s="46" t="s">
        <v>38</v>
      </c>
      <c r="AC420" s="46" t="s">
        <v>38</v>
      </c>
      <c r="AD420" s="46" t="s">
        <v>38</v>
      </c>
      <c r="AE420" s="46" t="s">
        <v>38</v>
      </c>
      <c r="AF420" s="4" t="s">
        <v>6414</v>
      </c>
    </row>
    <row r="421" spans="1:32" s="6" customFormat="1" ht="60" customHeight="1" x14ac:dyDescent="0.2">
      <c r="A421" s="5">
        <v>418</v>
      </c>
      <c r="B421" s="4" t="s">
        <v>6223</v>
      </c>
      <c r="C421" s="4" t="s">
        <v>27</v>
      </c>
      <c r="D421" s="4" t="s">
        <v>109</v>
      </c>
      <c r="E421" s="4" t="s">
        <v>8852</v>
      </c>
      <c r="F421" s="4" t="s">
        <v>8856</v>
      </c>
      <c r="G421" s="4" t="s">
        <v>8855</v>
      </c>
      <c r="H421" s="4" t="s">
        <v>8854</v>
      </c>
      <c r="I421" s="4" t="s">
        <v>8853</v>
      </c>
      <c r="J421" s="4" t="s">
        <v>8852</v>
      </c>
      <c r="K421" s="4">
        <v>33.545126000000003</v>
      </c>
      <c r="L421" s="4">
        <v>72.770030000000006</v>
      </c>
      <c r="M421" s="4">
        <v>40</v>
      </c>
      <c r="N421" s="4">
        <v>1248758</v>
      </c>
      <c r="O421" s="10">
        <v>480000</v>
      </c>
      <c r="P421" s="46">
        <v>45326</v>
      </c>
      <c r="Q421" s="4">
        <v>4.57</v>
      </c>
      <c r="R421" s="4">
        <v>7.62</v>
      </c>
      <c r="S421" s="4" t="s">
        <v>37</v>
      </c>
      <c r="T421" s="4">
        <v>240000</v>
      </c>
      <c r="U421" s="4" t="s">
        <v>37</v>
      </c>
      <c r="V421" s="4">
        <v>192000</v>
      </c>
      <c r="W421" s="4" t="s">
        <v>37</v>
      </c>
      <c r="X421" s="46" t="s">
        <v>38</v>
      </c>
      <c r="Y421" s="46" t="s">
        <v>38</v>
      </c>
      <c r="Z421" s="46" t="s">
        <v>38</v>
      </c>
      <c r="AA421" s="46" t="s">
        <v>38</v>
      </c>
      <c r="AB421" s="46" t="s">
        <v>38</v>
      </c>
      <c r="AC421" s="46" t="s">
        <v>38</v>
      </c>
      <c r="AD421" s="46" t="s">
        <v>38</v>
      </c>
      <c r="AE421" s="46" t="s">
        <v>38</v>
      </c>
      <c r="AF421" s="4" t="s">
        <v>6408</v>
      </c>
    </row>
    <row r="422" spans="1:32" s="6" customFormat="1" ht="60" customHeight="1" x14ac:dyDescent="0.2">
      <c r="A422" s="1">
        <v>419</v>
      </c>
      <c r="B422" s="4" t="s">
        <v>6223</v>
      </c>
      <c r="C422" s="4" t="s">
        <v>27</v>
      </c>
      <c r="D422" s="4" t="s">
        <v>28</v>
      </c>
      <c r="E422" s="4" t="s">
        <v>8844</v>
      </c>
      <c r="F422" s="4" t="s">
        <v>8844</v>
      </c>
      <c r="G422" s="4" t="s">
        <v>8851</v>
      </c>
      <c r="H422" s="4" t="s">
        <v>8850</v>
      </c>
      <c r="I422" s="4" t="s">
        <v>8849</v>
      </c>
      <c r="J422" s="4" t="s">
        <v>8848</v>
      </c>
      <c r="K422" s="4">
        <v>33.370899999999999</v>
      </c>
      <c r="L422" s="4">
        <v>71.790700000000001</v>
      </c>
      <c r="M422" s="4">
        <v>40</v>
      </c>
      <c r="N422" s="4">
        <v>11767224</v>
      </c>
      <c r="O422" s="10">
        <v>480000</v>
      </c>
      <c r="P422" s="14">
        <v>45635</v>
      </c>
      <c r="Q422" s="4">
        <v>3.6</v>
      </c>
      <c r="R422" s="4">
        <v>7.62</v>
      </c>
      <c r="S422" s="4" t="s">
        <v>37</v>
      </c>
      <c r="T422" s="4">
        <v>240000</v>
      </c>
      <c r="U422" s="4" t="s">
        <v>37</v>
      </c>
      <c r="V422" s="46" t="s">
        <v>38</v>
      </c>
      <c r="W422" s="46" t="s">
        <v>38</v>
      </c>
      <c r="X422" s="46" t="s">
        <v>38</v>
      </c>
      <c r="Y422" s="46" t="s">
        <v>38</v>
      </c>
      <c r="Z422" s="46" t="s">
        <v>38</v>
      </c>
      <c r="AA422" s="46" t="s">
        <v>38</v>
      </c>
      <c r="AB422" s="46" t="s">
        <v>38</v>
      </c>
      <c r="AC422" s="46" t="s">
        <v>38</v>
      </c>
      <c r="AD422" s="46" t="s">
        <v>38</v>
      </c>
      <c r="AE422" s="46" t="s">
        <v>38</v>
      </c>
      <c r="AF422" s="4" t="s">
        <v>6414</v>
      </c>
    </row>
    <row r="423" spans="1:32" s="6" customFormat="1" ht="60" customHeight="1" x14ac:dyDescent="0.2">
      <c r="A423" s="5">
        <v>420</v>
      </c>
      <c r="B423" s="4" t="s">
        <v>6223</v>
      </c>
      <c r="C423" s="4" t="s">
        <v>27</v>
      </c>
      <c r="D423" s="4" t="s">
        <v>28</v>
      </c>
      <c r="E423" s="4" t="s">
        <v>8844</v>
      </c>
      <c r="F423" s="4" t="s">
        <v>8844</v>
      </c>
      <c r="G423" s="4" t="s">
        <v>8847</v>
      </c>
      <c r="H423" s="4" t="s">
        <v>1785</v>
      </c>
      <c r="I423" s="4" t="s">
        <v>1786</v>
      </c>
      <c r="J423" s="4" t="s">
        <v>8841</v>
      </c>
      <c r="K423" s="4">
        <v>33.366636999999997</v>
      </c>
      <c r="L423" s="4">
        <v>71.791719999999998</v>
      </c>
      <c r="M423" s="4">
        <v>40</v>
      </c>
      <c r="N423" s="4">
        <v>1176724</v>
      </c>
      <c r="O423" s="10">
        <v>480000</v>
      </c>
      <c r="P423" s="14">
        <v>45635</v>
      </c>
      <c r="Q423" s="4">
        <v>3.6</v>
      </c>
      <c r="R423" s="4">
        <v>7.62</v>
      </c>
      <c r="S423" s="4" t="s">
        <v>37</v>
      </c>
      <c r="T423" s="4">
        <v>240000</v>
      </c>
      <c r="U423" s="4" t="s">
        <v>37</v>
      </c>
      <c r="V423" s="46" t="s">
        <v>38</v>
      </c>
      <c r="W423" s="46" t="s">
        <v>38</v>
      </c>
      <c r="X423" s="46" t="s">
        <v>38</v>
      </c>
      <c r="Y423" s="46" t="s">
        <v>38</v>
      </c>
      <c r="Z423" s="46" t="s">
        <v>38</v>
      </c>
      <c r="AA423" s="46" t="s">
        <v>38</v>
      </c>
      <c r="AB423" s="46" t="s">
        <v>38</v>
      </c>
      <c r="AC423" s="46" t="s">
        <v>38</v>
      </c>
      <c r="AD423" s="46" t="s">
        <v>38</v>
      </c>
      <c r="AE423" s="46" t="s">
        <v>38</v>
      </c>
      <c r="AF423" s="4" t="s">
        <v>6414</v>
      </c>
    </row>
    <row r="424" spans="1:32" s="6" customFormat="1" ht="60" customHeight="1" x14ac:dyDescent="0.2">
      <c r="A424" s="1">
        <v>421</v>
      </c>
      <c r="B424" s="4" t="s">
        <v>6223</v>
      </c>
      <c r="C424" s="4" t="s">
        <v>27</v>
      </c>
      <c r="D424" s="4" t="s">
        <v>28</v>
      </c>
      <c r="E424" s="4" t="s">
        <v>8844</v>
      </c>
      <c r="F424" s="4" t="s">
        <v>8844</v>
      </c>
      <c r="G424" s="4" t="s">
        <v>8846</v>
      </c>
      <c r="H424" s="4" t="s">
        <v>8845</v>
      </c>
      <c r="I424" s="4" t="s">
        <v>6680</v>
      </c>
      <c r="J424" s="4" t="s">
        <v>8841</v>
      </c>
      <c r="K424" s="4">
        <v>33.354404000000002</v>
      </c>
      <c r="L424" s="4">
        <v>71.790400000000005</v>
      </c>
      <c r="M424" s="4">
        <v>40</v>
      </c>
      <c r="N424" s="4">
        <v>1176724</v>
      </c>
      <c r="O424" s="10">
        <v>480000</v>
      </c>
      <c r="P424" s="14">
        <v>45635</v>
      </c>
      <c r="Q424" s="4">
        <v>3.6</v>
      </c>
      <c r="R424" s="4">
        <v>12.8</v>
      </c>
      <c r="S424" s="4" t="s">
        <v>37</v>
      </c>
      <c r="T424" s="4">
        <v>240000</v>
      </c>
      <c r="U424" s="4" t="s">
        <v>37</v>
      </c>
      <c r="V424" s="46" t="s">
        <v>38</v>
      </c>
      <c r="W424" s="46" t="s">
        <v>38</v>
      </c>
      <c r="X424" s="46" t="s">
        <v>38</v>
      </c>
      <c r="Y424" s="46" t="s">
        <v>38</v>
      </c>
      <c r="Z424" s="46" t="s">
        <v>38</v>
      </c>
      <c r="AA424" s="46" t="s">
        <v>38</v>
      </c>
      <c r="AB424" s="46" t="s">
        <v>38</v>
      </c>
      <c r="AC424" s="46" t="s">
        <v>38</v>
      </c>
      <c r="AD424" s="46" t="s">
        <v>38</v>
      </c>
      <c r="AE424" s="46" t="s">
        <v>38</v>
      </c>
      <c r="AF424" s="4" t="s">
        <v>6414</v>
      </c>
    </row>
    <row r="425" spans="1:32" s="6" customFormat="1" ht="60" customHeight="1" x14ac:dyDescent="0.2">
      <c r="A425" s="5">
        <v>422</v>
      </c>
      <c r="B425" s="4" t="s">
        <v>6223</v>
      </c>
      <c r="C425" s="4" t="s">
        <v>27</v>
      </c>
      <c r="D425" s="4" t="s">
        <v>28</v>
      </c>
      <c r="E425" s="4" t="s">
        <v>8844</v>
      </c>
      <c r="F425" s="4" t="s">
        <v>8844</v>
      </c>
      <c r="G425" s="4" t="s">
        <v>8843</v>
      </c>
      <c r="H425" s="4" t="s">
        <v>8842</v>
      </c>
      <c r="I425" s="4" t="s">
        <v>6685</v>
      </c>
      <c r="J425" s="4" t="s">
        <v>8841</v>
      </c>
      <c r="K425" s="4">
        <v>33.369900000000001</v>
      </c>
      <c r="L425" s="4">
        <v>71.802769999999995</v>
      </c>
      <c r="M425" s="4">
        <v>40</v>
      </c>
      <c r="N425" s="4">
        <v>1176724</v>
      </c>
      <c r="O425" s="10">
        <v>480000</v>
      </c>
      <c r="P425" s="14">
        <v>45635</v>
      </c>
      <c r="Q425" s="4">
        <v>3.6</v>
      </c>
      <c r="R425" s="4">
        <v>7.62</v>
      </c>
      <c r="S425" s="4" t="s">
        <v>37</v>
      </c>
      <c r="T425" s="4">
        <v>240000</v>
      </c>
      <c r="U425" s="4" t="s">
        <v>37</v>
      </c>
      <c r="V425" s="46" t="s">
        <v>38</v>
      </c>
      <c r="W425" s="46" t="s">
        <v>38</v>
      </c>
      <c r="X425" s="46" t="s">
        <v>38</v>
      </c>
      <c r="Y425" s="46" t="s">
        <v>38</v>
      </c>
      <c r="Z425" s="46" t="s">
        <v>38</v>
      </c>
      <c r="AA425" s="46" t="s">
        <v>38</v>
      </c>
      <c r="AB425" s="46" t="s">
        <v>38</v>
      </c>
      <c r="AC425" s="46" t="s">
        <v>38</v>
      </c>
      <c r="AD425" s="46" t="s">
        <v>38</v>
      </c>
      <c r="AE425" s="46" t="s">
        <v>38</v>
      </c>
      <c r="AF425" s="4" t="s">
        <v>6414</v>
      </c>
    </row>
    <row r="426" spans="1:32" s="6" customFormat="1" ht="60" customHeight="1" x14ac:dyDescent="0.2">
      <c r="A426" s="1">
        <v>423</v>
      </c>
      <c r="B426" s="4" t="s">
        <v>6223</v>
      </c>
      <c r="C426" s="4" t="s">
        <v>27</v>
      </c>
      <c r="D426" s="4" t="s">
        <v>41</v>
      </c>
      <c r="E426" s="4" t="s">
        <v>6684</v>
      </c>
      <c r="F426" s="4" t="s">
        <v>6684</v>
      </c>
      <c r="G426" s="4" t="s">
        <v>8840</v>
      </c>
      <c r="H426" s="4" t="s">
        <v>8839</v>
      </c>
      <c r="I426" s="4" t="s">
        <v>8405</v>
      </c>
      <c r="J426" s="4" t="s">
        <v>6684</v>
      </c>
      <c r="K426" s="4">
        <v>33.373103999999998</v>
      </c>
      <c r="L426" s="4">
        <v>71.78595</v>
      </c>
      <c r="M426" s="4">
        <v>76</v>
      </c>
      <c r="N426" s="4">
        <v>1176724</v>
      </c>
      <c r="O426" s="10">
        <v>480000</v>
      </c>
      <c r="P426" s="46" t="s">
        <v>38</v>
      </c>
      <c r="Q426" s="4">
        <v>4.2699999999999996</v>
      </c>
      <c r="R426" s="4">
        <v>12</v>
      </c>
      <c r="S426" s="4" t="s">
        <v>37</v>
      </c>
      <c r="T426" s="46" t="s">
        <v>38</v>
      </c>
      <c r="U426" s="46" t="s">
        <v>38</v>
      </c>
      <c r="V426" s="46" t="s">
        <v>38</v>
      </c>
      <c r="W426" s="46" t="s">
        <v>38</v>
      </c>
      <c r="X426" s="46" t="s">
        <v>38</v>
      </c>
      <c r="Y426" s="46" t="s">
        <v>38</v>
      </c>
      <c r="Z426" s="46" t="s">
        <v>38</v>
      </c>
      <c r="AA426" s="46" t="s">
        <v>38</v>
      </c>
      <c r="AB426" s="46" t="s">
        <v>38</v>
      </c>
      <c r="AC426" s="46" t="s">
        <v>38</v>
      </c>
      <c r="AD426" s="46" t="s">
        <v>38</v>
      </c>
      <c r="AE426" s="46" t="s">
        <v>38</v>
      </c>
      <c r="AF426" s="4" t="s">
        <v>8833</v>
      </c>
    </row>
    <row r="427" spans="1:32" s="6" customFormat="1" ht="60" customHeight="1" x14ac:dyDescent="0.2">
      <c r="A427" s="5">
        <v>424</v>
      </c>
      <c r="B427" s="4" t="s">
        <v>6223</v>
      </c>
      <c r="C427" s="4" t="s">
        <v>27</v>
      </c>
      <c r="D427" s="4" t="s">
        <v>41</v>
      </c>
      <c r="E427" s="4" t="s">
        <v>6684</v>
      </c>
      <c r="F427" s="4" t="s">
        <v>6684</v>
      </c>
      <c r="G427" s="4" t="s">
        <v>6703</v>
      </c>
      <c r="H427" s="4" t="s">
        <v>6702</v>
      </c>
      <c r="I427" s="4" t="s">
        <v>6701</v>
      </c>
      <c r="J427" s="4" t="s">
        <v>6684</v>
      </c>
      <c r="K427" s="4">
        <v>33.372081000000001</v>
      </c>
      <c r="L427" s="4">
        <v>71.795863999999995</v>
      </c>
      <c r="M427" s="4">
        <v>45</v>
      </c>
      <c r="N427" s="4">
        <v>1176724</v>
      </c>
      <c r="O427" s="10">
        <v>480000</v>
      </c>
      <c r="P427" s="46" t="s">
        <v>38</v>
      </c>
      <c r="Q427" s="4">
        <v>4.2699999999999996</v>
      </c>
      <c r="R427" s="4">
        <v>12</v>
      </c>
      <c r="S427" s="4" t="s">
        <v>37</v>
      </c>
      <c r="T427" s="46" t="s">
        <v>38</v>
      </c>
      <c r="U427" s="46" t="s">
        <v>38</v>
      </c>
      <c r="V427" s="46" t="s">
        <v>38</v>
      </c>
      <c r="W427" s="46" t="s">
        <v>38</v>
      </c>
      <c r="X427" s="46" t="s">
        <v>38</v>
      </c>
      <c r="Y427" s="46" t="s">
        <v>38</v>
      </c>
      <c r="Z427" s="46" t="s">
        <v>38</v>
      </c>
      <c r="AA427" s="46" t="s">
        <v>38</v>
      </c>
      <c r="AB427" s="46" t="s">
        <v>38</v>
      </c>
      <c r="AC427" s="46" t="s">
        <v>38</v>
      </c>
      <c r="AD427" s="46" t="s">
        <v>38</v>
      </c>
      <c r="AE427" s="46" t="s">
        <v>38</v>
      </c>
      <c r="AF427" s="4" t="s">
        <v>8833</v>
      </c>
    </row>
    <row r="428" spans="1:32" s="6" customFormat="1" ht="60" customHeight="1" x14ac:dyDescent="0.2">
      <c r="A428" s="1">
        <v>425</v>
      </c>
      <c r="B428" s="4" t="s">
        <v>6223</v>
      </c>
      <c r="C428" s="4" t="s">
        <v>27</v>
      </c>
      <c r="D428" s="4" t="s">
        <v>41</v>
      </c>
      <c r="E428" s="4" t="s">
        <v>6684</v>
      </c>
      <c r="F428" s="4" t="s">
        <v>6684</v>
      </c>
      <c r="G428" s="4" t="s">
        <v>8407</v>
      </c>
      <c r="H428" s="4" t="s">
        <v>8406</v>
      </c>
      <c r="I428" s="4" t="s">
        <v>8405</v>
      </c>
      <c r="J428" s="4" t="s">
        <v>6684</v>
      </c>
      <c r="K428" s="4">
        <v>33.360548999999999</v>
      </c>
      <c r="L428" s="4">
        <v>71.781852000000001</v>
      </c>
      <c r="M428" s="4">
        <v>68</v>
      </c>
      <c r="N428" s="4">
        <v>1176724</v>
      </c>
      <c r="O428" s="10">
        <v>480000</v>
      </c>
      <c r="P428" s="46" t="s">
        <v>38</v>
      </c>
      <c r="Q428" s="4">
        <v>4.2699999999999996</v>
      </c>
      <c r="R428" s="4">
        <v>12</v>
      </c>
      <c r="S428" s="4" t="s">
        <v>37</v>
      </c>
      <c r="T428" s="46" t="s">
        <v>38</v>
      </c>
      <c r="U428" s="46" t="s">
        <v>38</v>
      </c>
      <c r="V428" s="46" t="s">
        <v>38</v>
      </c>
      <c r="W428" s="46" t="s">
        <v>38</v>
      </c>
      <c r="X428" s="46" t="s">
        <v>38</v>
      </c>
      <c r="Y428" s="46" t="s">
        <v>38</v>
      </c>
      <c r="Z428" s="46" t="s">
        <v>38</v>
      </c>
      <c r="AA428" s="46" t="s">
        <v>38</v>
      </c>
      <c r="AB428" s="46" t="s">
        <v>38</v>
      </c>
      <c r="AC428" s="46" t="s">
        <v>38</v>
      </c>
      <c r="AD428" s="46" t="s">
        <v>38</v>
      </c>
      <c r="AE428" s="46" t="s">
        <v>38</v>
      </c>
      <c r="AF428" s="4" t="s">
        <v>8833</v>
      </c>
    </row>
    <row r="429" spans="1:32" s="6" customFormat="1" ht="60" customHeight="1" x14ac:dyDescent="0.2">
      <c r="A429" s="5">
        <v>426</v>
      </c>
      <c r="B429" s="4" t="s">
        <v>6223</v>
      </c>
      <c r="C429" s="4" t="s">
        <v>27</v>
      </c>
      <c r="D429" s="4" t="s">
        <v>41</v>
      </c>
      <c r="E429" s="4" t="s">
        <v>8676</v>
      </c>
      <c r="F429" s="4" t="s">
        <v>41</v>
      </c>
      <c r="G429" s="4" t="s">
        <v>2598</v>
      </c>
      <c r="H429" s="4" t="s">
        <v>8422</v>
      </c>
      <c r="I429" s="4" t="s">
        <v>8421</v>
      </c>
      <c r="J429" s="4" t="s">
        <v>8676</v>
      </c>
      <c r="K429" s="4" t="s">
        <v>8829</v>
      </c>
      <c r="L429" s="4">
        <v>72.244713000000004</v>
      </c>
      <c r="M429" s="4">
        <v>64</v>
      </c>
      <c r="N429" s="4">
        <v>1176724</v>
      </c>
      <c r="O429" s="10">
        <v>480000</v>
      </c>
      <c r="P429" s="46" t="s">
        <v>38</v>
      </c>
      <c r="Q429" s="4">
        <v>4.2699999999999996</v>
      </c>
      <c r="R429" s="4">
        <v>12</v>
      </c>
      <c r="S429" s="4" t="s">
        <v>37</v>
      </c>
      <c r="T429" s="46" t="s">
        <v>38</v>
      </c>
      <c r="U429" s="46" t="s">
        <v>38</v>
      </c>
      <c r="V429" s="46" t="s">
        <v>38</v>
      </c>
      <c r="W429" s="46" t="s">
        <v>38</v>
      </c>
      <c r="X429" s="46" t="s">
        <v>38</v>
      </c>
      <c r="Y429" s="46" t="s">
        <v>38</v>
      </c>
      <c r="Z429" s="46" t="s">
        <v>38</v>
      </c>
      <c r="AA429" s="46" t="s">
        <v>38</v>
      </c>
      <c r="AB429" s="46" t="s">
        <v>38</v>
      </c>
      <c r="AC429" s="46" t="s">
        <v>38</v>
      </c>
      <c r="AD429" s="46" t="s">
        <v>38</v>
      </c>
      <c r="AE429" s="46" t="s">
        <v>38</v>
      </c>
      <c r="AF429" s="4" t="s">
        <v>8833</v>
      </c>
    </row>
    <row r="430" spans="1:32" s="6" customFormat="1" ht="60" customHeight="1" x14ac:dyDescent="0.2">
      <c r="A430" s="1">
        <v>427</v>
      </c>
      <c r="B430" s="4" t="s">
        <v>6223</v>
      </c>
      <c r="C430" s="4" t="s">
        <v>27</v>
      </c>
      <c r="D430" s="4" t="s">
        <v>28</v>
      </c>
      <c r="E430" s="4" t="s">
        <v>8036</v>
      </c>
      <c r="F430" s="4" t="s">
        <v>8036</v>
      </c>
      <c r="G430" s="4" t="s">
        <v>8838</v>
      </c>
      <c r="H430" s="4" t="s">
        <v>8837</v>
      </c>
      <c r="I430" s="4" t="s">
        <v>8836</v>
      </c>
      <c r="J430" s="4" t="s">
        <v>8036</v>
      </c>
      <c r="K430" s="4">
        <v>33.652039000000002</v>
      </c>
      <c r="L430" s="4">
        <v>71.659833000000006</v>
      </c>
      <c r="M430" s="4">
        <v>40</v>
      </c>
      <c r="N430" s="4">
        <v>1176724</v>
      </c>
      <c r="O430" s="10">
        <v>480000</v>
      </c>
      <c r="P430" s="46" t="s">
        <v>38</v>
      </c>
      <c r="Q430" s="4">
        <v>4.2699999999999996</v>
      </c>
      <c r="R430" s="4">
        <v>12</v>
      </c>
      <c r="S430" s="4" t="s">
        <v>37</v>
      </c>
      <c r="T430" s="46" t="s">
        <v>38</v>
      </c>
      <c r="U430" s="46" t="s">
        <v>38</v>
      </c>
      <c r="V430" s="46" t="s">
        <v>38</v>
      </c>
      <c r="W430" s="46" t="s">
        <v>38</v>
      </c>
      <c r="X430" s="46" t="s">
        <v>38</v>
      </c>
      <c r="Y430" s="46" t="s">
        <v>38</v>
      </c>
      <c r="Z430" s="46" t="s">
        <v>38</v>
      </c>
      <c r="AA430" s="46" t="s">
        <v>38</v>
      </c>
      <c r="AB430" s="46" t="s">
        <v>38</v>
      </c>
      <c r="AC430" s="46" t="s">
        <v>38</v>
      </c>
      <c r="AD430" s="46" t="s">
        <v>38</v>
      </c>
      <c r="AE430" s="46" t="s">
        <v>38</v>
      </c>
      <c r="AF430" s="4" t="s">
        <v>8833</v>
      </c>
    </row>
    <row r="431" spans="1:32" s="6" customFormat="1" ht="60" customHeight="1" x14ac:dyDescent="0.2">
      <c r="A431" s="5">
        <v>428</v>
      </c>
      <c r="B431" s="4" t="s">
        <v>6223</v>
      </c>
      <c r="C431" s="4" t="s">
        <v>27</v>
      </c>
      <c r="D431" s="4" t="s">
        <v>28</v>
      </c>
      <c r="E431" s="4" t="s">
        <v>8036</v>
      </c>
      <c r="F431" s="4" t="s">
        <v>8036</v>
      </c>
      <c r="G431" s="4" t="s">
        <v>8838</v>
      </c>
      <c r="H431" s="4" t="s">
        <v>8837</v>
      </c>
      <c r="I431" s="4" t="s">
        <v>8836</v>
      </c>
      <c r="J431" s="4" t="s">
        <v>8036</v>
      </c>
      <c r="K431" s="4">
        <v>33.652039000000002</v>
      </c>
      <c r="L431" s="4">
        <v>71.659833000000006</v>
      </c>
      <c r="M431" s="4">
        <v>40</v>
      </c>
      <c r="N431" s="4">
        <v>1176724</v>
      </c>
      <c r="O431" s="10">
        <v>480000</v>
      </c>
      <c r="P431" s="46" t="s">
        <v>38</v>
      </c>
      <c r="Q431" s="4">
        <v>4.2699999999999996</v>
      </c>
      <c r="R431" s="4">
        <v>12</v>
      </c>
      <c r="S431" s="4" t="s">
        <v>37</v>
      </c>
      <c r="T431" s="4">
        <v>240000</v>
      </c>
      <c r="U431" s="4" t="s">
        <v>37</v>
      </c>
      <c r="V431" s="46" t="s">
        <v>38</v>
      </c>
      <c r="W431" s="46" t="s">
        <v>38</v>
      </c>
      <c r="X431" s="46" t="s">
        <v>38</v>
      </c>
      <c r="Y431" s="46" t="s">
        <v>38</v>
      </c>
      <c r="Z431" s="46" t="s">
        <v>38</v>
      </c>
      <c r="AA431" s="46" t="s">
        <v>38</v>
      </c>
      <c r="AB431" s="46" t="s">
        <v>38</v>
      </c>
      <c r="AC431" s="46" t="s">
        <v>38</v>
      </c>
      <c r="AD431" s="46" t="s">
        <v>38</v>
      </c>
      <c r="AE431" s="46" t="s">
        <v>38</v>
      </c>
      <c r="AF431" s="4" t="s">
        <v>6414</v>
      </c>
    </row>
    <row r="432" spans="1:32" s="6" customFormat="1" ht="60" customHeight="1" x14ac:dyDescent="0.2">
      <c r="A432" s="1">
        <v>429</v>
      </c>
      <c r="B432" s="4" t="s">
        <v>6223</v>
      </c>
      <c r="C432" s="4" t="s">
        <v>27</v>
      </c>
      <c r="D432" s="4" t="s">
        <v>28</v>
      </c>
      <c r="E432" s="4" t="s">
        <v>1719</v>
      </c>
      <c r="F432" s="4" t="s">
        <v>1707</v>
      </c>
      <c r="G432" s="4" t="s">
        <v>559</v>
      </c>
      <c r="H432" s="4" t="s">
        <v>8835</v>
      </c>
      <c r="I432" s="4" t="s">
        <v>8834</v>
      </c>
      <c r="J432" s="4" t="s">
        <v>1719</v>
      </c>
      <c r="K432" s="4">
        <v>33.390717000000002</v>
      </c>
      <c r="L432" s="4">
        <v>71.910871999999998</v>
      </c>
      <c r="M432" s="4">
        <v>45</v>
      </c>
      <c r="N432" s="4">
        <v>1065471</v>
      </c>
      <c r="O432" s="10">
        <v>480000</v>
      </c>
      <c r="P432" s="46" t="s">
        <v>38</v>
      </c>
      <c r="Q432" s="4">
        <v>4.2699999999999996</v>
      </c>
      <c r="R432" s="4">
        <v>12</v>
      </c>
      <c r="S432" s="4" t="s">
        <v>37</v>
      </c>
      <c r="T432" s="46" t="s">
        <v>38</v>
      </c>
      <c r="U432" s="46" t="s">
        <v>38</v>
      </c>
      <c r="V432" s="46" t="s">
        <v>38</v>
      </c>
      <c r="W432" s="46" t="s">
        <v>38</v>
      </c>
      <c r="X432" s="46" t="s">
        <v>38</v>
      </c>
      <c r="Y432" s="46" t="s">
        <v>38</v>
      </c>
      <c r="Z432" s="46" t="s">
        <v>38</v>
      </c>
      <c r="AA432" s="46" t="s">
        <v>38</v>
      </c>
      <c r="AB432" s="46" t="s">
        <v>38</v>
      </c>
      <c r="AC432" s="46" t="s">
        <v>38</v>
      </c>
      <c r="AD432" s="46" t="s">
        <v>38</v>
      </c>
      <c r="AE432" s="46" t="s">
        <v>38</v>
      </c>
      <c r="AF432" s="4" t="s">
        <v>8833</v>
      </c>
    </row>
    <row r="433" spans="1:32" s="6" customFormat="1" ht="60" customHeight="1" x14ac:dyDescent="0.2">
      <c r="A433" s="5">
        <v>430</v>
      </c>
      <c r="B433" s="4" t="s">
        <v>6223</v>
      </c>
      <c r="C433" s="4" t="s">
        <v>27</v>
      </c>
      <c r="D433" s="4" t="s">
        <v>28</v>
      </c>
      <c r="E433" s="4" t="s">
        <v>1719</v>
      </c>
      <c r="F433" s="4" t="s">
        <v>1707</v>
      </c>
      <c r="G433" s="4" t="s">
        <v>559</v>
      </c>
      <c r="H433" s="4" t="s">
        <v>8835</v>
      </c>
      <c r="I433" s="4" t="s">
        <v>8834</v>
      </c>
      <c r="J433" s="4" t="s">
        <v>1719</v>
      </c>
      <c r="K433" s="4">
        <v>33.390717000000002</v>
      </c>
      <c r="L433" s="4">
        <v>71.910871999999998</v>
      </c>
      <c r="M433" s="4">
        <v>45</v>
      </c>
      <c r="N433" s="4">
        <v>1065471</v>
      </c>
      <c r="O433" s="10">
        <v>480000</v>
      </c>
      <c r="P433" s="46" t="s">
        <v>7124</v>
      </c>
      <c r="Q433" s="4">
        <v>4.2699999999999996</v>
      </c>
      <c r="R433" s="4">
        <v>12</v>
      </c>
      <c r="S433" s="4" t="s">
        <v>37</v>
      </c>
      <c r="T433" s="4">
        <v>240000</v>
      </c>
      <c r="U433" s="4" t="s">
        <v>37</v>
      </c>
      <c r="V433" s="46" t="s">
        <v>38</v>
      </c>
      <c r="W433" s="46" t="s">
        <v>38</v>
      </c>
      <c r="X433" s="46" t="s">
        <v>38</v>
      </c>
      <c r="Y433" s="46" t="s">
        <v>38</v>
      </c>
      <c r="Z433" s="46" t="s">
        <v>38</v>
      </c>
      <c r="AA433" s="46" t="s">
        <v>38</v>
      </c>
      <c r="AB433" s="46" t="s">
        <v>38</v>
      </c>
      <c r="AC433" s="46" t="s">
        <v>38</v>
      </c>
      <c r="AD433" s="46" t="s">
        <v>38</v>
      </c>
      <c r="AE433" s="46" t="s">
        <v>38</v>
      </c>
      <c r="AF433" s="4" t="s">
        <v>6414</v>
      </c>
    </row>
    <row r="434" spans="1:32" s="6" customFormat="1" ht="60" customHeight="1" x14ac:dyDescent="0.2">
      <c r="A434" s="1">
        <v>431</v>
      </c>
      <c r="B434" s="4" t="s">
        <v>6223</v>
      </c>
      <c r="C434" s="4" t="s">
        <v>27</v>
      </c>
      <c r="D434" s="4" t="s">
        <v>28</v>
      </c>
      <c r="E434" s="4" t="s">
        <v>8036</v>
      </c>
      <c r="F434" s="4" t="s">
        <v>8036</v>
      </c>
      <c r="G434" s="4" t="s">
        <v>8832</v>
      </c>
      <c r="H434" s="4" t="s">
        <v>8831</v>
      </c>
      <c r="I434" s="4" t="s">
        <v>8830</v>
      </c>
      <c r="J434" s="4" t="s">
        <v>8036</v>
      </c>
      <c r="K434" s="4">
        <v>33.152033000000003</v>
      </c>
      <c r="L434" s="4">
        <v>71.556624999999997</v>
      </c>
      <c r="M434" s="4">
        <v>40</v>
      </c>
      <c r="N434" s="4">
        <v>1176724</v>
      </c>
      <c r="O434" s="10">
        <v>480000</v>
      </c>
      <c r="P434" s="46" t="s">
        <v>38</v>
      </c>
      <c r="Q434" s="4">
        <v>4.2699999999999996</v>
      </c>
      <c r="R434" s="4">
        <v>12</v>
      </c>
      <c r="S434" s="4" t="s">
        <v>37</v>
      </c>
      <c r="T434" s="46" t="s">
        <v>38</v>
      </c>
      <c r="U434" s="46" t="s">
        <v>38</v>
      </c>
      <c r="V434" s="46" t="s">
        <v>38</v>
      </c>
      <c r="W434" s="46" t="s">
        <v>38</v>
      </c>
      <c r="X434" s="46" t="s">
        <v>38</v>
      </c>
      <c r="Y434" s="46" t="s">
        <v>38</v>
      </c>
      <c r="Z434" s="46" t="s">
        <v>38</v>
      </c>
      <c r="AA434" s="46" t="s">
        <v>38</v>
      </c>
      <c r="AB434" s="46" t="s">
        <v>38</v>
      </c>
      <c r="AC434" s="46" t="s">
        <v>38</v>
      </c>
      <c r="AD434" s="46" t="s">
        <v>38</v>
      </c>
      <c r="AE434" s="46" t="s">
        <v>38</v>
      </c>
      <c r="AF434" s="4" t="s">
        <v>8833</v>
      </c>
    </row>
    <row r="435" spans="1:32" s="6" customFormat="1" ht="60" customHeight="1" x14ac:dyDescent="0.2">
      <c r="A435" s="5">
        <v>432</v>
      </c>
      <c r="B435" s="4" t="s">
        <v>6223</v>
      </c>
      <c r="C435" s="4" t="s">
        <v>27</v>
      </c>
      <c r="D435" s="4" t="s">
        <v>28</v>
      </c>
      <c r="E435" s="4" t="s">
        <v>8036</v>
      </c>
      <c r="F435" s="4" t="s">
        <v>8036</v>
      </c>
      <c r="G435" s="4" t="s">
        <v>8832</v>
      </c>
      <c r="H435" s="4" t="s">
        <v>8831</v>
      </c>
      <c r="I435" s="4" t="s">
        <v>8830</v>
      </c>
      <c r="J435" s="4" t="s">
        <v>8036</v>
      </c>
      <c r="K435" s="4">
        <v>33.152033000000003</v>
      </c>
      <c r="L435" s="4">
        <v>71.556624999999997</v>
      </c>
      <c r="M435" s="4">
        <v>40</v>
      </c>
      <c r="N435" s="4">
        <v>1176724</v>
      </c>
      <c r="O435" s="10">
        <v>480000</v>
      </c>
      <c r="P435" s="46" t="s">
        <v>7124</v>
      </c>
      <c r="Q435" s="4">
        <v>4.2699999999999996</v>
      </c>
      <c r="R435" s="4">
        <v>12</v>
      </c>
      <c r="S435" s="4" t="s">
        <v>37</v>
      </c>
      <c r="T435" s="4">
        <v>240000</v>
      </c>
      <c r="U435" s="4" t="s">
        <v>37</v>
      </c>
      <c r="V435" s="46" t="s">
        <v>38</v>
      </c>
      <c r="W435" s="46" t="s">
        <v>38</v>
      </c>
      <c r="X435" s="46" t="s">
        <v>38</v>
      </c>
      <c r="Y435" s="46" t="s">
        <v>38</v>
      </c>
      <c r="Z435" s="46" t="s">
        <v>38</v>
      </c>
      <c r="AA435" s="46" t="s">
        <v>38</v>
      </c>
      <c r="AB435" s="46" t="s">
        <v>38</v>
      </c>
      <c r="AC435" s="46" t="s">
        <v>38</v>
      </c>
      <c r="AD435" s="46" t="s">
        <v>38</v>
      </c>
      <c r="AE435" s="46" t="s">
        <v>38</v>
      </c>
      <c r="AF435" s="4" t="s">
        <v>6414</v>
      </c>
    </row>
    <row r="436" spans="1:32" s="6" customFormat="1" ht="60" customHeight="1" x14ac:dyDescent="0.2">
      <c r="A436" s="1">
        <v>433</v>
      </c>
      <c r="B436" s="4" t="s">
        <v>6223</v>
      </c>
      <c r="C436" s="4" t="s">
        <v>27</v>
      </c>
      <c r="D436" s="4" t="s">
        <v>28</v>
      </c>
      <c r="E436" s="4" t="s">
        <v>8036</v>
      </c>
      <c r="F436" s="4" t="s">
        <v>8036</v>
      </c>
      <c r="G436" s="4" t="s">
        <v>8832</v>
      </c>
      <c r="H436" s="4" t="s">
        <v>8831</v>
      </c>
      <c r="I436" s="4" t="s">
        <v>8830</v>
      </c>
      <c r="J436" s="4" t="s">
        <v>8036</v>
      </c>
      <c r="K436" s="4">
        <v>33.152033000000003</v>
      </c>
      <c r="L436" s="4">
        <v>71.556624999999997</v>
      </c>
      <c r="M436" s="4">
        <v>40</v>
      </c>
      <c r="N436" s="4">
        <v>1176724</v>
      </c>
      <c r="O436" s="10">
        <v>480000</v>
      </c>
      <c r="P436" s="46" t="s">
        <v>7124</v>
      </c>
      <c r="Q436" s="4">
        <v>4.2699999999999996</v>
      </c>
      <c r="R436" s="4">
        <v>12</v>
      </c>
      <c r="S436" s="4" t="s">
        <v>37</v>
      </c>
      <c r="T436" s="4">
        <v>240000</v>
      </c>
      <c r="U436" s="4" t="s">
        <v>37</v>
      </c>
      <c r="V436" s="4">
        <v>192000</v>
      </c>
      <c r="W436" s="4" t="s">
        <v>37</v>
      </c>
      <c r="X436" s="46" t="s">
        <v>38</v>
      </c>
      <c r="Y436" s="46" t="s">
        <v>38</v>
      </c>
      <c r="Z436" s="46" t="s">
        <v>38</v>
      </c>
      <c r="AA436" s="46" t="s">
        <v>38</v>
      </c>
      <c r="AB436" s="46" t="s">
        <v>38</v>
      </c>
      <c r="AC436" s="46" t="s">
        <v>38</v>
      </c>
      <c r="AD436" s="46" t="s">
        <v>38</v>
      </c>
      <c r="AE436" s="46" t="s">
        <v>38</v>
      </c>
      <c r="AF436" s="4" t="s">
        <v>6408</v>
      </c>
    </row>
    <row r="437" spans="1:32" s="6" customFormat="1" ht="60" customHeight="1" x14ac:dyDescent="0.2">
      <c r="A437" s="5">
        <v>434</v>
      </c>
      <c r="B437" s="4" t="s">
        <v>6223</v>
      </c>
      <c r="C437" s="4" t="s">
        <v>27</v>
      </c>
      <c r="D437" s="4" t="s">
        <v>41</v>
      </c>
      <c r="E437" s="4" t="s">
        <v>8676</v>
      </c>
      <c r="F437" s="4" t="s">
        <v>41</v>
      </c>
      <c r="G437" s="4" t="s">
        <v>8679</v>
      </c>
      <c r="H437" s="4" t="s">
        <v>8678</v>
      </c>
      <c r="I437" s="4" t="s">
        <v>8677</v>
      </c>
      <c r="J437" s="4" t="s">
        <v>8676</v>
      </c>
      <c r="K437" s="4">
        <v>33.217559999999999</v>
      </c>
      <c r="L437" s="4">
        <v>72.244400999999996</v>
      </c>
      <c r="M437" s="4">
        <v>52</v>
      </c>
      <c r="N437" s="4">
        <v>1176724</v>
      </c>
      <c r="O437" s="10">
        <v>480000</v>
      </c>
      <c r="P437" s="46" t="s">
        <v>7124</v>
      </c>
      <c r="Q437" s="4">
        <v>4.2699999999999996</v>
      </c>
      <c r="R437" s="4">
        <v>12</v>
      </c>
      <c r="S437" s="4" t="s">
        <v>37</v>
      </c>
      <c r="T437" s="4">
        <v>240000</v>
      </c>
      <c r="U437" s="46" t="s">
        <v>37</v>
      </c>
      <c r="V437" s="46" t="s">
        <v>38</v>
      </c>
      <c r="W437" s="46" t="s">
        <v>38</v>
      </c>
      <c r="X437" s="46" t="s">
        <v>38</v>
      </c>
      <c r="Y437" s="46" t="s">
        <v>38</v>
      </c>
      <c r="Z437" s="46" t="s">
        <v>38</v>
      </c>
      <c r="AA437" s="46" t="s">
        <v>38</v>
      </c>
      <c r="AB437" s="46" t="s">
        <v>38</v>
      </c>
      <c r="AC437" s="46" t="s">
        <v>38</v>
      </c>
      <c r="AD437" s="46" t="s">
        <v>38</v>
      </c>
      <c r="AE437" s="46" t="s">
        <v>38</v>
      </c>
      <c r="AF437" s="4" t="s">
        <v>6414</v>
      </c>
    </row>
    <row r="438" spans="1:32" s="6" customFormat="1" ht="60" customHeight="1" x14ac:dyDescent="0.2">
      <c r="A438" s="1">
        <v>435</v>
      </c>
      <c r="B438" s="4" t="s">
        <v>6223</v>
      </c>
      <c r="C438" s="4" t="s">
        <v>27</v>
      </c>
      <c r="D438" s="4" t="s">
        <v>41</v>
      </c>
      <c r="E438" s="4" t="s">
        <v>164</v>
      </c>
      <c r="F438" s="4" t="s">
        <v>41</v>
      </c>
      <c r="G438" s="4" t="s">
        <v>8675</v>
      </c>
      <c r="H438" s="4" t="s">
        <v>8674</v>
      </c>
      <c r="I438" s="4" t="s">
        <v>8673</v>
      </c>
      <c r="J438" s="4" t="s">
        <v>164</v>
      </c>
      <c r="K438" s="4">
        <v>33.201037999999997</v>
      </c>
      <c r="L438" s="4">
        <v>72.287082600000005</v>
      </c>
      <c r="M438" s="4">
        <v>60</v>
      </c>
      <c r="N438" s="4">
        <v>1176724</v>
      </c>
      <c r="O438" s="10">
        <v>480000</v>
      </c>
      <c r="P438" s="46">
        <v>45606</v>
      </c>
      <c r="Q438" s="4">
        <v>4.2699999999999996</v>
      </c>
      <c r="R438" s="4">
        <v>12</v>
      </c>
      <c r="S438" s="4" t="s">
        <v>37</v>
      </c>
      <c r="T438" s="4">
        <v>240000</v>
      </c>
      <c r="U438" s="46" t="s">
        <v>37</v>
      </c>
      <c r="V438" s="46" t="s">
        <v>38</v>
      </c>
      <c r="W438" s="46" t="s">
        <v>38</v>
      </c>
      <c r="X438" s="46" t="s">
        <v>38</v>
      </c>
      <c r="Y438" s="46" t="s">
        <v>38</v>
      </c>
      <c r="Z438" s="46" t="s">
        <v>38</v>
      </c>
      <c r="AA438" s="46" t="s">
        <v>38</v>
      </c>
      <c r="AB438" s="46" t="s">
        <v>38</v>
      </c>
      <c r="AC438" s="46" t="s">
        <v>38</v>
      </c>
      <c r="AD438" s="46" t="s">
        <v>38</v>
      </c>
      <c r="AE438" s="46" t="s">
        <v>38</v>
      </c>
      <c r="AF438" s="4" t="s">
        <v>6414</v>
      </c>
    </row>
    <row r="439" spans="1:32" s="6" customFormat="1" ht="60" customHeight="1" x14ac:dyDescent="0.2">
      <c r="A439" s="5">
        <v>436</v>
      </c>
      <c r="B439" s="4" t="s">
        <v>6223</v>
      </c>
      <c r="C439" s="4" t="s">
        <v>27</v>
      </c>
      <c r="D439" s="4" t="s">
        <v>41</v>
      </c>
      <c r="E439" s="4" t="s">
        <v>8676</v>
      </c>
      <c r="F439" s="4" t="s">
        <v>41</v>
      </c>
      <c r="G439" s="4" t="s">
        <v>2598</v>
      </c>
      <c r="H439" s="4" t="s">
        <v>8422</v>
      </c>
      <c r="I439" s="4" t="s">
        <v>8421</v>
      </c>
      <c r="J439" s="4" t="s">
        <v>8676</v>
      </c>
      <c r="K439" s="4" t="s">
        <v>8829</v>
      </c>
      <c r="L439" s="4">
        <v>72.244713000000004</v>
      </c>
      <c r="M439" s="4">
        <v>64</v>
      </c>
      <c r="N439" s="4">
        <v>1176724</v>
      </c>
      <c r="O439" s="10">
        <v>480000</v>
      </c>
      <c r="P439" s="46">
        <v>45636</v>
      </c>
      <c r="Q439" s="4">
        <v>4.2699999999999996</v>
      </c>
      <c r="R439" s="4">
        <v>12</v>
      </c>
      <c r="S439" s="4" t="s">
        <v>37</v>
      </c>
      <c r="T439" s="4">
        <v>240000</v>
      </c>
      <c r="U439" s="4" t="s">
        <v>37</v>
      </c>
      <c r="V439" s="46" t="s">
        <v>38</v>
      </c>
      <c r="W439" s="46" t="s">
        <v>38</v>
      </c>
      <c r="X439" s="46" t="s">
        <v>38</v>
      </c>
      <c r="Y439" s="46" t="s">
        <v>38</v>
      </c>
      <c r="Z439" s="46" t="s">
        <v>38</v>
      </c>
      <c r="AA439" s="46" t="s">
        <v>38</v>
      </c>
      <c r="AB439" s="46" t="s">
        <v>38</v>
      </c>
      <c r="AC439" s="46" t="s">
        <v>38</v>
      </c>
      <c r="AD439" s="46" t="s">
        <v>38</v>
      </c>
      <c r="AE439" s="46" t="s">
        <v>38</v>
      </c>
      <c r="AF439" s="4" t="s">
        <v>6414</v>
      </c>
    </row>
    <row r="440" spans="1:32" s="6" customFormat="1" ht="60" customHeight="1" x14ac:dyDescent="0.2">
      <c r="A440" s="1">
        <v>437</v>
      </c>
      <c r="B440" s="4" t="s">
        <v>6223</v>
      </c>
      <c r="C440" s="4" t="s">
        <v>27</v>
      </c>
      <c r="D440" s="4" t="s">
        <v>41</v>
      </c>
      <c r="E440" s="4" t="s">
        <v>8685</v>
      </c>
      <c r="F440" s="4" t="s">
        <v>8685</v>
      </c>
      <c r="G440" s="4" t="s">
        <v>6229</v>
      </c>
      <c r="H440" s="4" t="s">
        <v>8828</v>
      </c>
      <c r="I440" s="4" t="s">
        <v>8827</v>
      </c>
      <c r="J440" s="4" t="s">
        <v>8685</v>
      </c>
      <c r="K440" s="4">
        <v>33.248221000000001</v>
      </c>
      <c r="L440" s="4">
        <v>72.477913000000001</v>
      </c>
      <c r="M440" s="4">
        <v>60</v>
      </c>
      <c r="N440" s="4">
        <v>1176724</v>
      </c>
      <c r="O440" s="10">
        <v>480000</v>
      </c>
      <c r="P440" s="46" t="s">
        <v>38</v>
      </c>
      <c r="Q440" s="4">
        <v>4.2699999999999996</v>
      </c>
      <c r="R440" s="4">
        <v>12</v>
      </c>
      <c r="S440" s="4" t="s">
        <v>37</v>
      </c>
      <c r="T440" s="4">
        <v>240000</v>
      </c>
      <c r="U440" s="46" t="s">
        <v>37</v>
      </c>
      <c r="V440" s="149">
        <v>192000</v>
      </c>
      <c r="W440" s="46" t="s">
        <v>37</v>
      </c>
      <c r="X440" s="46" t="s">
        <v>38</v>
      </c>
      <c r="Y440" s="46" t="s">
        <v>38</v>
      </c>
      <c r="Z440" s="46" t="s">
        <v>38</v>
      </c>
      <c r="AA440" s="46" t="s">
        <v>38</v>
      </c>
      <c r="AB440" s="46" t="s">
        <v>38</v>
      </c>
      <c r="AC440" s="46" t="s">
        <v>38</v>
      </c>
      <c r="AD440" s="46" t="s">
        <v>38</v>
      </c>
      <c r="AE440" s="46" t="s">
        <v>38</v>
      </c>
      <c r="AF440" s="4" t="s">
        <v>6408</v>
      </c>
    </row>
    <row r="441" spans="1:32" s="6" customFormat="1" ht="60" customHeight="1" x14ac:dyDescent="0.2">
      <c r="A441" s="5">
        <v>438</v>
      </c>
      <c r="B441" s="4" t="s">
        <v>6223</v>
      </c>
      <c r="C441" s="4" t="s">
        <v>27</v>
      </c>
      <c r="D441" s="4" t="s">
        <v>28</v>
      </c>
      <c r="E441" s="4" t="s">
        <v>8036</v>
      </c>
      <c r="F441" s="4" t="s">
        <v>8036</v>
      </c>
      <c r="G441" s="4" t="s">
        <v>8390</v>
      </c>
      <c r="H441" s="4" t="s">
        <v>8389</v>
      </c>
      <c r="I441" s="4" t="s">
        <v>8388</v>
      </c>
      <c r="J441" s="4" t="s">
        <v>8571</v>
      </c>
      <c r="K441" s="4">
        <v>33.124737000000003</v>
      </c>
      <c r="L441" s="4">
        <v>71.764736999999997</v>
      </c>
      <c r="M441" s="4">
        <v>64</v>
      </c>
      <c r="N441" s="4">
        <v>920846</v>
      </c>
      <c r="O441" s="10">
        <v>480000</v>
      </c>
      <c r="P441" s="46" t="s">
        <v>38</v>
      </c>
      <c r="Q441" s="4">
        <v>4.88</v>
      </c>
      <c r="R441" s="4">
        <v>7.5</v>
      </c>
      <c r="S441" s="4" t="s">
        <v>37</v>
      </c>
      <c r="T441" s="4">
        <v>240000</v>
      </c>
      <c r="U441" s="4" t="s">
        <v>37</v>
      </c>
      <c r="V441" s="4">
        <v>192000</v>
      </c>
      <c r="W441" s="4" t="s">
        <v>37</v>
      </c>
      <c r="X441" s="46" t="s">
        <v>38</v>
      </c>
      <c r="Y441" s="46" t="s">
        <v>38</v>
      </c>
      <c r="Z441" s="46" t="s">
        <v>38</v>
      </c>
      <c r="AA441" s="46" t="s">
        <v>38</v>
      </c>
      <c r="AB441" s="46" t="s">
        <v>38</v>
      </c>
      <c r="AC441" s="46" t="s">
        <v>38</v>
      </c>
      <c r="AD441" s="46" t="s">
        <v>38</v>
      </c>
      <c r="AE441" s="46" t="s">
        <v>38</v>
      </c>
      <c r="AF441" s="4" t="s">
        <v>6408</v>
      </c>
    </row>
    <row r="442" spans="1:32" s="6" customFormat="1" ht="60" customHeight="1" x14ac:dyDescent="0.2">
      <c r="A442" s="1">
        <v>439</v>
      </c>
      <c r="B442" s="4" t="s">
        <v>6223</v>
      </c>
      <c r="C442" s="4" t="s">
        <v>27</v>
      </c>
      <c r="D442" s="4" t="s">
        <v>109</v>
      </c>
      <c r="E442" s="4" t="s">
        <v>8824</v>
      </c>
      <c r="F442" s="4" t="s">
        <v>2221</v>
      </c>
      <c r="G442" s="4" t="s">
        <v>8826</v>
      </c>
      <c r="H442" s="4" t="s">
        <v>8825</v>
      </c>
      <c r="I442" s="4" t="s">
        <v>2163</v>
      </c>
      <c r="J442" s="4" t="s">
        <v>8824</v>
      </c>
      <c r="K442" s="4">
        <v>33.290100000000002</v>
      </c>
      <c r="L442" s="4">
        <v>72.354699999999994</v>
      </c>
      <c r="M442" s="4">
        <v>45</v>
      </c>
      <c r="N442" s="4">
        <v>1012764</v>
      </c>
      <c r="O442" s="10">
        <v>480000</v>
      </c>
      <c r="P442" s="14">
        <v>45359</v>
      </c>
      <c r="Q442" s="4">
        <v>3.65</v>
      </c>
      <c r="R442" s="4">
        <v>14</v>
      </c>
      <c r="S442" s="4" t="s">
        <v>37</v>
      </c>
      <c r="T442" s="4">
        <v>240000</v>
      </c>
      <c r="U442" s="4" t="s">
        <v>37</v>
      </c>
      <c r="V442" s="46" t="s">
        <v>38</v>
      </c>
      <c r="W442" s="46" t="s">
        <v>38</v>
      </c>
      <c r="X442" s="46" t="s">
        <v>38</v>
      </c>
      <c r="Y442" s="46" t="s">
        <v>38</v>
      </c>
      <c r="Z442" s="46" t="s">
        <v>38</v>
      </c>
      <c r="AA442" s="46" t="s">
        <v>38</v>
      </c>
      <c r="AB442" s="46" t="s">
        <v>38</v>
      </c>
      <c r="AC442" s="46" t="s">
        <v>38</v>
      </c>
      <c r="AD442" s="46" t="s">
        <v>38</v>
      </c>
      <c r="AE442" s="46" t="s">
        <v>38</v>
      </c>
      <c r="AF442" s="4" t="s">
        <v>6414</v>
      </c>
    </row>
    <row r="443" spans="1:32" s="6" customFormat="1" ht="60" customHeight="1" x14ac:dyDescent="0.2">
      <c r="A443" s="5">
        <v>440</v>
      </c>
      <c r="B443" s="4" t="s">
        <v>6223</v>
      </c>
      <c r="C443" s="4" t="s">
        <v>27</v>
      </c>
      <c r="D443" s="4" t="s">
        <v>109</v>
      </c>
      <c r="E443" s="4" t="s">
        <v>8824</v>
      </c>
      <c r="F443" s="4" t="s">
        <v>2221</v>
      </c>
      <c r="G443" s="4" t="s">
        <v>8826</v>
      </c>
      <c r="H443" s="4" t="s">
        <v>8825</v>
      </c>
      <c r="I443" s="4" t="s">
        <v>2163</v>
      </c>
      <c r="J443" s="4" t="s">
        <v>8824</v>
      </c>
      <c r="K443" s="4">
        <v>33.290100000000002</v>
      </c>
      <c r="L443" s="4">
        <v>72.354699999999994</v>
      </c>
      <c r="M443" s="4">
        <v>45</v>
      </c>
      <c r="N443" s="4">
        <v>1012764</v>
      </c>
      <c r="O443" s="10">
        <v>480000</v>
      </c>
      <c r="P443" s="14">
        <v>45359</v>
      </c>
      <c r="Q443" s="4">
        <v>3.65</v>
      </c>
      <c r="R443" s="4">
        <v>14</v>
      </c>
      <c r="S443" s="4" t="s">
        <v>37</v>
      </c>
      <c r="T443" s="4">
        <v>240000</v>
      </c>
      <c r="U443" s="4" t="s">
        <v>37</v>
      </c>
      <c r="V443" s="4">
        <v>192000</v>
      </c>
      <c r="W443" s="4" t="s">
        <v>37</v>
      </c>
      <c r="X443" s="46" t="s">
        <v>38</v>
      </c>
      <c r="Y443" s="46" t="s">
        <v>38</v>
      </c>
      <c r="Z443" s="46" t="s">
        <v>38</v>
      </c>
      <c r="AA443" s="46" t="s">
        <v>38</v>
      </c>
      <c r="AB443" s="46" t="s">
        <v>38</v>
      </c>
      <c r="AC443" s="46" t="s">
        <v>38</v>
      </c>
      <c r="AD443" s="46" t="s">
        <v>38</v>
      </c>
      <c r="AE443" s="46" t="s">
        <v>38</v>
      </c>
      <c r="AF443" s="4" t="s">
        <v>6408</v>
      </c>
    </row>
    <row r="444" spans="1:32" s="6" customFormat="1" ht="60" customHeight="1" x14ac:dyDescent="0.2">
      <c r="A444" s="1">
        <v>441</v>
      </c>
      <c r="B444" s="4" t="s">
        <v>6223</v>
      </c>
      <c r="C444" s="4" t="s">
        <v>27</v>
      </c>
      <c r="D444" s="4" t="s">
        <v>109</v>
      </c>
      <c r="E444" s="4" t="s">
        <v>8684</v>
      </c>
      <c r="F444" s="4" t="s">
        <v>2373</v>
      </c>
      <c r="G444" s="4" t="s">
        <v>8683</v>
      </c>
      <c r="H444" s="4" t="s">
        <v>8682</v>
      </c>
      <c r="I444" s="4" t="s">
        <v>8681</v>
      </c>
      <c r="J444" s="4" t="s">
        <v>8680</v>
      </c>
      <c r="K444" s="4">
        <v>33.532629999999997</v>
      </c>
      <c r="L444" s="4">
        <v>72.516499999999994</v>
      </c>
      <c r="M444" s="4">
        <v>80</v>
      </c>
      <c r="N444" s="4">
        <v>1012764</v>
      </c>
      <c r="O444" s="10">
        <v>480000</v>
      </c>
      <c r="P444" s="46">
        <v>45355</v>
      </c>
      <c r="Q444" s="4">
        <v>3.35</v>
      </c>
      <c r="R444" s="4">
        <v>12.19</v>
      </c>
      <c r="S444" s="4" t="s">
        <v>37</v>
      </c>
      <c r="T444" s="4">
        <v>240000</v>
      </c>
      <c r="U444" s="4" t="s">
        <v>37</v>
      </c>
      <c r="V444" s="46" t="s">
        <v>38</v>
      </c>
      <c r="W444" s="46" t="s">
        <v>38</v>
      </c>
      <c r="X444" s="46" t="s">
        <v>38</v>
      </c>
      <c r="Y444" s="46" t="s">
        <v>38</v>
      </c>
      <c r="Z444" s="46" t="s">
        <v>38</v>
      </c>
      <c r="AA444" s="46" t="s">
        <v>38</v>
      </c>
      <c r="AB444" s="46" t="s">
        <v>38</v>
      </c>
      <c r="AC444" s="46" t="s">
        <v>38</v>
      </c>
      <c r="AD444" s="46" t="s">
        <v>38</v>
      </c>
      <c r="AE444" s="46" t="s">
        <v>38</v>
      </c>
      <c r="AF444" s="4" t="s">
        <v>6414</v>
      </c>
    </row>
    <row r="445" spans="1:32" s="6" customFormat="1" ht="60" customHeight="1" x14ac:dyDescent="0.2">
      <c r="A445" s="5">
        <v>442</v>
      </c>
      <c r="B445" s="4" t="s">
        <v>6223</v>
      </c>
      <c r="C445" s="4" t="s">
        <v>2506</v>
      </c>
      <c r="D445" s="4" t="s">
        <v>109</v>
      </c>
      <c r="E445" s="4" t="s">
        <v>2569</v>
      </c>
      <c r="F445" s="4" t="s">
        <v>2569</v>
      </c>
      <c r="G445" s="4" t="s">
        <v>8823</v>
      </c>
      <c r="H445" s="4" t="s">
        <v>8822</v>
      </c>
      <c r="I445" s="4" t="s">
        <v>8821</v>
      </c>
      <c r="J445" s="4" t="s">
        <v>2569</v>
      </c>
      <c r="K445" s="4">
        <v>33.497799999999998</v>
      </c>
      <c r="L445" s="4">
        <v>72.645099999999999</v>
      </c>
      <c r="M445" s="4">
        <v>65</v>
      </c>
      <c r="N445" s="4" t="s">
        <v>34</v>
      </c>
      <c r="O445" s="10">
        <v>480000</v>
      </c>
      <c r="P445" s="4" t="s">
        <v>8817</v>
      </c>
      <c r="Q445" s="4">
        <v>4.57</v>
      </c>
      <c r="R445" s="4">
        <v>9.14</v>
      </c>
      <c r="S445" s="4" t="s">
        <v>37</v>
      </c>
      <c r="T445" s="4">
        <v>240000</v>
      </c>
      <c r="U445" s="4" t="s">
        <v>80</v>
      </c>
      <c r="V445" s="46" t="s">
        <v>38</v>
      </c>
      <c r="W445" s="46" t="s">
        <v>38</v>
      </c>
      <c r="X445" s="46" t="s">
        <v>38</v>
      </c>
      <c r="Y445" s="46" t="s">
        <v>38</v>
      </c>
      <c r="Z445" s="46" t="s">
        <v>38</v>
      </c>
      <c r="AA445" s="46" t="s">
        <v>38</v>
      </c>
      <c r="AB445" s="46" t="s">
        <v>38</v>
      </c>
      <c r="AC445" s="46" t="s">
        <v>38</v>
      </c>
      <c r="AD445" s="46" t="s">
        <v>38</v>
      </c>
      <c r="AE445" s="46" t="s">
        <v>38</v>
      </c>
      <c r="AF445" s="4" t="s">
        <v>7057</v>
      </c>
    </row>
    <row r="446" spans="1:32" s="6" customFormat="1" ht="60" customHeight="1" x14ac:dyDescent="0.2">
      <c r="A446" s="1">
        <v>443</v>
      </c>
      <c r="B446" s="4" t="s">
        <v>6223</v>
      </c>
      <c r="C446" s="4" t="s">
        <v>2506</v>
      </c>
      <c r="D446" s="4" t="s">
        <v>6326</v>
      </c>
      <c r="E446" s="4" t="s">
        <v>2353</v>
      </c>
      <c r="F446" s="4" t="s">
        <v>2569</v>
      </c>
      <c r="G446" s="4" t="s">
        <v>8820</v>
      </c>
      <c r="H446" s="4" t="s">
        <v>8819</v>
      </c>
      <c r="I446" s="4" t="s">
        <v>8818</v>
      </c>
      <c r="J446" s="4" t="s">
        <v>2353</v>
      </c>
      <c r="K446" s="4">
        <v>33.499499999999998</v>
      </c>
      <c r="L446" s="4">
        <v>72.629099999999994</v>
      </c>
      <c r="M446" s="4">
        <v>75</v>
      </c>
      <c r="N446" s="4" t="s">
        <v>34</v>
      </c>
      <c r="O446" s="10">
        <v>480000</v>
      </c>
      <c r="P446" s="4" t="s">
        <v>8817</v>
      </c>
      <c r="Q446" s="4">
        <v>4.57</v>
      </c>
      <c r="R446" s="4">
        <v>9.14</v>
      </c>
      <c r="S446" s="4" t="s">
        <v>37</v>
      </c>
      <c r="T446" s="4">
        <v>240000</v>
      </c>
      <c r="U446" s="4" t="s">
        <v>80</v>
      </c>
      <c r="V446" s="46" t="s">
        <v>38</v>
      </c>
      <c r="W446" s="46" t="s">
        <v>38</v>
      </c>
      <c r="X446" s="46" t="s">
        <v>38</v>
      </c>
      <c r="Y446" s="46" t="s">
        <v>38</v>
      </c>
      <c r="Z446" s="46" t="s">
        <v>38</v>
      </c>
      <c r="AA446" s="46" t="s">
        <v>38</v>
      </c>
      <c r="AB446" s="46" t="s">
        <v>38</v>
      </c>
      <c r="AC446" s="46" t="s">
        <v>38</v>
      </c>
      <c r="AD446" s="46" t="s">
        <v>38</v>
      </c>
      <c r="AE446" s="46" t="s">
        <v>38</v>
      </c>
      <c r="AF446" s="4" t="s">
        <v>7057</v>
      </c>
    </row>
    <row r="447" spans="1:32" s="6" customFormat="1" ht="60" customHeight="1" x14ac:dyDescent="0.2">
      <c r="A447" s="5">
        <v>444</v>
      </c>
      <c r="B447" s="4" t="s">
        <v>6223</v>
      </c>
      <c r="C447" s="4" t="s">
        <v>2506</v>
      </c>
      <c r="D447" s="4" t="s">
        <v>109</v>
      </c>
      <c r="E447" s="4" t="s">
        <v>2353</v>
      </c>
      <c r="F447" s="4" t="s">
        <v>2569</v>
      </c>
      <c r="G447" s="4" t="s">
        <v>8816</v>
      </c>
      <c r="H447" s="4" t="s">
        <v>8815</v>
      </c>
      <c r="I447" s="4" t="s">
        <v>8814</v>
      </c>
      <c r="J447" s="4" t="s">
        <v>2353</v>
      </c>
      <c r="K447" s="4">
        <v>33.516741000000003</v>
      </c>
      <c r="L447" s="4">
        <v>72.617211999999995</v>
      </c>
      <c r="M447" s="4">
        <v>40</v>
      </c>
      <c r="N447" s="4" t="s">
        <v>34</v>
      </c>
      <c r="O447" s="10">
        <v>480000</v>
      </c>
      <c r="P447" s="4" t="s">
        <v>8806</v>
      </c>
      <c r="Q447" s="4">
        <v>4.2699999999999996</v>
      </c>
      <c r="R447" s="4">
        <v>9.14</v>
      </c>
      <c r="S447" s="4" t="s">
        <v>37</v>
      </c>
      <c r="T447" s="4">
        <v>240000</v>
      </c>
      <c r="U447" s="4" t="s">
        <v>80</v>
      </c>
      <c r="V447" s="46" t="s">
        <v>38</v>
      </c>
      <c r="W447" s="46" t="s">
        <v>38</v>
      </c>
      <c r="X447" s="46" t="s">
        <v>38</v>
      </c>
      <c r="Y447" s="46" t="s">
        <v>38</v>
      </c>
      <c r="Z447" s="46" t="s">
        <v>38</v>
      </c>
      <c r="AA447" s="46" t="s">
        <v>38</v>
      </c>
      <c r="AB447" s="46" t="s">
        <v>38</v>
      </c>
      <c r="AC447" s="46" t="s">
        <v>38</v>
      </c>
      <c r="AD447" s="46" t="s">
        <v>38</v>
      </c>
      <c r="AE447" s="46" t="s">
        <v>38</v>
      </c>
      <c r="AF447" s="4" t="s">
        <v>7057</v>
      </c>
    </row>
    <row r="448" spans="1:32" s="6" customFormat="1" ht="60" customHeight="1" x14ac:dyDescent="0.2">
      <c r="A448" s="1">
        <v>445</v>
      </c>
      <c r="B448" s="4" t="s">
        <v>6223</v>
      </c>
      <c r="C448" s="4" t="s">
        <v>2506</v>
      </c>
      <c r="D448" s="4" t="s">
        <v>109</v>
      </c>
      <c r="E448" s="4" t="s">
        <v>8810</v>
      </c>
      <c r="F448" s="4" t="s">
        <v>2569</v>
      </c>
      <c r="G448" s="4" t="s">
        <v>8813</v>
      </c>
      <c r="H448" s="4" t="s">
        <v>8812</v>
      </c>
      <c r="I448" s="4" t="s">
        <v>8811</v>
      </c>
      <c r="J448" s="4" t="s">
        <v>8810</v>
      </c>
      <c r="K448" s="4">
        <v>33.510713000000003</v>
      </c>
      <c r="L448" s="4">
        <v>72.629606999999993</v>
      </c>
      <c r="M448" s="4">
        <v>40</v>
      </c>
      <c r="N448" s="4" t="s">
        <v>34</v>
      </c>
      <c r="O448" s="10">
        <v>480000</v>
      </c>
      <c r="P448" s="4" t="s">
        <v>8806</v>
      </c>
      <c r="Q448" s="4">
        <v>3.66</v>
      </c>
      <c r="R448" s="4">
        <v>9.14</v>
      </c>
      <c r="S448" s="4" t="s">
        <v>37</v>
      </c>
      <c r="T448" s="4">
        <v>240000</v>
      </c>
      <c r="U448" s="4" t="s">
        <v>80</v>
      </c>
      <c r="V448" s="46" t="s">
        <v>38</v>
      </c>
      <c r="W448" s="46" t="s">
        <v>38</v>
      </c>
      <c r="X448" s="46" t="s">
        <v>38</v>
      </c>
      <c r="Y448" s="46" t="s">
        <v>38</v>
      </c>
      <c r="Z448" s="46" t="s">
        <v>38</v>
      </c>
      <c r="AA448" s="46" t="s">
        <v>38</v>
      </c>
      <c r="AB448" s="46" t="s">
        <v>38</v>
      </c>
      <c r="AC448" s="46" t="s">
        <v>38</v>
      </c>
      <c r="AD448" s="46" t="s">
        <v>38</v>
      </c>
      <c r="AE448" s="46" t="s">
        <v>38</v>
      </c>
      <c r="AF448" s="4" t="s">
        <v>7057</v>
      </c>
    </row>
    <row r="449" spans="1:32" s="6" customFormat="1" ht="60" customHeight="1" x14ac:dyDescent="0.2">
      <c r="A449" s="5">
        <v>446</v>
      </c>
      <c r="B449" s="4" t="s">
        <v>6223</v>
      </c>
      <c r="C449" s="4" t="s">
        <v>2506</v>
      </c>
      <c r="D449" s="4" t="s">
        <v>109</v>
      </c>
      <c r="E449" s="4" t="s">
        <v>2353</v>
      </c>
      <c r="F449" s="4" t="s">
        <v>2569</v>
      </c>
      <c r="G449" s="4" t="s">
        <v>8809</v>
      </c>
      <c r="H449" s="4" t="s">
        <v>8808</v>
      </c>
      <c r="I449" s="4" t="s">
        <v>8807</v>
      </c>
      <c r="J449" s="4" t="s">
        <v>2353</v>
      </c>
      <c r="K449" s="4">
        <v>33.519902000000002</v>
      </c>
      <c r="L449" s="4">
        <v>72.611626999999999</v>
      </c>
      <c r="M449" s="4">
        <v>60</v>
      </c>
      <c r="N449" s="4" t="s">
        <v>34</v>
      </c>
      <c r="O449" s="10">
        <v>480000</v>
      </c>
      <c r="P449" s="4" t="s">
        <v>8806</v>
      </c>
      <c r="Q449" s="4">
        <v>3.96</v>
      </c>
      <c r="R449" s="4">
        <v>10.67</v>
      </c>
      <c r="S449" s="4" t="s">
        <v>37</v>
      </c>
      <c r="T449" s="4">
        <v>240000</v>
      </c>
      <c r="U449" s="4" t="s">
        <v>80</v>
      </c>
      <c r="V449" s="46" t="s">
        <v>38</v>
      </c>
      <c r="W449" s="46" t="s">
        <v>38</v>
      </c>
      <c r="X449" s="46" t="s">
        <v>38</v>
      </c>
      <c r="Y449" s="46" t="s">
        <v>38</v>
      </c>
      <c r="Z449" s="46" t="s">
        <v>38</v>
      </c>
      <c r="AA449" s="46" t="s">
        <v>38</v>
      </c>
      <c r="AB449" s="46" t="s">
        <v>38</v>
      </c>
      <c r="AC449" s="46" t="s">
        <v>38</v>
      </c>
      <c r="AD449" s="46" t="s">
        <v>38</v>
      </c>
      <c r="AE449" s="46" t="s">
        <v>38</v>
      </c>
      <c r="AF449" s="4" t="s">
        <v>7057</v>
      </c>
    </row>
    <row r="450" spans="1:32" s="6" customFormat="1" ht="60" customHeight="1" x14ac:dyDescent="0.2">
      <c r="A450" s="1">
        <v>447</v>
      </c>
      <c r="B450" s="4" t="s">
        <v>6223</v>
      </c>
      <c r="C450" s="4" t="s">
        <v>2506</v>
      </c>
      <c r="D450" s="4" t="s">
        <v>109</v>
      </c>
      <c r="E450" s="4" t="s">
        <v>2353</v>
      </c>
      <c r="F450" s="4" t="s">
        <v>2569</v>
      </c>
      <c r="G450" s="4" t="s">
        <v>8805</v>
      </c>
      <c r="H450" s="4" t="s">
        <v>8804</v>
      </c>
      <c r="I450" s="4" t="s">
        <v>8803</v>
      </c>
      <c r="J450" s="4" t="s">
        <v>2353</v>
      </c>
      <c r="K450" s="4">
        <v>33.514826999999997</v>
      </c>
      <c r="L450" s="4">
        <v>72.608414999999994</v>
      </c>
      <c r="M450" s="4">
        <v>60</v>
      </c>
      <c r="N450" s="4" t="s">
        <v>34</v>
      </c>
      <c r="O450" s="10">
        <v>480000</v>
      </c>
      <c r="P450" s="4" t="s">
        <v>8802</v>
      </c>
      <c r="Q450" s="4">
        <v>4.2699999999999996</v>
      </c>
      <c r="R450" s="4">
        <v>9.14</v>
      </c>
      <c r="S450" s="4" t="s">
        <v>37</v>
      </c>
      <c r="T450" s="4">
        <v>240000</v>
      </c>
      <c r="U450" s="4" t="s">
        <v>80</v>
      </c>
      <c r="V450" s="46" t="s">
        <v>38</v>
      </c>
      <c r="W450" s="46" t="s">
        <v>38</v>
      </c>
      <c r="X450" s="46" t="s">
        <v>38</v>
      </c>
      <c r="Y450" s="46" t="s">
        <v>38</v>
      </c>
      <c r="Z450" s="46" t="s">
        <v>38</v>
      </c>
      <c r="AA450" s="46" t="s">
        <v>38</v>
      </c>
      <c r="AB450" s="46" t="s">
        <v>38</v>
      </c>
      <c r="AC450" s="46" t="s">
        <v>38</v>
      </c>
      <c r="AD450" s="46" t="s">
        <v>38</v>
      </c>
      <c r="AE450" s="46" t="s">
        <v>38</v>
      </c>
      <c r="AF450" s="4" t="s">
        <v>7057</v>
      </c>
    </row>
    <row r="451" spans="1:32" s="6" customFormat="1" ht="60" customHeight="1" x14ac:dyDescent="0.2">
      <c r="A451" s="5">
        <v>448</v>
      </c>
      <c r="B451" s="4" t="s">
        <v>6223</v>
      </c>
      <c r="C451" s="4" t="s">
        <v>27</v>
      </c>
      <c r="D451" s="4" t="s">
        <v>41</v>
      </c>
      <c r="E451" s="4" t="s">
        <v>6684</v>
      </c>
      <c r="F451" s="4" t="s">
        <v>6684</v>
      </c>
      <c r="G451" s="4" t="s">
        <v>8407</v>
      </c>
      <c r="H451" s="4" t="s">
        <v>8406</v>
      </c>
      <c r="I451" s="4" t="s">
        <v>8405</v>
      </c>
      <c r="J451" s="4" t="s">
        <v>6684</v>
      </c>
      <c r="K451" s="4">
        <v>33.360548999999999</v>
      </c>
      <c r="L451" s="4">
        <v>71.781852000000001</v>
      </c>
      <c r="M451" s="4">
        <v>68</v>
      </c>
      <c r="N451" s="4">
        <v>1176724</v>
      </c>
      <c r="O451" s="10">
        <v>480000</v>
      </c>
      <c r="P451" s="46" t="s">
        <v>38</v>
      </c>
      <c r="Q451" s="4">
        <v>4.2699999999999996</v>
      </c>
      <c r="R451" s="4">
        <v>12</v>
      </c>
      <c r="S451" s="4" t="s">
        <v>37</v>
      </c>
      <c r="T451" s="4">
        <v>240000</v>
      </c>
      <c r="U451" s="4" t="s">
        <v>80</v>
      </c>
      <c r="V451" s="46" t="s">
        <v>38</v>
      </c>
      <c r="W451" s="46" t="s">
        <v>38</v>
      </c>
      <c r="X451" s="46" t="s">
        <v>38</v>
      </c>
      <c r="Y451" s="46" t="s">
        <v>38</v>
      </c>
      <c r="Z451" s="46" t="s">
        <v>38</v>
      </c>
      <c r="AA451" s="46" t="s">
        <v>38</v>
      </c>
      <c r="AB451" s="46" t="s">
        <v>38</v>
      </c>
      <c r="AC451" s="46" t="s">
        <v>38</v>
      </c>
      <c r="AD451" s="46" t="s">
        <v>38</v>
      </c>
      <c r="AE451" s="46" t="s">
        <v>38</v>
      </c>
      <c r="AF451" s="4" t="s">
        <v>8797</v>
      </c>
    </row>
    <row r="452" spans="1:32" s="6" customFormat="1" ht="60" customHeight="1" x14ac:dyDescent="0.2">
      <c r="A452" s="1">
        <v>449</v>
      </c>
      <c r="B452" s="4" t="s">
        <v>6223</v>
      </c>
      <c r="C452" s="4" t="s">
        <v>27</v>
      </c>
      <c r="D452" s="4" t="s">
        <v>28</v>
      </c>
      <c r="E452" s="4" t="s">
        <v>8036</v>
      </c>
      <c r="F452" s="4" t="s">
        <v>8036</v>
      </c>
      <c r="G452" s="4" t="s">
        <v>8801</v>
      </c>
      <c r="H452" s="4" t="s">
        <v>8800</v>
      </c>
      <c r="I452" s="4" t="s">
        <v>8799</v>
      </c>
      <c r="J452" s="4" t="s">
        <v>8798</v>
      </c>
      <c r="K452" s="4">
        <v>33.116047999999999</v>
      </c>
      <c r="L452" s="4">
        <v>71.80095</v>
      </c>
      <c r="M452" s="4">
        <v>40</v>
      </c>
      <c r="N452" s="4">
        <v>1021354</v>
      </c>
      <c r="O452" s="10">
        <v>480000</v>
      </c>
      <c r="P452" s="46" t="s">
        <v>38</v>
      </c>
      <c r="Q452" s="46" t="s">
        <v>38</v>
      </c>
      <c r="R452" s="4">
        <v>13</v>
      </c>
      <c r="S452" s="4" t="s">
        <v>37</v>
      </c>
      <c r="T452" s="4">
        <v>240000</v>
      </c>
      <c r="U452" s="4" t="s">
        <v>37</v>
      </c>
      <c r="V452" s="46" t="s">
        <v>38</v>
      </c>
      <c r="W452" s="46" t="s">
        <v>38</v>
      </c>
      <c r="X452" s="46" t="s">
        <v>38</v>
      </c>
      <c r="Y452" s="46" t="s">
        <v>38</v>
      </c>
      <c r="Z452" s="46" t="s">
        <v>38</v>
      </c>
      <c r="AA452" s="46" t="s">
        <v>38</v>
      </c>
      <c r="AB452" s="46" t="s">
        <v>38</v>
      </c>
      <c r="AC452" s="46" t="s">
        <v>38</v>
      </c>
      <c r="AD452" s="46" t="s">
        <v>38</v>
      </c>
      <c r="AE452" s="46" t="s">
        <v>38</v>
      </c>
      <c r="AF452" s="4" t="s">
        <v>8797</v>
      </c>
    </row>
    <row r="453" spans="1:32" s="6" customFormat="1" ht="60" customHeight="1" x14ac:dyDescent="0.2">
      <c r="A453" s="5">
        <v>450</v>
      </c>
      <c r="B453" s="4" t="s">
        <v>6223</v>
      </c>
      <c r="C453" s="4" t="s">
        <v>1549</v>
      </c>
      <c r="D453" s="4" t="s">
        <v>1549</v>
      </c>
      <c r="E453" s="4" t="s">
        <v>2996</v>
      </c>
      <c r="F453" s="20" t="s">
        <v>1608</v>
      </c>
      <c r="G453" s="4" t="s">
        <v>8509</v>
      </c>
      <c r="H453" s="4" t="s">
        <v>8508</v>
      </c>
      <c r="I453" s="4" t="s">
        <v>8507</v>
      </c>
      <c r="J453" s="4" t="s">
        <v>2996</v>
      </c>
      <c r="K453" s="4">
        <v>33.346789999999999</v>
      </c>
      <c r="L453" s="4">
        <v>72.949259999999995</v>
      </c>
      <c r="M453" s="4">
        <v>25</v>
      </c>
      <c r="N453" s="4">
        <v>846390</v>
      </c>
      <c r="O453" s="4">
        <v>480000</v>
      </c>
      <c r="P453" s="4" t="s">
        <v>38</v>
      </c>
      <c r="Q453" s="4">
        <v>3.65</v>
      </c>
      <c r="R453" s="4">
        <v>9.1</v>
      </c>
      <c r="S453" s="4" t="s">
        <v>37</v>
      </c>
      <c r="T453" s="4" t="s">
        <v>38</v>
      </c>
      <c r="U453" s="4" t="s">
        <v>38</v>
      </c>
      <c r="V453" s="4" t="s">
        <v>38</v>
      </c>
      <c r="W453" s="4" t="s">
        <v>38</v>
      </c>
      <c r="X453" s="4" t="s">
        <v>38</v>
      </c>
      <c r="Y453" s="4" t="s">
        <v>38</v>
      </c>
      <c r="Z453" s="4" t="s">
        <v>38</v>
      </c>
      <c r="AA453" s="4" t="s">
        <v>38</v>
      </c>
      <c r="AB453" s="4" t="s">
        <v>38</v>
      </c>
      <c r="AC453" s="4" t="s">
        <v>38</v>
      </c>
      <c r="AD453" s="4" t="s">
        <v>38</v>
      </c>
      <c r="AE453" s="4" t="s">
        <v>38</v>
      </c>
      <c r="AF453" s="1" t="s">
        <v>6971</v>
      </c>
    </row>
    <row r="454" spans="1:32" s="6" customFormat="1" ht="60" customHeight="1" x14ac:dyDescent="0.2">
      <c r="A454" s="1">
        <v>451</v>
      </c>
      <c r="B454" s="4" t="s">
        <v>6223</v>
      </c>
      <c r="C454" s="4" t="s">
        <v>1549</v>
      </c>
      <c r="D454" s="4" t="s">
        <v>1549</v>
      </c>
      <c r="E454" s="4" t="s">
        <v>2996</v>
      </c>
      <c r="F454" s="4" t="s">
        <v>2996</v>
      </c>
      <c r="G454" s="4" t="s">
        <v>8509</v>
      </c>
      <c r="H454" s="4" t="s">
        <v>8508</v>
      </c>
      <c r="I454" s="10" t="s">
        <v>8507</v>
      </c>
      <c r="J454" s="4" t="s">
        <v>2996</v>
      </c>
      <c r="K454" s="4">
        <v>33.346789999999999</v>
      </c>
      <c r="L454" s="4">
        <v>72.949276999999995</v>
      </c>
      <c r="M454" s="4">
        <v>5</v>
      </c>
      <c r="N454" s="4">
        <v>846390</v>
      </c>
      <c r="O454" s="4">
        <v>480000</v>
      </c>
      <c r="P454" s="4" t="s">
        <v>38</v>
      </c>
      <c r="Q454" s="4">
        <v>3.65</v>
      </c>
      <c r="R454" s="4">
        <v>9.1</v>
      </c>
      <c r="S454" s="4" t="s">
        <v>37</v>
      </c>
      <c r="T454" s="38">
        <v>240000</v>
      </c>
      <c r="U454" s="5" t="s">
        <v>37</v>
      </c>
      <c r="V454" s="4" t="s">
        <v>38</v>
      </c>
      <c r="W454" s="4" t="s">
        <v>38</v>
      </c>
      <c r="X454" s="4" t="s">
        <v>38</v>
      </c>
      <c r="Y454" s="4" t="s">
        <v>38</v>
      </c>
      <c r="Z454" s="4" t="s">
        <v>38</v>
      </c>
      <c r="AA454" s="4" t="s">
        <v>38</v>
      </c>
      <c r="AB454" s="4" t="s">
        <v>38</v>
      </c>
      <c r="AC454" s="4" t="s">
        <v>38</v>
      </c>
      <c r="AD454" s="4" t="s">
        <v>38</v>
      </c>
      <c r="AE454" s="4" t="s">
        <v>38</v>
      </c>
      <c r="AF454" s="1" t="s">
        <v>6270</v>
      </c>
    </row>
    <row r="455" spans="1:32" s="6" customFormat="1" ht="60" customHeight="1" x14ac:dyDescent="0.2">
      <c r="A455" s="5">
        <v>452</v>
      </c>
      <c r="B455" s="4" t="s">
        <v>6223</v>
      </c>
      <c r="C455" s="4" t="s">
        <v>1549</v>
      </c>
      <c r="D455" s="4" t="s">
        <v>1549</v>
      </c>
      <c r="E455" s="4" t="s">
        <v>8076</v>
      </c>
      <c r="F455" s="4" t="s">
        <v>2996</v>
      </c>
      <c r="G455" s="4" t="s">
        <v>8079</v>
      </c>
      <c r="H455" s="4" t="s">
        <v>8078</v>
      </c>
      <c r="I455" s="4" t="s">
        <v>8077</v>
      </c>
      <c r="J455" s="4" t="s">
        <v>8076</v>
      </c>
      <c r="K455" s="4">
        <v>33.543900000000001</v>
      </c>
      <c r="L455" s="4">
        <v>73.032499999999999</v>
      </c>
      <c r="M455" s="4">
        <v>5</v>
      </c>
      <c r="N455" s="4">
        <v>947230</v>
      </c>
      <c r="O455" s="4">
        <v>480000</v>
      </c>
      <c r="P455" s="4" t="s">
        <v>38</v>
      </c>
      <c r="Q455" s="4">
        <v>3.65</v>
      </c>
      <c r="R455" s="4">
        <v>9.1</v>
      </c>
      <c r="S455" s="4" t="s">
        <v>37</v>
      </c>
      <c r="T455" s="4" t="s">
        <v>38</v>
      </c>
      <c r="U455" s="4" t="s">
        <v>38</v>
      </c>
      <c r="V455" s="4" t="s">
        <v>38</v>
      </c>
      <c r="W455" s="4" t="s">
        <v>38</v>
      </c>
      <c r="X455" s="4" t="s">
        <v>38</v>
      </c>
      <c r="Y455" s="4" t="s">
        <v>38</v>
      </c>
      <c r="Z455" s="4" t="s">
        <v>38</v>
      </c>
      <c r="AA455" s="4" t="s">
        <v>38</v>
      </c>
      <c r="AB455" s="4" t="s">
        <v>38</v>
      </c>
      <c r="AC455" s="4" t="s">
        <v>38</v>
      </c>
      <c r="AD455" s="4" t="s">
        <v>38</v>
      </c>
      <c r="AE455" s="4" t="s">
        <v>38</v>
      </c>
      <c r="AF455" s="1" t="s">
        <v>6971</v>
      </c>
    </row>
    <row r="456" spans="1:32" s="6" customFormat="1" ht="60" customHeight="1" x14ac:dyDescent="0.2">
      <c r="A456" s="1">
        <v>453</v>
      </c>
      <c r="B456" s="4" t="s">
        <v>6223</v>
      </c>
      <c r="C456" s="4" t="s">
        <v>1549</v>
      </c>
      <c r="D456" s="4" t="s">
        <v>1549</v>
      </c>
      <c r="E456" s="4" t="s">
        <v>8069</v>
      </c>
      <c r="F456" s="4" t="s">
        <v>8069</v>
      </c>
      <c r="G456" s="4" t="s">
        <v>8512</v>
      </c>
      <c r="H456" s="4" t="s">
        <v>8511</v>
      </c>
      <c r="I456" s="4" t="s">
        <v>8510</v>
      </c>
      <c r="J456" s="4" t="s">
        <v>8069</v>
      </c>
      <c r="K456" s="4">
        <v>33.313209999999998</v>
      </c>
      <c r="L456" s="4">
        <v>72.214500000000001</v>
      </c>
      <c r="M456" s="4">
        <v>50</v>
      </c>
      <c r="N456" s="4">
        <v>969912</v>
      </c>
      <c r="O456" s="10">
        <v>480000</v>
      </c>
      <c r="P456" s="4" t="s">
        <v>38</v>
      </c>
      <c r="Q456" s="4">
        <v>3.65</v>
      </c>
      <c r="R456" s="4">
        <v>8.5</v>
      </c>
      <c r="S456" s="4" t="s">
        <v>37</v>
      </c>
      <c r="T456" s="4">
        <v>240000</v>
      </c>
      <c r="U456" s="4" t="s">
        <v>37</v>
      </c>
      <c r="V456" s="4" t="s">
        <v>38</v>
      </c>
      <c r="W456" s="4" t="s">
        <v>38</v>
      </c>
      <c r="X456" s="4" t="s">
        <v>38</v>
      </c>
      <c r="Y456" s="4" t="s">
        <v>38</v>
      </c>
      <c r="Z456" s="4" t="s">
        <v>38</v>
      </c>
      <c r="AA456" s="4" t="s">
        <v>38</v>
      </c>
      <c r="AB456" s="4" t="s">
        <v>38</v>
      </c>
      <c r="AC456" s="4" t="s">
        <v>38</v>
      </c>
      <c r="AD456" s="4" t="s">
        <v>38</v>
      </c>
      <c r="AE456" s="4" t="s">
        <v>38</v>
      </c>
      <c r="AF456" s="1" t="s">
        <v>6270</v>
      </c>
    </row>
    <row r="457" spans="1:32" s="6" customFormat="1" ht="60" customHeight="1" x14ac:dyDescent="0.2">
      <c r="A457" s="5">
        <v>454</v>
      </c>
      <c r="B457" s="4" t="s">
        <v>6223</v>
      </c>
      <c r="C457" s="4" t="s">
        <v>1549</v>
      </c>
      <c r="D457" s="4" t="s">
        <v>1549</v>
      </c>
      <c r="E457" s="4" t="s">
        <v>8069</v>
      </c>
      <c r="F457" s="4" t="s">
        <v>8069</v>
      </c>
      <c r="G457" s="4" t="s">
        <v>8796</v>
      </c>
      <c r="H457" s="4" t="s">
        <v>8505</v>
      </c>
      <c r="I457" s="4" t="s">
        <v>8504</v>
      </c>
      <c r="J457" s="4" t="s">
        <v>8069</v>
      </c>
      <c r="K457" s="4">
        <v>33.346600000000002</v>
      </c>
      <c r="L457" s="4">
        <v>72951491</v>
      </c>
      <c r="M457" s="4">
        <v>40</v>
      </c>
      <c r="N457" s="4">
        <v>1198684</v>
      </c>
      <c r="O457" s="10">
        <v>480000</v>
      </c>
      <c r="P457" s="4" t="s">
        <v>38</v>
      </c>
      <c r="Q457" s="4">
        <v>3.65</v>
      </c>
      <c r="R457" s="5">
        <v>10.6</v>
      </c>
      <c r="S457" s="4" t="s">
        <v>37</v>
      </c>
      <c r="T457" s="4">
        <v>240000</v>
      </c>
      <c r="U457" s="4" t="s">
        <v>37</v>
      </c>
      <c r="V457" s="4" t="s">
        <v>38</v>
      </c>
      <c r="W457" s="4" t="s">
        <v>38</v>
      </c>
      <c r="X457" s="4" t="s">
        <v>38</v>
      </c>
      <c r="Y457" s="4" t="s">
        <v>38</v>
      </c>
      <c r="Z457" s="4" t="s">
        <v>38</v>
      </c>
      <c r="AA457" s="4" t="s">
        <v>38</v>
      </c>
      <c r="AB457" s="4" t="s">
        <v>38</v>
      </c>
      <c r="AC457" s="4" t="s">
        <v>38</v>
      </c>
      <c r="AD457" s="4" t="s">
        <v>38</v>
      </c>
      <c r="AE457" s="4" t="s">
        <v>38</v>
      </c>
      <c r="AF457" s="1" t="s">
        <v>6270</v>
      </c>
    </row>
    <row r="458" spans="1:32" s="6" customFormat="1" ht="60" customHeight="1" x14ac:dyDescent="0.2">
      <c r="A458" s="1">
        <v>455</v>
      </c>
      <c r="B458" s="4" t="s">
        <v>6223</v>
      </c>
      <c r="C458" s="4" t="s">
        <v>1549</v>
      </c>
      <c r="D458" s="4" t="s">
        <v>1549</v>
      </c>
      <c r="E458" s="4" t="s">
        <v>8069</v>
      </c>
      <c r="F458" s="4" t="s">
        <v>8069</v>
      </c>
      <c r="G458" s="4" t="s">
        <v>537</v>
      </c>
      <c r="H458" s="4" t="s">
        <v>8503</v>
      </c>
      <c r="I458" s="4" t="s">
        <v>8502</v>
      </c>
      <c r="J458" s="4" t="s">
        <v>8069</v>
      </c>
      <c r="K458" s="4">
        <v>33.466500000000003</v>
      </c>
      <c r="L458" s="4">
        <v>72.951480000000004</v>
      </c>
      <c r="M458" s="4">
        <v>50</v>
      </c>
      <c r="N458" s="4">
        <v>874336</v>
      </c>
      <c r="O458" s="10">
        <v>480000</v>
      </c>
      <c r="P458" s="4" t="s">
        <v>38</v>
      </c>
      <c r="Q458" s="4">
        <v>3.65</v>
      </c>
      <c r="R458" s="5">
        <v>10.6</v>
      </c>
      <c r="S458" s="4" t="s">
        <v>37</v>
      </c>
      <c r="T458" s="4">
        <v>240000</v>
      </c>
      <c r="U458" s="4" t="s">
        <v>37</v>
      </c>
      <c r="V458" s="4" t="s">
        <v>38</v>
      </c>
      <c r="W458" s="4" t="s">
        <v>38</v>
      </c>
      <c r="X458" s="4" t="s">
        <v>38</v>
      </c>
      <c r="Y458" s="4" t="s">
        <v>38</v>
      </c>
      <c r="Z458" s="4" t="s">
        <v>38</v>
      </c>
      <c r="AA458" s="4" t="s">
        <v>38</v>
      </c>
      <c r="AB458" s="4" t="s">
        <v>38</v>
      </c>
      <c r="AC458" s="4" t="s">
        <v>38</v>
      </c>
      <c r="AD458" s="4" t="s">
        <v>38</v>
      </c>
      <c r="AE458" s="4" t="s">
        <v>38</v>
      </c>
      <c r="AF458" s="1" t="s">
        <v>6270</v>
      </c>
    </row>
    <row r="459" spans="1:32" s="6" customFormat="1" ht="60" customHeight="1" x14ac:dyDescent="0.2">
      <c r="A459" s="5">
        <v>456</v>
      </c>
      <c r="B459" s="4" t="s">
        <v>6223</v>
      </c>
      <c r="C459" s="4" t="s">
        <v>1549</v>
      </c>
      <c r="D459" s="4" t="s">
        <v>1549</v>
      </c>
      <c r="E459" s="4" t="s">
        <v>4883</v>
      </c>
      <c r="F459" s="4" t="s">
        <v>4883</v>
      </c>
      <c r="G459" s="4" t="s">
        <v>8795</v>
      </c>
      <c r="H459" s="4" t="s">
        <v>8794</v>
      </c>
      <c r="I459" s="4" t="s">
        <v>8793</v>
      </c>
      <c r="J459" s="4" t="s">
        <v>4883</v>
      </c>
      <c r="K459" s="4">
        <v>33.345399999999998</v>
      </c>
      <c r="L459" s="4">
        <v>72.831239999999994</v>
      </c>
      <c r="M459" s="4">
        <v>45</v>
      </c>
      <c r="N459" s="4">
        <v>916627</v>
      </c>
      <c r="O459" s="10">
        <v>480000</v>
      </c>
      <c r="P459" s="4" t="s">
        <v>38</v>
      </c>
      <c r="Q459" s="4">
        <v>3.65</v>
      </c>
      <c r="R459" s="1">
        <v>8.5299999999999994</v>
      </c>
      <c r="S459" s="4" t="s">
        <v>37</v>
      </c>
      <c r="T459" s="4">
        <v>240000</v>
      </c>
      <c r="U459" s="4" t="s">
        <v>37</v>
      </c>
      <c r="V459" s="4" t="s">
        <v>38</v>
      </c>
      <c r="W459" s="4" t="s">
        <v>38</v>
      </c>
      <c r="X459" s="4" t="s">
        <v>38</v>
      </c>
      <c r="Y459" s="4" t="s">
        <v>38</v>
      </c>
      <c r="Z459" s="4" t="s">
        <v>38</v>
      </c>
      <c r="AA459" s="4" t="s">
        <v>38</v>
      </c>
      <c r="AB459" s="4" t="s">
        <v>38</v>
      </c>
      <c r="AC459" s="4" t="s">
        <v>38</v>
      </c>
      <c r="AD459" s="4" t="s">
        <v>38</v>
      </c>
      <c r="AE459" s="4" t="s">
        <v>38</v>
      </c>
      <c r="AF459" s="1" t="s">
        <v>6270</v>
      </c>
    </row>
    <row r="460" spans="1:32" s="6" customFormat="1" ht="60" customHeight="1" x14ac:dyDescent="0.2">
      <c r="A460" s="1">
        <v>457</v>
      </c>
      <c r="B460" s="4" t="s">
        <v>6223</v>
      </c>
      <c r="C460" s="4" t="s">
        <v>1549</v>
      </c>
      <c r="D460" s="4" t="s">
        <v>1650</v>
      </c>
      <c r="E460" s="4" t="s">
        <v>8090</v>
      </c>
      <c r="F460" s="4" t="s">
        <v>8093</v>
      </c>
      <c r="G460" s="4" t="s">
        <v>8092</v>
      </c>
      <c r="H460" s="4" t="s">
        <v>6298</v>
      </c>
      <c r="I460" s="4" t="s">
        <v>8091</v>
      </c>
      <c r="J460" s="4" t="s">
        <v>8090</v>
      </c>
      <c r="K460" s="4">
        <v>33.403399999999998</v>
      </c>
      <c r="L460" s="4">
        <v>73.469899999999996</v>
      </c>
      <c r="M460" s="4">
        <v>40</v>
      </c>
      <c r="N460" s="4">
        <v>1127521</v>
      </c>
      <c r="O460" s="10">
        <v>480000</v>
      </c>
      <c r="P460" s="4" t="s">
        <v>38</v>
      </c>
      <c r="Q460" s="4">
        <v>3.65</v>
      </c>
      <c r="R460" s="1">
        <v>8.1</v>
      </c>
      <c r="S460" s="4" t="s">
        <v>37</v>
      </c>
      <c r="T460" s="4" t="s">
        <v>38</v>
      </c>
      <c r="U460" s="4" t="s">
        <v>38</v>
      </c>
      <c r="V460" s="4" t="s">
        <v>38</v>
      </c>
      <c r="W460" s="4" t="s">
        <v>38</v>
      </c>
      <c r="X460" s="4" t="s">
        <v>38</v>
      </c>
      <c r="Y460" s="4" t="s">
        <v>38</v>
      </c>
      <c r="Z460" s="4" t="s">
        <v>38</v>
      </c>
      <c r="AA460" s="4" t="s">
        <v>38</v>
      </c>
      <c r="AB460" s="4" t="s">
        <v>38</v>
      </c>
      <c r="AC460" s="4" t="s">
        <v>38</v>
      </c>
      <c r="AD460" s="4" t="s">
        <v>38</v>
      </c>
      <c r="AE460" s="4" t="s">
        <v>38</v>
      </c>
      <c r="AF460" s="1" t="s">
        <v>6971</v>
      </c>
    </row>
    <row r="461" spans="1:32" s="6" customFormat="1" ht="60" customHeight="1" x14ac:dyDescent="0.2">
      <c r="A461" s="5">
        <v>458</v>
      </c>
      <c r="B461" s="4" t="s">
        <v>6223</v>
      </c>
      <c r="C461" s="4" t="s">
        <v>1549</v>
      </c>
      <c r="D461" s="4" t="s">
        <v>1650</v>
      </c>
      <c r="E461" s="4" t="s">
        <v>8090</v>
      </c>
      <c r="F461" s="4" t="s">
        <v>8093</v>
      </c>
      <c r="G461" s="4" t="s">
        <v>8092</v>
      </c>
      <c r="H461" s="4" t="s">
        <v>6298</v>
      </c>
      <c r="I461" s="4" t="s">
        <v>8091</v>
      </c>
      <c r="J461" s="4" t="s">
        <v>8090</v>
      </c>
      <c r="K461" s="4">
        <v>33.403399999999998</v>
      </c>
      <c r="L461" s="4">
        <v>73.469899999999996</v>
      </c>
      <c r="M461" s="4">
        <v>40</v>
      </c>
      <c r="N461" s="4">
        <v>1127521</v>
      </c>
      <c r="O461" s="10">
        <v>480000</v>
      </c>
      <c r="P461" s="4" t="s">
        <v>38</v>
      </c>
      <c r="Q461" s="4">
        <v>3.65</v>
      </c>
      <c r="R461" s="1">
        <v>8.1</v>
      </c>
      <c r="S461" s="4" t="s">
        <v>37</v>
      </c>
      <c r="T461" s="5">
        <v>240000</v>
      </c>
      <c r="U461" s="53" t="s">
        <v>37</v>
      </c>
      <c r="V461" s="4" t="s">
        <v>38</v>
      </c>
      <c r="W461" s="4" t="s">
        <v>38</v>
      </c>
      <c r="X461" s="4" t="s">
        <v>38</v>
      </c>
      <c r="Y461" s="4" t="s">
        <v>38</v>
      </c>
      <c r="Z461" s="4" t="s">
        <v>38</v>
      </c>
      <c r="AA461" s="4" t="s">
        <v>38</v>
      </c>
      <c r="AB461" s="4" t="s">
        <v>38</v>
      </c>
      <c r="AC461" s="4" t="s">
        <v>38</v>
      </c>
      <c r="AD461" s="4" t="s">
        <v>38</v>
      </c>
      <c r="AE461" s="4" t="s">
        <v>38</v>
      </c>
      <c r="AF461" s="1" t="s">
        <v>6270</v>
      </c>
    </row>
    <row r="462" spans="1:32" s="6" customFormat="1" ht="60" customHeight="1" x14ac:dyDescent="0.2">
      <c r="A462" s="1">
        <v>459</v>
      </c>
      <c r="B462" s="4" t="s">
        <v>6223</v>
      </c>
      <c r="C462" s="4" t="s">
        <v>1549</v>
      </c>
      <c r="D462" s="4" t="s">
        <v>1650</v>
      </c>
      <c r="E462" s="4" t="s">
        <v>7840</v>
      </c>
      <c r="F462" s="4" t="s">
        <v>7840</v>
      </c>
      <c r="G462" s="4" t="s">
        <v>7843</v>
      </c>
      <c r="H462" s="4" t="s">
        <v>7842</v>
      </c>
      <c r="I462" s="4" t="s">
        <v>7841</v>
      </c>
      <c r="J462" s="4" t="s">
        <v>7840</v>
      </c>
      <c r="K462" s="4">
        <v>33.341000000000001</v>
      </c>
      <c r="L462" s="4">
        <v>73.355199999999996</v>
      </c>
      <c r="M462" s="4">
        <v>45</v>
      </c>
      <c r="N462" s="4">
        <v>1227296</v>
      </c>
      <c r="O462" s="10">
        <v>480000</v>
      </c>
      <c r="P462" s="4" t="s">
        <v>38</v>
      </c>
      <c r="Q462" s="4">
        <v>3.65</v>
      </c>
      <c r="R462" s="5">
        <v>9.5</v>
      </c>
      <c r="S462" s="4" t="s">
        <v>37</v>
      </c>
      <c r="T462" s="4" t="s">
        <v>38</v>
      </c>
      <c r="U462" s="4" t="s">
        <v>38</v>
      </c>
      <c r="V462" s="4" t="s">
        <v>38</v>
      </c>
      <c r="W462" s="4" t="s">
        <v>38</v>
      </c>
      <c r="X462" s="4" t="s">
        <v>38</v>
      </c>
      <c r="Y462" s="4" t="s">
        <v>38</v>
      </c>
      <c r="Z462" s="4" t="s">
        <v>38</v>
      </c>
      <c r="AA462" s="4" t="s">
        <v>38</v>
      </c>
      <c r="AB462" s="4" t="s">
        <v>38</v>
      </c>
      <c r="AC462" s="4" t="s">
        <v>38</v>
      </c>
      <c r="AD462" s="4" t="s">
        <v>38</v>
      </c>
      <c r="AE462" s="4" t="s">
        <v>38</v>
      </c>
      <c r="AF462" s="1" t="s">
        <v>6971</v>
      </c>
    </row>
    <row r="463" spans="1:32" s="6" customFormat="1" ht="60" customHeight="1" x14ac:dyDescent="0.2">
      <c r="A463" s="5">
        <v>460</v>
      </c>
      <c r="B463" s="4" t="s">
        <v>6223</v>
      </c>
      <c r="C463" s="4" t="s">
        <v>1549</v>
      </c>
      <c r="D463" s="4" t="s">
        <v>1650</v>
      </c>
      <c r="E463" s="4" t="s">
        <v>7840</v>
      </c>
      <c r="F463" s="4" t="s">
        <v>7840</v>
      </c>
      <c r="G463" s="4" t="s">
        <v>7843</v>
      </c>
      <c r="H463" s="4" t="s">
        <v>7842</v>
      </c>
      <c r="I463" s="4" t="s">
        <v>7841</v>
      </c>
      <c r="J463" s="4" t="s">
        <v>7840</v>
      </c>
      <c r="K463" s="4">
        <v>33.341000000000001</v>
      </c>
      <c r="L463" s="4">
        <v>73.355199999999996</v>
      </c>
      <c r="M463" s="4">
        <v>45</v>
      </c>
      <c r="N463" s="4">
        <v>1227296</v>
      </c>
      <c r="O463" s="10">
        <v>480000</v>
      </c>
      <c r="P463" s="4" t="s">
        <v>38</v>
      </c>
      <c r="Q463" s="4">
        <v>3.65</v>
      </c>
      <c r="R463" s="5">
        <v>9.5</v>
      </c>
      <c r="S463" s="4" t="s">
        <v>37</v>
      </c>
      <c r="T463" s="5">
        <v>240000</v>
      </c>
      <c r="U463" s="53" t="s">
        <v>37</v>
      </c>
      <c r="V463" s="4" t="s">
        <v>38</v>
      </c>
      <c r="W463" s="4" t="s">
        <v>38</v>
      </c>
      <c r="X463" s="4" t="s">
        <v>38</v>
      </c>
      <c r="Y463" s="4" t="s">
        <v>38</v>
      </c>
      <c r="Z463" s="4" t="s">
        <v>38</v>
      </c>
      <c r="AA463" s="4" t="s">
        <v>38</v>
      </c>
      <c r="AB463" s="4" t="s">
        <v>38</v>
      </c>
      <c r="AC463" s="4" t="s">
        <v>38</v>
      </c>
      <c r="AD463" s="4" t="s">
        <v>38</v>
      </c>
      <c r="AE463" s="4" t="s">
        <v>38</v>
      </c>
      <c r="AF463" s="1" t="s">
        <v>6270</v>
      </c>
    </row>
    <row r="464" spans="1:32" s="6" customFormat="1" ht="60" customHeight="1" x14ac:dyDescent="0.2">
      <c r="A464" s="1">
        <v>461</v>
      </c>
      <c r="B464" s="4" t="s">
        <v>6223</v>
      </c>
      <c r="C464" s="4" t="s">
        <v>1549</v>
      </c>
      <c r="D464" s="4" t="s">
        <v>1650</v>
      </c>
      <c r="E464" s="4" t="s">
        <v>8789</v>
      </c>
      <c r="F464" s="4" t="s">
        <v>7840</v>
      </c>
      <c r="G464" s="4" t="s">
        <v>8792</v>
      </c>
      <c r="H464" s="4" t="s">
        <v>8791</v>
      </c>
      <c r="I464" s="4" t="s">
        <v>8790</v>
      </c>
      <c r="J464" s="4" t="s">
        <v>8789</v>
      </c>
      <c r="K464" s="4">
        <v>33.368899999999996</v>
      </c>
      <c r="L464" s="4">
        <v>73.356300000000005</v>
      </c>
      <c r="M464" s="4">
        <v>45</v>
      </c>
      <c r="N464" s="4">
        <v>1074885</v>
      </c>
      <c r="O464" s="10">
        <v>480000</v>
      </c>
      <c r="P464" s="4" t="s">
        <v>38</v>
      </c>
      <c r="Q464" s="4">
        <v>3.65</v>
      </c>
      <c r="R464" s="5">
        <v>9.5</v>
      </c>
      <c r="S464" s="4" t="s">
        <v>37</v>
      </c>
      <c r="T464" s="4" t="s">
        <v>38</v>
      </c>
      <c r="U464" s="4" t="s">
        <v>38</v>
      </c>
      <c r="V464" s="4" t="s">
        <v>38</v>
      </c>
      <c r="W464" s="4" t="s">
        <v>38</v>
      </c>
      <c r="X464" s="4" t="s">
        <v>38</v>
      </c>
      <c r="Y464" s="4" t="s">
        <v>38</v>
      </c>
      <c r="Z464" s="4" t="s">
        <v>38</v>
      </c>
      <c r="AA464" s="4" t="s">
        <v>38</v>
      </c>
      <c r="AB464" s="4" t="s">
        <v>38</v>
      </c>
      <c r="AC464" s="4" t="s">
        <v>38</v>
      </c>
      <c r="AD464" s="4" t="s">
        <v>38</v>
      </c>
      <c r="AE464" s="4" t="s">
        <v>38</v>
      </c>
      <c r="AF464" s="1" t="s">
        <v>6971</v>
      </c>
    </row>
    <row r="465" spans="1:32" s="6" customFormat="1" ht="60" customHeight="1" x14ac:dyDescent="0.2">
      <c r="A465" s="5">
        <v>462</v>
      </c>
      <c r="B465" s="4" t="s">
        <v>6223</v>
      </c>
      <c r="C465" s="4" t="s">
        <v>1549</v>
      </c>
      <c r="D465" s="4" t="s">
        <v>1650</v>
      </c>
      <c r="E465" s="4" t="s">
        <v>8789</v>
      </c>
      <c r="F465" s="4" t="s">
        <v>7840</v>
      </c>
      <c r="G465" s="4" t="s">
        <v>8792</v>
      </c>
      <c r="H465" s="4" t="s">
        <v>8791</v>
      </c>
      <c r="I465" s="4" t="s">
        <v>8790</v>
      </c>
      <c r="J465" s="4" t="s">
        <v>8789</v>
      </c>
      <c r="K465" s="4">
        <v>33.368899999999996</v>
      </c>
      <c r="L465" s="4">
        <v>73.356300000000005</v>
      </c>
      <c r="M465" s="4">
        <v>45</v>
      </c>
      <c r="N465" s="4">
        <v>1074885</v>
      </c>
      <c r="O465" s="10">
        <v>480000</v>
      </c>
      <c r="P465" s="4" t="s">
        <v>38</v>
      </c>
      <c r="Q465" s="4">
        <v>3.65</v>
      </c>
      <c r="R465" s="5">
        <v>9.5</v>
      </c>
      <c r="S465" s="4" t="s">
        <v>37</v>
      </c>
      <c r="T465" s="5">
        <v>240000</v>
      </c>
      <c r="U465" s="53" t="s">
        <v>37</v>
      </c>
      <c r="V465" s="4" t="s">
        <v>38</v>
      </c>
      <c r="W465" s="4" t="s">
        <v>38</v>
      </c>
      <c r="X465" s="4" t="s">
        <v>38</v>
      </c>
      <c r="Y465" s="4" t="s">
        <v>38</v>
      </c>
      <c r="Z465" s="4" t="s">
        <v>38</v>
      </c>
      <c r="AA465" s="4" t="s">
        <v>38</v>
      </c>
      <c r="AB465" s="4" t="s">
        <v>38</v>
      </c>
      <c r="AC465" s="4" t="s">
        <v>38</v>
      </c>
      <c r="AD465" s="4" t="s">
        <v>38</v>
      </c>
      <c r="AE465" s="4" t="s">
        <v>38</v>
      </c>
      <c r="AF465" s="1" t="s">
        <v>6270</v>
      </c>
    </row>
    <row r="466" spans="1:32" s="6" customFormat="1" ht="60" customHeight="1" x14ac:dyDescent="0.2">
      <c r="A466" s="1">
        <v>463</v>
      </c>
      <c r="B466" s="4" t="s">
        <v>6223</v>
      </c>
      <c r="C466" s="4" t="s">
        <v>1549</v>
      </c>
      <c r="D466" s="4" t="s">
        <v>1650</v>
      </c>
      <c r="E466" s="4" t="s">
        <v>7845</v>
      </c>
      <c r="F466" s="4" t="s">
        <v>7849</v>
      </c>
      <c r="G466" s="4" t="s">
        <v>7848</v>
      </c>
      <c r="H466" s="4" t="s">
        <v>7847</v>
      </c>
      <c r="I466" s="4" t="s">
        <v>7846</v>
      </c>
      <c r="J466" s="4" t="s">
        <v>7845</v>
      </c>
      <c r="K466" s="4">
        <v>33.497599999999998</v>
      </c>
      <c r="L466" s="4">
        <v>73.499300000000005</v>
      </c>
      <c r="M466" s="4">
        <v>40</v>
      </c>
      <c r="N466" s="4">
        <v>1143253</v>
      </c>
      <c r="O466" s="10">
        <v>480000</v>
      </c>
      <c r="P466" s="4" t="s">
        <v>38</v>
      </c>
      <c r="Q466" s="4">
        <v>3.65</v>
      </c>
      <c r="R466" s="5">
        <v>9.6</v>
      </c>
      <c r="S466" s="4" t="s">
        <v>37</v>
      </c>
      <c r="T466" s="4" t="s">
        <v>38</v>
      </c>
      <c r="U466" s="4" t="s">
        <v>38</v>
      </c>
      <c r="V466" s="4" t="s">
        <v>38</v>
      </c>
      <c r="W466" s="4" t="s">
        <v>38</v>
      </c>
      <c r="X466" s="4" t="s">
        <v>38</v>
      </c>
      <c r="Y466" s="4" t="s">
        <v>38</v>
      </c>
      <c r="Z466" s="4" t="s">
        <v>38</v>
      </c>
      <c r="AA466" s="4" t="s">
        <v>38</v>
      </c>
      <c r="AB466" s="4" t="s">
        <v>38</v>
      </c>
      <c r="AC466" s="4" t="s">
        <v>38</v>
      </c>
      <c r="AD466" s="4" t="s">
        <v>38</v>
      </c>
      <c r="AE466" s="4" t="s">
        <v>38</v>
      </c>
      <c r="AF466" s="1" t="s">
        <v>6971</v>
      </c>
    </row>
    <row r="467" spans="1:32" s="6" customFormat="1" ht="60" customHeight="1" x14ac:dyDescent="0.2">
      <c r="A467" s="5">
        <v>464</v>
      </c>
      <c r="B467" s="4" t="s">
        <v>6223</v>
      </c>
      <c r="C467" s="4" t="s">
        <v>1549</v>
      </c>
      <c r="D467" s="4" t="s">
        <v>1650</v>
      </c>
      <c r="E467" s="4" t="s">
        <v>7845</v>
      </c>
      <c r="F467" s="4" t="s">
        <v>7849</v>
      </c>
      <c r="G467" s="4" t="s">
        <v>7848</v>
      </c>
      <c r="H467" s="4" t="s">
        <v>7847</v>
      </c>
      <c r="I467" s="4" t="s">
        <v>7846</v>
      </c>
      <c r="J467" s="4" t="s">
        <v>7845</v>
      </c>
      <c r="K467" s="4">
        <v>33.497599999999998</v>
      </c>
      <c r="L467" s="4">
        <v>73.499300000000005</v>
      </c>
      <c r="M467" s="4">
        <v>40</v>
      </c>
      <c r="N467" s="4">
        <v>1143253</v>
      </c>
      <c r="O467" s="10">
        <v>480000</v>
      </c>
      <c r="P467" s="4" t="s">
        <v>38</v>
      </c>
      <c r="Q467" s="4">
        <v>3.65</v>
      </c>
      <c r="R467" s="5">
        <v>9.6</v>
      </c>
      <c r="S467" s="4" t="s">
        <v>37</v>
      </c>
      <c r="T467" s="5">
        <v>240000</v>
      </c>
      <c r="U467" s="53" t="s">
        <v>1718</v>
      </c>
      <c r="V467" s="4" t="s">
        <v>38</v>
      </c>
      <c r="W467" s="4" t="s">
        <v>38</v>
      </c>
      <c r="X467" s="4" t="s">
        <v>38</v>
      </c>
      <c r="Y467" s="4" t="s">
        <v>38</v>
      </c>
      <c r="Z467" s="4" t="s">
        <v>38</v>
      </c>
      <c r="AA467" s="4" t="s">
        <v>38</v>
      </c>
      <c r="AB467" s="4" t="s">
        <v>38</v>
      </c>
      <c r="AC467" s="4" t="s">
        <v>38</v>
      </c>
      <c r="AD467" s="4" t="s">
        <v>38</v>
      </c>
      <c r="AE467" s="4" t="s">
        <v>38</v>
      </c>
      <c r="AF467" s="1" t="s">
        <v>8788</v>
      </c>
    </row>
    <row r="468" spans="1:32" s="6" customFormat="1" ht="60" customHeight="1" x14ac:dyDescent="0.2">
      <c r="A468" s="1">
        <v>465</v>
      </c>
      <c r="B468" s="4" t="s">
        <v>6223</v>
      </c>
      <c r="C468" s="4" t="s">
        <v>1549</v>
      </c>
      <c r="D468" s="4" t="s">
        <v>1650</v>
      </c>
      <c r="E468" s="4" t="s">
        <v>8775</v>
      </c>
      <c r="F468" s="4" t="s">
        <v>3679</v>
      </c>
      <c r="G468" s="4" t="s">
        <v>2588</v>
      </c>
      <c r="H468" s="4" t="s">
        <v>8787</v>
      </c>
      <c r="I468" s="4" t="s">
        <v>8776</v>
      </c>
      <c r="J468" s="4" t="s">
        <v>8775</v>
      </c>
      <c r="K468" s="4">
        <v>33.293199999999999</v>
      </c>
      <c r="L468" s="4">
        <v>72.8018</v>
      </c>
      <c r="M468" s="4">
        <v>40</v>
      </c>
      <c r="N468" s="4">
        <v>1166911</v>
      </c>
      <c r="O468" s="10">
        <v>480000</v>
      </c>
      <c r="P468" s="4" t="s">
        <v>38</v>
      </c>
      <c r="Q468" s="4">
        <v>3.65</v>
      </c>
      <c r="R468" s="1">
        <v>9.9</v>
      </c>
      <c r="S468" s="4" t="s">
        <v>37</v>
      </c>
      <c r="T468" s="4" t="s">
        <v>38</v>
      </c>
      <c r="U468" s="4" t="s">
        <v>38</v>
      </c>
      <c r="V468" s="4" t="s">
        <v>38</v>
      </c>
      <c r="W468" s="4" t="s">
        <v>38</v>
      </c>
      <c r="X468" s="4" t="s">
        <v>38</v>
      </c>
      <c r="Y468" s="4" t="s">
        <v>38</v>
      </c>
      <c r="Z468" s="4" t="s">
        <v>38</v>
      </c>
      <c r="AA468" s="4" t="s">
        <v>38</v>
      </c>
      <c r="AB468" s="4" t="s">
        <v>38</v>
      </c>
      <c r="AC468" s="4" t="s">
        <v>38</v>
      </c>
      <c r="AD468" s="4" t="s">
        <v>38</v>
      </c>
      <c r="AE468" s="4" t="s">
        <v>38</v>
      </c>
      <c r="AF468" s="1" t="s">
        <v>6971</v>
      </c>
    </row>
    <row r="469" spans="1:32" s="6" customFormat="1" ht="60" customHeight="1" x14ac:dyDescent="0.2">
      <c r="A469" s="5">
        <v>466</v>
      </c>
      <c r="B469" s="4" t="s">
        <v>6223</v>
      </c>
      <c r="C469" s="4" t="s">
        <v>1549</v>
      </c>
      <c r="D469" s="4" t="s">
        <v>2849</v>
      </c>
      <c r="E469" s="4" t="s">
        <v>6830</v>
      </c>
      <c r="F469" s="4" t="s">
        <v>6830</v>
      </c>
      <c r="G469" s="4" t="s">
        <v>8466</v>
      </c>
      <c r="H469" s="4" t="s">
        <v>8465</v>
      </c>
      <c r="I469" s="4" t="s">
        <v>8464</v>
      </c>
      <c r="J469" s="4" t="s">
        <v>6830</v>
      </c>
      <c r="K469" s="4">
        <v>33.578347000000001</v>
      </c>
      <c r="L469" s="4">
        <v>73.370307999999994</v>
      </c>
      <c r="M469" s="4">
        <v>41</v>
      </c>
      <c r="N469" s="4">
        <v>1047150</v>
      </c>
      <c r="O469" s="4">
        <v>480000</v>
      </c>
      <c r="P469" s="4" t="s">
        <v>38</v>
      </c>
      <c r="Q469" s="4">
        <v>4.57</v>
      </c>
      <c r="R469" s="4">
        <v>10</v>
      </c>
      <c r="S469" s="1" t="s">
        <v>37</v>
      </c>
      <c r="T469" s="4">
        <v>240000</v>
      </c>
      <c r="U469" s="4" t="s">
        <v>37</v>
      </c>
      <c r="V469" s="4" t="s">
        <v>38</v>
      </c>
      <c r="W469" s="4" t="s">
        <v>38</v>
      </c>
      <c r="X469" s="4" t="s">
        <v>38</v>
      </c>
      <c r="Y469" s="4" t="s">
        <v>38</v>
      </c>
      <c r="Z469" s="4" t="s">
        <v>38</v>
      </c>
      <c r="AA469" s="4" t="s">
        <v>38</v>
      </c>
      <c r="AB469" s="4" t="s">
        <v>38</v>
      </c>
      <c r="AC469" s="4" t="s">
        <v>38</v>
      </c>
      <c r="AD469" s="4" t="s">
        <v>38</v>
      </c>
      <c r="AE469" s="4" t="s">
        <v>38</v>
      </c>
      <c r="AF469" s="140" t="s">
        <v>6420</v>
      </c>
    </row>
    <row r="470" spans="1:32" s="6" customFormat="1" ht="60" customHeight="1" x14ac:dyDescent="0.2">
      <c r="A470" s="1">
        <v>467</v>
      </c>
      <c r="B470" s="4" t="s">
        <v>6223</v>
      </c>
      <c r="C470" s="4" t="s">
        <v>1549</v>
      </c>
      <c r="D470" s="4" t="s">
        <v>2849</v>
      </c>
      <c r="E470" s="4" t="s">
        <v>8467</v>
      </c>
      <c r="F470" s="4" t="s">
        <v>6830</v>
      </c>
      <c r="G470" s="4" t="s">
        <v>8786</v>
      </c>
      <c r="H470" s="4" t="s">
        <v>8469</v>
      </c>
      <c r="I470" s="4" t="s">
        <v>8468</v>
      </c>
      <c r="J470" s="4" t="s">
        <v>8467</v>
      </c>
      <c r="K470" s="4">
        <v>33.518161999999997</v>
      </c>
      <c r="L470" s="4">
        <v>73.391884000000005</v>
      </c>
      <c r="M470" s="4">
        <v>37</v>
      </c>
      <c r="N470" s="4">
        <v>1162920</v>
      </c>
      <c r="O470" s="4">
        <v>480000</v>
      </c>
      <c r="P470" s="4" t="s">
        <v>38</v>
      </c>
      <c r="Q470" s="4">
        <v>4.57</v>
      </c>
      <c r="R470" s="4">
        <v>11</v>
      </c>
      <c r="S470" s="1" t="s">
        <v>37</v>
      </c>
      <c r="T470" s="4">
        <v>240000</v>
      </c>
      <c r="U470" s="4" t="s">
        <v>37</v>
      </c>
      <c r="V470" s="4" t="s">
        <v>38</v>
      </c>
      <c r="W470" s="4" t="s">
        <v>38</v>
      </c>
      <c r="X470" s="4" t="s">
        <v>38</v>
      </c>
      <c r="Y470" s="4" t="s">
        <v>38</v>
      </c>
      <c r="Z470" s="4" t="s">
        <v>38</v>
      </c>
      <c r="AA470" s="4" t="s">
        <v>38</v>
      </c>
      <c r="AB470" s="4" t="s">
        <v>38</v>
      </c>
      <c r="AC470" s="4" t="s">
        <v>38</v>
      </c>
      <c r="AD470" s="4" t="s">
        <v>38</v>
      </c>
      <c r="AE470" s="4" t="s">
        <v>38</v>
      </c>
      <c r="AF470" s="140" t="s">
        <v>6420</v>
      </c>
    </row>
    <row r="471" spans="1:32" s="6" customFormat="1" ht="60" customHeight="1" x14ac:dyDescent="0.2">
      <c r="A471" s="5">
        <v>468</v>
      </c>
      <c r="B471" s="4" t="s">
        <v>6223</v>
      </c>
      <c r="C471" s="4" t="s">
        <v>1549</v>
      </c>
      <c r="D471" s="4" t="s">
        <v>1583</v>
      </c>
      <c r="E471" s="4" t="s">
        <v>8782</v>
      </c>
      <c r="F471" s="4" t="s">
        <v>8782</v>
      </c>
      <c r="G471" s="4" t="s">
        <v>8785</v>
      </c>
      <c r="H471" s="4" t="s">
        <v>8784</v>
      </c>
      <c r="I471" s="4" t="s">
        <v>8783</v>
      </c>
      <c r="J471" s="4" t="s">
        <v>8782</v>
      </c>
      <c r="K471" s="4">
        <v>33.32826</v>
      </c>
      <c r="L471" s="4">
        <v>73.437949000000003</v>
      </c>
      <c r="M471" s="4">
        <v>40</v>
      </c>
      <c r="N471" s="4">
        <v>1316799</v>
      </c>
      <c r="O471" s="4">
        <v>480000</v>
      </c>
      <c r="P471" s="4" t="s">
        <v>38</v>
      </c>
      <c r="Q471" s="4">
        <v>3.65</v>
      </c>
      <c r="R471" s="4">
        <v>6.7</v>
      </c>
      <c r="S471" s="5" t="s">
        <v>37</v>
      </c>
      <c r="T471" s="38">
        <v>240000</v>
      </c>
      <c r="U471" s="5" t="s">
        <v>37</v>
      </c>
      <c r="V471" s="4" t="s">
        <v>38</v>
      </c>
      <c r="W471" s="4" t="s">
        <v>38</v>
      </c>
      <c r="X471" s="4" t="s">
        <v>38</v>
      </c>
      <c r="Y471" s="4" t="s">
        <v>38</v>
      </c>
      <c r="Z471" s="4" t="s">
        <v>38</v>
      </c>
      <c r="AA471" s="4" t="s">
        <v>38</v>
      </c>
      <c r="AB471" s="4" t="s">
        <v>38</v>
      </c>
      <c r="AC471" s="4" t="s">
        <v>38</v>
      </c>
      <c r="AD471" s="4" t="s">
        <v>38</v>
      </c>
      <c r="AE471" s="4" t="s">
        <v>38</v>
      </c>
      <c r="AF471" s="1" t="s">
        <v>6270</v>
      </c>
    </row>
    <row r="472" spans="1:32" s="6" customFormat="1" ht="60" customHeight="1" x14ac:dyDescent="0.2">
      <c r="A472" s="1">
        <v>469</v>
      </c>
      <c r="B472" s="4" t="s">
        <v>6223</v>
      </c>
      <c r="C472" s="4" t="s">
        <v>1549</v>
      </c>
      <c r="D472" s="4" t="s">
        <v>2337</v>
      </c>
      <c r="E472" s="4" t="s">
        <v>8778</v>
      </c>
      <c r="F472" s="4" t="s">
        <v>3679</v>
      </c>
      <c r="G472" s="4" t="s">
        <v>8781</v>
      </c>
      <c r="H472" s="4" t="s">
        <v>8780</v>
      </c>
      <c r="I472" s="10" t="s">
        <v>8779</v>
      </c>
      <c r="J472" s="4" t="s">
        <v>8778</v>
      </c>
      <c r="K472" s="4">
        <v>33.297699999999999</v>
      </c>
      <c r="L472" s="4">
        <v>72.795100000000005</v>
      </c>
      <c r="M472" s="4">
        <v>45</v>
      </c>
      <c r="N472" s="4">
        <v>934202</v>
      </c>
      <c r="O472" s="4">
        <v>480000</v>
      </c>
      <c r="P472" s="4" t="s">
        <v>38</v>
      </c>
      <c r="Q472" s="4">
        <v>3.35</v>
      </c>
      <c r="R472" s="4">
        <v>6.7</v>
      </c>
      <c r="S472" s="5" t="s">
        <v>37</v>
      </c>
      <c r="T472" s="4" t="s">
        <v>38</v>
      </c>
      <c r="U472" s="4" t="s">
        <v>38</v>
      </c>
      <c r="V472" s="4" t="s">
        <v>38</v>
      </c>
      <c r="W472" s="4" t="s">
        <v>38</v>
      </c>
      <c r="X472" s="4" t="s">
        <v>38</v>
      </c>
      <c r="Y472" s="4" t="s">
        <v>38</v>
      </c>
      <c r="Z472" s="4" t="s">
        <v>38</v>
      </c>
      <c r="AA472" s="4" t="s">
        <v>38</v>
      </c>
      <c r="AB472" s="4" t="s">
        <v>38</v>
      </c>
      <c r="AC472" s="4" t="s">
        <v>38</v>
      </c>
      <c r="AD472" s="4" t="s">
        <v>38</v>
      </c>
      <c r="AE472" s="4" t="s">
        <v>38</v>
      </c>
      <c r="AF472" s="1" t="s">
        <v>6971</v>
      </c>
    </row>
    <row r="473" spans="1:32" s="6" customFormat="1" ht="60" customHeight="1" x14ac:dyDescent="0.2">
      <c r="A473" s="5">
        <v>470</v>
      </c>
      <c r="B473" s="4" t="s">
        <v>6223</v>
      </c>
      <c r="C473" s="4" t="s">
        <v>1549</v>
      </c>
      <c r="D473" s="4" t="s">
        <v>2337</v>
      </c>
      <c r="E473" s="4" t="s">
        <v>8778</v>
      </c>
      <c r="F473" s="4" t="s">
        <v>3679</v>
      </c>
      <c r="G473" s="4" t="s">
        <v>8781</v>
      </c>
      <c r="H473" s="4" t="s">
        <v>8780</v>
      </c>
      <c r="I473" s="10" t="s">
        <v>8779</v>
      </c>
      <c r="J473" s="4" t="s">
        <v>8778</v>
      </c>
      <c r="K473" s="4">
        <v>33.297699999999999</v>
      </c>
      <c r="L473" s="4">
        <v>72.795100000000005</v>
      </c>
      <c r="M473" s="4">
        <v>45</v>
      </c>
      <c r="N473" s="4">
        <v>934202</v>
      </c>
      <c r="O473" s="4">
        <v>480000</v>
      </c>
      <c r="P473" s="4" t="s">
        <v>38</v>
      </c>
      <c r="Q473" s="4">
        <v>3.35</v>
      </c>
      <c r="R473" s="4">
        <v>6.7</v>
      </c>
      <c r="S473" s="5" t="s">
        <v>37</v>
      </c>
      <c r="T473" s="38">
        <v>240000</v>
      </c>
      <c r="U473" s="5" t="s">
        <v>37</v>
      </c>
      <c r="V473" s="4" t="s">
        <v>38</v>
      </c>
      <c r="W473" s="4" t="s">
        <v>38</v>
      </c>
      <c r="X473" s="4" t="s">
        <v>38</v>
      </c>
      <c r="Y473" s="4" t="s">
        <v>38</v>
      </c>
      <c r="Z473" s="4" t="s">
        <v>38</v>
      </c>
      <c r="AA473" s="4" t="s">
        <v>38</v>
      </c>
      <c r="AB473" s="4" t="s">
        <v>38</v>
      </c>
      <c r="AC473" s="4" t="s">
        <v>38</v>
      </c>
      <c r="AD473" s="4" t="s">
        <v>38</v>
      </c>
      <c r="AE473" s="4" t="s">
        <v>38</v>
      </c>
      <c r="AF473" s="1" t="s">
        <v>6270</v>
      </c>
    </row>
    <row r="474" spans="1:32" s="6" customFormat="1" ht="60" customHeight="1" x14ac:dyDescent="0.2">
      <c r="A474" s="1">
        <v>471</v>
      </c>
      <c r="B474" s="4" t="s">
        <v>6223</v>
      </c>
      <c r="C474" s="4" t="s">
        <v>1549</v>
      </c>
      <c r="D474" s="4" t="s">
        <v>2337</v>
      </c>
      <c r="E474" s="4" t="s">
        <v>8775</v>
      </c>
      <c r="F474" s="4" t="s">
        <v>3679</v>
      </c>
      <c r="G474" s="4" t="s">
        <v>2588</v>
      </c>
      <c r="H474" s="4" t="s">
        <v>8777</v>
      </c>
      <c r="I474" s="4" t="s">
        <v>8776</v>
      </c>
      <c r="J474" s="4" t="s">
        <v>8775</v>
      </c>
      <c r="K474" s="4">
        <v>33.293199999999999</v>
      </c>
      <c r="L474" s="4">
        <v>72.8018</v>
      </c>
      <c r="M474" s="4">
        <v>40</v>
      </c>
      <c r="N474" s="4">
        <v>932140</v>
      </c>
      <c r="O474" s="4">
        <v>480000</v>
      </c>
      <c r="P474" s="4" t="s">
        <v>38</v>
      </c>
      <c r="Q474" s="4">
        <v>3.65</v>
      </c>
      <c r="R474" s="4">
        <v>7.3</v>
      </c>
      <c r="S474" s="5" t="s">
        <v>37</v>
      </c>
      <c r="T474" s="38">
        <v>240000</v>
      </c>
      <c r="U474" s="5" t="s">
        <v>37</v>
      </c>
      <c r="V474" s="4" t="s">
        <v>38</v>
      </c>
      <c r="W474" s="4" t="s">
        <v>38</v>
      </c>
      <c r="X474" s="4" t="s">
        <v>38</v>
      </c>
      <c r="Y474" s="4" t="s">
        <v>38</v>
      </c>
      <c r="Z474" s="4" t="s">
        <v>38</v>
      </c>
      <c r="AA474" s="4" t="s">
        <v>38</v>
      </c>
      <c r="AB474" s="4" t="s">
        <v>38</v>
      </c>
      <c r="AC474" s="4" t="s">
        <v>38</v>
      </c>
      <c r="AD474" s="4" t="s">
        <v>38</v>
      </c>
      <c r="AE474" s="4" t="s">
        <v>38</v>
      </c>
      <c r="AF474" s="1" t="s">
        <v>6270</v>
      </c>
    </row>
    <row r="475" spans="1:32" s="6" customFormat="1" ht="60" customHeight="1" x14ac:dyDescent="0.2">
      <c r="A475" s="5">
        <v>472</v>
      </c>
      <c r="B475" s="4" t="s">
        <v>6223</v>
      </c>
      <c r="C475" s="4" t="s">
        <v>1549</v>
      </c>
      <c r="D475" s="4" t="s">
        <v>8774</v>
      </c>
      <c r="E475" s="4" t="s">
        <v>1615</v>
      </c>
      <c r="F475" s="4" t="s">
        <v>8773</v>
      </c>
      <c r="G475" s="4" t="s">
        <v>8772</v>
      </c>
      <c r="H475" s="4" t="s">
        <v>8771</v>
      </c>
      <c r="I475" s="4" t="s">
        <v>8770</v>
      </c>
      <c r="J475" s="4" t="s">
        <v>8769</v>
      </c>
      <c r="K475" s="4">
        <v>33.315420000000003</v>
      </c>
      <c r="L475" s="4">
        <v>73.424499999999995</v>
      </c>
      <c r="M475" s="4">
        <v>45</v>
      </c>
      <c r="N475" s="4">
        <v>102354</v>
      </c>
      <c r="O475" s="4">
        <v>480000</v>
      </c>
      <c r="P475" s="4" t="s">
        <v>38</v>
      </c>
      <c r="Q475" s="4">
        <v>3.64</v>
      </c>
      <c r="R475" s="1">
        <v>7.4</v>
      </c>
      <c r="S475" s="5" t="s">
        <v>37</v>
      </c>
      <c r="T475" s="4" t="s">
        <v>38</v>
      </c>
      <c r="U475" s="4" t="s">
        <v>38</v>
      </c>
      <c r="V475" s="4" t="s">
        <v>38</v>
      </c>
      <c r="W475" s="4" t="s">
        <v>38</v>
      </c>
      <c r="X475" s="4" t="s">
        <v>38</v>
      </c>
      <c r="Y475" s="4" t="s">
        <v>38</v>
      </c>
      <c r="Z475" s="4" t="s">
        <v>38</v>
      </c>
      <c r="AA475" s="4" t="s">
        <v>38</v>
      </c>
      <c r="AB475" s="4" t="s">
        <v>38</v>
      </c>
      <c r="AC475" s="4" t="s">
        <v>38</v>
      </c>
      <c r="AD475" s="4" t="s">
        <v>38</v>
      </c>
      <c r="AE475" s="4" t="s">
        <v>38</v>
      </c>
      <c r="AF475" s="1" t="s">
        <v>6971</v>
      </c>
    </row>
    <row r="476" spans="1:32" s="6" customFormat="1" ht="60" customHeight="1" x14ac:dyDescent="0.2">
      <c r="A476" s="1">
        <v>473</v>
      </c>
      <c r="B476" s="4" t="s">
        <v>6223</v>
      </c>
      <c r="C476" s="4" t="s">
        <v>1549</v>
      </c>
      <c r="D476" s="4" t="s">
        <v>1583</v>
      </c>
      <c r="E476" s="4" t="s">
        <v>6268</v>
      </c>
      <c r="F476" s="4" t="s">
        <v>6268</v>
      </c>
      <c r="G476" s="4" t="s">
        <v>8768</v>
      </c>
      <c r="H476" s="4" t="s">
        <v>8767</v>
      </c>
      <c r="I476" s="4" t="s">
        <v>8766</v>
      </c>
      <c r="J476" s="4" t="s">
        <v>6268</v>
      </c>
      <c r="K476" s="4">
        <v>33.223140000000001</v>
      </c>
      <c r="L476" s="4">
        <v>73.002499999999998</v>
      </c>
      <c r="M476" s="4">
        <v>45</v>
      </c>
      <c r="N476" s="4">
        <v>941826</v>
      </c>
      <c r="O476" s="10">
        <v>480000</v>
      </c>
      <c r="P476" s="46">
        <v>45484</v>
      </c>
      <c r="Q476" s="4">
        <v>3.65</v>
      </c>
      <c r="R476" s="4">
        <v>6.8</v>
      </c>
      <c r="S476" s="5" t="s">
        <v>37</v>
      </c>
      <c r="T476" s="5">
        <v>240000</v>
      </c>
      <c r="U476" s="53" t="s">
        <v>37</v>
      </c>
      <c r="V476" s="4" t="s">
        <v>38</v>
      </c>
      <c r="W476" s="4" t="s">
        <v>38</v>
      </c>
      <c r="X476" s="4" t="s">
        <v>38</v>
      </c>
      <c r="Y476" s="4" t="s">
        <v>38</v>
      </c>
      <c r="Z476" s="4" t="s">
        <v>38</v>
      </c>
      <c r="AA476" s="4" t="s">
        <v>38</v>
      </c>
      <c r="AB476" s="4" t="s">
        <v>38</v>
      </c>
      <c r="AC476" s="4" t="s">
        <v>38</v>
      </c>
      <c r="AD476" s="4" t="s">
        <v>38</v>
      </c>
      <c r="AE476" s="4" t="s">
        <v>38</v>
      </c>
      <c r="AF476" s="1" t="s">
        <v>6971</v>
      </c>
    </row>
    <row r="477" spans="1:32" s="6" customFormat="1" ht="60" customHeight="1" x14ac:dyDescent="0.2">
      <c r="A477" s="5">
        <v>474</v>
      </c>
      <c r="B477" s="4" t="s">
        <v>6223</v>
      </c>
      <c r="C477" s="4" t="s">
        <v>1549</v>
      </c>
      <c r="D477" s="4" t="s">
        <v>1583</v>
      </c>
      <c r="E477" s="4" t="s">
        <v>6268</v>
      </c>
      <c r="F477" s="4" t="s">
        <v>6268</v>
      </c>
      <c r="G477" s="4" t="s">
        <v>8768</v>
      </c>
      <c r="H477" s="4" t="s">
        <v>8767</v>
      </c>
      <c r="I477" s="4" t="s">
        <v>8766</v>
      </c>
      <c r="J477" s="4" t="s">
        <v>6268</v>
      </c>
      <c r="K477" s="4">
        <v>33.223140000000001</v>
      </c>
      <c r="L477" s="4">
        <v>73.002499999999998</v>
      </c>
      <c r="M477" s="4">
        <v>45</v>
      </c>
      <c r="N477" s="4">
        <v>941826</v>
      </c>
      <c r="O477" s="10">
        <v>480000</v>
      </c>
      <c r="P477" s="46">
        <v>45333</v>
      </c>
      <c r="Q477" s="4">
        <v>3.65</v>
      </c>
      <c r="R477" s="4">
        <v>6.8</v>
      </c>
      <c r="S477" s="5" t="s">
        <v>37</v>
      </c>
      <c r="T477" s="5">
        <v>240000</v>
      </c>
      <c r="U477" s="53" t="s">
        <v>37</v>
      </c>
      <c r="V477" s="5">
        <v>192000</v>
      </c>
      <c r="W477" s="53" t="s">
        <v>37</v>
      </c>
      <c r="X477" s="5">
        <v>6.8</v>
      </c>
      <c r="Y477" s="4" t="s">
        <v>38</v>
      </c>
      <c r="Z477" s="4" t="s">
        <v>38</v>
      </c>
      <c r="AA477" s="4" t="s">
        <v>38</v>
      </c>
      <c r="AB477" s="4" t="s">
        <v>38</v>
      </c>
      <c r="AC477" s="4" t="s">
        <v>38</v>
      </c>
      <c r="AD477" s="4" t="s">
        <v>38</v>
      </c>
      <c r="AE477" s="4" t="s">
        <v>38</v>
      </c>
      <c r="AF477" s="1" t="s">
        <v>6277</v>
      </c>
    </row>
    <row r="478" spans="1:32" s="6" customFormat="1" ht="60" customHeight="1" x14ac:dyDescent="0.2">
      <c r="A478" s="1">
        <v>475</v>
      </c>
      <c r="B478" s="4" t="s">
        <v>6223</v>
      </c>
      <c r="C478" s="4" t="s">
        <v>1549</v>
      </c>
      <c r="D478" s="4" t="s">
        <v>1583</v>
      </c>
      <c r="E478" s="4" t="s">
        <v>2116</v>
      </c>
      <c r="F478" s="4" t="s">
        <v>2116</v>
      </c>
      <c r="G478" s="4" t="s">
        <v>7777</v>
      </c>
      <c r="H478" s="4" t="s">
        <v>8765</v>
      </c>
      <c r="I478" s="4">
        <v>3472595817</v>
      </c>
      <c r="J478" s="4" t="s">
        <v>2116</v>
      </c>
      <c r="K478" s="4">
        <v>33.139066999999997</v>
      </c>
      <c r="L478" s="4">
        <v>73.991259999999997</v>
      </c>
      <c r="M478" s="4">
        <v>41</v>
      </c>
      <c r="N478" s="4">
        <v>1417255</v>
      </c>
      <c r="O478" s="10">
        <v>480000</v>
      </c>
      <c r="P478" s="4" t="s">
        <v>38</v>
      </c>
      <c r="Q478" s="4">
        <v>3.65</v>
      </c>
      <c r="R478" s="4">
        <v>9.14</v>
      </c>
      <c r="S478" s="5" t="s">
        <v>37</v>
      </c>
      <c r="T478" s="4" t="s">
        <v>38</v>
      </c>
      <c r="U478" s="4" t="s">
        <v>38</v>
      </c>
      <c r="V478" s="4" t="s">
        <v>38</v>
      </c>
      <c r="W478" s="4" t="s">
        <v>38</v>
      </c>
      <c r="X478" s="4" t="s">
        <v>38</v>
      </c>
      <c r="Y478" s="4" t="s">
        <v>38</v>
      </c>
      <c r="Z478" s="4" t="s">
        <v>38</v>
      </c>
      <c r="AA478" s="4" t="s">
        <v>38</v>
      </c>
      <c r="AB478" s="4" t="s">
        <v>38</v>
      </c>
      <c r="AC478" s="4" t="s">
        <v>38</v>
      </c>
      <c r="AD478" s="4" t="s">
        <v>38</v>
      </c>
      <c r="AE478" s="4" t="s">
        <v>38</v>
      </c>
      <c r="AF478" s="1" t="s">
        <v>6971</v>
      </c>
    </row>
    <row r="479" spans="1:32" s="6" customFormat="1" ht="60" customHeight="1" x14ac:dyDescent="0.2">
      <c r="A479" s="5">
        <v>476</v>
      </c>
      <c r="B479" s="4" t="s">
        <v>6223</v>
      </c>
      <c r="C479" s="4" t="s">
        <v>1549</v>
      </c>
      <c r="D479" s="4" t="s">
        <v>1583</v>
      </c>
      <c r="E479" s="4" t="s">
        <v>7772</v>
      </c>
      <c r="F479" s="4" t="s">
        <v>6268</v>
      </c>
      <c r="G479" s="4" t="s">
        <v>7775</v>
      </c>
      <c r="H479" s="4" t="s">
        <v>7774</v>
      </c>
      <c r="I479" s="4" t="s">
        <v>7773</v>
      </c>
      <c r="J479" s="4" t="s">
        <v>7772</v>
      </c>
      <c r="K479" s="4">
        <v>33.148899999999998</v>
      </c>
      <c r="L479" s="4">
        <v>73.030199999999994</v>
      </c>
      <c r="M479" s="4">
        <v>40</v>
      </c>
      <c r="N479" s="4">
        <v>1156394</v>
      </c>
      <c r="O479" s="10">
        <v>480000</v>
      </c>
      <c r="P479" s="4" t="s">
        <v>38</v>
      </c>
      <c r="Q479" s="4">
        <v>3.65</v>
      </c>
      <c r="R479" s="4">
        <v>13.71</v>
      </c>
      <c r="S479" s="5" t="s">
        <v>37</v>
      </c>
      <c r="T479" s="4" t="s">
        <v>38</v>
      </c>
      <c r="U479" s="4" t="s">
        <v>38</v>
      </c>
      <c r="V479" s="4" t="s">
        <v>38</v>
      </c>
      <c r="W479" s="4" t="s">
        <v>38</v>
      </c>
      <c r="X479" s="4" t="s">
        <v>38</v>
      </c>
      <c r="Y479" s="4" t="s">
        <v>38</v>
      </c>
      <c r="Z479" s="4" t="s">
        <v>38</v>
      </c>
      <c r="AA479" s="4" t="s">
        <v>38</v>
      </c>
      <c r="AB479" s="4" t="s">
        <v>38</v>
      </c>
      <c r="AC479" s="4" t="s">
        <v>38</v>
      </c>
      <c r="AD479" s="4" t="s">
        <v>38</v>
      </c>
      <c r="AE479" s="4" t="s">
        <v>38</v>
      </c>
      <c r="AF479" s="1" t="s">
        <v>6971</v>
      </c>
    </row>
    <row r="480" spans="1:32" s="6" customFormat="1" ht="60" customHeight="1" x14ac:dyDescent="0.2">
      <c r="A480" s="1">
        <v>477</v>
      </c>
      <c r="B480" s="4" t="s">
        <v>6223</v>
      </c>
      <c r="C480" s="4" t="s">
        <v>1549</v>
      </c>
      <c r="D480" s="4" t="s">
        <v>1583</v>
      </c>
      <c r="E480" s="4" t="s">
        <v>2116</v>
      </c>
      <c r="F480" s="4" t="s">
        <v>2116</v>
      </c>
      <c r="G480" s="4" t="s">
        <v>7771</v>
      </c>
      <c r="H480" s="4" t="s">
        <v>7770</v>
      </c>
      <c r="I480" s="4" t="s">
        <v>7769</v>
      </c>
      <c r="J480" s="4" t="s">
        <v>2116</v>
      </c>
      <c r="K480" s="4">
        <v>33.144449999999999</v>
      </c>
      <c r="L480" s="4">
        <v>73.007710000000003</v>
      </c>
      <c r="M480" s="4">
        <v>50</v>
      </c>
      <c r="N480" s="4">
        <v>1417255</v>
      </c>
      <c r="O480" s="10">
        <v>480000</v>
      </c>
      <c r="P480" s="4" t="s">
        <v>38</v>
      </c>
      <c r="Q480" s="4">
        <v>3.65</v>
      </c>
      <c r="R480" s="4">
        <v>13.71</v>
      </c>
      <c r="S480" s="5" t="s">
        <v>37</v>
      </c>
      <c r="T480" s="4" t="s">
        <v>38</v>
      </c>
      <c r="U480" s="4" t="s">
        <v>38</v>
      </c>
      <c r="V480" s="4" t="s">
        <v>38</v>
      </c>
      <c r="W480" s="4" t="s">
        <v>38</v>
      </c>
      <c r="X480" s="4" t="s">
        <v>38</v>
      </c>
      <c r="Y480" s="4" t="s">
        <v>38</v>
      </c>
      <c r="Z480" s="4" t="s">
        <v>38</v>
      </c>
      <c r="AA480" s="4" t="s">
        <v>38</v>
      </c>
      <c r="AB480" s="4" t="s">
        <v>38</v>
      </c>
      <c r="AC480" s="4" t="s">
        <v>38</v>
      </c>
      <c r="AD480" s="4" t="s">
        <v>38</v>
      </c>
      <c r="AE480" s="4" t="s">
        <v>38</v>
      </c>
      <c r="AF480" s="1" t="s">
        <v>6971</v>
      </c>
    </row>
    <row r="481" spans="1:32" s="6" customFormat="1" ht="60" customHeight="1" x14ac:dyDescent="0.2">
      <c r="A481" s="5">
        <v>478</v>
      </c>
      <c r="B481" s="4" t="s">
        <v>6223</v>
      </c>
      <c r="C481" s="4" t="s">
        <v>1549</v>
      </c>
      <c r="D481" s="4" t="s">
        <v>1583</v>
      </c>
      <c r="E481" s="4" t="s">
        <v>8760</v>
      </c>
      <c r="F481" s="4" t="s">
        <v>8764</v>
      </c>
      <c r="G481" s="4" t="s">
        <v>8763</v>
      </c>
      <c r="H481" s="4" t="s">
        <v>8762</v>
      </c>
      <c r="I481" s="4" t="s">
        <v>8761</v>
      </c>
      <c r="J481" s="4" t="s">
        <v>8760</v>
      </c>
      <c r="K481" s="4">
        <v>33.286119999999997</v>
      </c>
      <c r="L481" s="4">
        <v>73.240449999999996</v>
      </c>
      <c r="M481" s="4">
        <v>40</v>
      </c>
      <c r="N481" s="4">
        <v>807821</v>
      </c>
      <c r="O481" s="10">
        <v>480000</v>
      </c>
      <c r="P481" s="4" t="s">
        <v>38</v>
      </c>
      <c r="Q481" s="4">
        <v>3.65</v>
      </c>
      <c r="R481" s="1">
        <v>11.5</v>
      </c>
      <c r="S481" s="5" t="s">
        <v>37</v>
      </c>
      <c r="T481" s="4" t="s">
        <v>38</v>
      </c>
      <c r="U481" s="4" t="s">
        <v>38</v>
      </c>
      <c r="V481" s="4" t="s">
        <v>38</v>
      </c>
      <c r="W481" s="4" t="s">
        <v>38</v>
      </c>
      <c r="X481" s="4" t="s">
        <v>38</v>
      </c>
      <c r="Y481" s="4" t="s">
        <v>38</v>
      </c>
      <c r="Z481" s="4" t="s">
        <v>38</v>
      </c>
      <c r="AA481" s="4" t="s">
        <v>38</v>
      </c>
      <c r="AB481" s="4" t="s">
        <v>38</v>
      </c>
      <c r="AC481" s="4" t="s">
        <v>38</v>
      </c>
      <c r="AD481" s="4" t="s">
        <v>38</v>
      </c>
      <c r="AE481" s="4" t="s">
        <v>38</v>
      </c>
      <c r="AF481" s="1" t="s">
        <v>6971</v>
      </c>
    </row>
    <row r="482" spans="1:32" s="6" customFormat="1" ht="60" customHeight="1" x14ac:dyDescent="0.2">
      <c r="A482" s="1">
        <v>479</v>
      </c>
      <c r="B482" s="4" t="s">
        <v>6223</v>
      </c>
      <c r="C482" s="4" t="s">
        <v>1549</v>
      </c>
      <c r="D482" s="4" t="s">
        <v>1549</v>
      </c>
      <c r="E482" s="4" t="s">
        <v>8749</v>
      </c>
      <c r="F482" s="4" t="s">
        <v>8748</v>
      </c>
      <c r="G482" s="4" t="s">
        <v>8759</v>
      </c>
      <c r="H482" s="4" t="s">
        <v>8758</v>
      </c>
      <c r="I482" s="4" t="s">
        <v>8757</v>
      </c>
      <c r="J482" s="4" t="s">
        <v>8749</v>
      </c>
      <c r="K482" s="4">
        <v>33.384639999999997</v>
      </c>
      <c r="L482" s="4">
        <v>72.841746999999998</v>
      </c>
      <c r="M482" s="4">
        <v>50</v>
      </c>
      <c r="N482" s="4">
        <v>1182510</v>
      </c>
      <c r="O482" s="4">
        <v>480000</v>
      </c>
      <c r="P482" s="14" t="s">
        <v>6943</v>
      </c>
      <c r="Q482" s="4">
        <v>3.66</v>
      </c>
      <c r="R482" s="1">
        <v>7.92</v>
      </c>
      <c r="S482" s="1" t="s">
        <v>470</v>
      </c>
      <c r="T482" s="4" t="s">
        <v>38</v>
      </c>
      <c r="U482" s="4" t="s">
        <v>38</v>
      </c>
      <c r="V482" s="4" t="s">
        <v>38</v>
      </c>
      <c r="W482" s="4" t="s">
        <v>38</v>
      </c>
      <c r="X482" s="4" t="s">
        <v>38</v>
      </c>
      <c r="Y482" s="4" t="s">
        <v>38</v>
      </c>
      <c r="Z482" s="4" t="s">
        <v>38</v>
      </c>
      <c r="AA482" s="4" t="s">
        <v>38</v>
      </c>
      <c r="AB482" s="4" t="s">
        <v>38</v>
      </c>
      <c r="AC482" s="4" t="s">
        <v>38</v>
      </c>
      <c r="AD482" s="4" t="s">
        <v>38</v>
      </c>
      <c r="AE482" s="4" t="s">
        <v>38</v>
      </c>
      <c r="AF482" s="140" t="s">
        <v>6967</v>
      </c>
    </row>
    <row r="483" spans="1:32" s="6" customFormat="1" ht="60" customHeight="1" x14ac:dyDescent="0.2">
      <c r="A483" s="5">
        <v>480</v>
      </c>
      <c r="B483" s="4" t="s">
        <v>6223</v>
      </c>
      <c r="C483" s="4" t="s">
        <v>1549</v>
      </c>
      <c r="D483" s="4" t="s">
        <v>1549</v>
      </c>
      <c r="E483" s="4" t="s">
        <v>8749</v>
      </c>
      <c r="F483" s="4" t="s">
        <v>8748</v>
      </c>
      <c r="G483" s="4" t="s">
        <v>8756</v>
      </c>
      <c r="H483" s="4" t="s">
        <v>8755</v>
      </c>
      <c r="I483" s="4" t="s">
        <v>8754</v>
      </c>
      <c r="J483" s="4" t="s">
        <v>8749</v>
      </c>
      <c r="K483" s="4">
        <v>33.385046000000003</v>
      </c>
      <c r="L483" s="4">
        <v>72.838274999999996</v>
      </c>
      <c r="M483" s="4">
        <v>55</v>
      </c>
      <c r="N483" s="4">
        <v>1143328</v>
      </c>
      <c r="O483" s="4">
        <v>480000</v>
      </c>
      <c r="P483" s="14" t="s">
        <v>6943</v>
      </c>
      <c r="Q483" s="4">
        <v>3.66</v>
      </c>
      <c r="R483" s="1">
        <v>7.61</v>
      </c>
      <c r="S483" s="1" t="s">
        <v>470</v>
      </c>
      <c r="T483" s="4" t="s">
        <v>38</v>
      </c>
      <c r="U483" s="4" t="s">
        <v>38</v>
      </c>
      <c r="V483" s="4" t="s">
        <v>38</v>
      </c>
      <c r="W483" s="4" t="s">
        <v>38</v>
      </c>
      <c r="X483" s="4" t="s">
        <v>38</v>
      </c>
      <c r="Y483" s="4" t="s">
        <v>38</v>
      </c>
      <c r="Z483" s="4" t="s">
        <v>38</v>
      </c>
      <c r="AA483" s="4" t="s">
        <v>38</v>
      </c>
      <c r="AB483" s="4" t="s">
        <v>38</v>
      </c>
      <c r="AC483" s="4" t="s">
        <v>38</v>
      </c>
      <c r="AD483" s="4" t="s">
        <v>38</v>
      </c>
      <c r="AE483" s="4" t="s">
        <v>38</v>
      </c>
      <c r="AF483" s="140" t="s">
        <v>6967</v>
      </c>
    </row>
    <row r="484" spans="1:32" s="6" customFormat="1" ht="60" customHeight="1" x14ac:dyDescent="0.2">
      <c r="A484" s="1">
        <v>481</v>
      </c>
      <c r="B484" s="4" t="s">
        <v>6223</v>
      </c>
      <c r="C484" s="4" t="s">
        <v>1549</v>
      </c>
      <c r="D484" s="4" t="s">
        <v>1549</v>
      </c>
      <c r="E484" s="4" t="s">
        <v>8749</v>
      </c>
      <c r="F484" s="4" t="s">
        <v>8748</v>
      </c>
      <c r="G484" s="4" t="s">
        <v>8756</v>
      </c>
      <c r="H484" s="4" t="s">
        <v>8755</v>
      </c>
      <c r="I484" s="4" t="s">
        <v>8754</v>
      </c>
      <c r="J484" s="4" t="s">
        <v>8749</v>
      </c>
      <c r="K484" s="4">
        <v>33.385046000000003</v>
      </c>
      <c r="L484" s="4">
        <v>72.838274999999996</v>
      </c>
      <c r="M484" s="4">
        <v>55</v>
      </c>
      <c r="N484" s="4">
        <v>1143328</v>
      </c>
      <c r="O484" s="4">
        <v>480000</v>
      </c>
      <c r="P484" s="14" t="s">
        <v>6943</v>
      </c>
      <c r="Q484" s="4">
        <v>3.66</v>
      </c>
      <c r="R484" s="1">
        <v>7.61</v>
      </c>
      <c r="S484" s="1" t="s">
        <v>470</v>
      </c>
      <c r="T484" s="4" t="s">
        <v>38</v>
      </c>
      <c r="U484" s="4" t="s">
        <v>38</v>
      </c>
      <c r="V484" s="4" t="s">
        <v>38</v>
      </c>
      <c r="W484" s="4" t="s">
        <v>38</v>
      </c>
      <c r="X484" s="4" t="s">
        <v>38</v>
      </c>
      <c r="Y484" s="4" t="s">
        <v>38</v>
      </c>
      <c r="Z484" s="4" t="s">
        <v>38</v>
      </c>
      <c r="AA484" s="4" t="s">
        <v>38</v>
      </c>
      <c r="AB484" s="4" t="s">
        <v>38</v>
      </c>
      <c r="AC484" s="4" t="s">
        <v>38</v>
      </c>
      <c r="AD484" s="4" t="s">
        <v>38</v>
      </c>
      <c r="AE484" s="4" t="s">
        <v>38</v>
      </c>
      <c r="AF484" s="140" t="s">
        <v>6420</v>
      </c>
    </row>
    <row r="485" spans="1:32" s="6" customFormat="1" ht="60" customHeight="1" x14ac:dyDescent="0.2">
      <c r="A485" s="5">
        <v>482</v>
      </c>
      <c r="B485" s="4" t="s">
        <v>6223</v>
      </c>
      <c r="C485" s="4" t="s">
        <v>1549</v>
      </c>
      <c r="D485" s="4" t="s">
        <v>1549</v>
      </c>
      <c r="E485" s="4" t="s">
        <v>8538</v>
      </c>
      <c r="F485" s="4" t="s">
        <v>3667</v>
      </c>
      <c r="G485" s="4" t="s">
        <v>8544</v>
      </c>
      <c r="H485" s="4" t="s">
        <v>8543</v>
      </c>
      <c r="I485" s="4" t="s">
        <v>8542</v>
      </c>
      <c r="J485" s="4" t="s">
        <v>8538</v>
      </c>
      <c r="K485" s="4">
        <v>33.471091000000001</v>
      </c>
      <c r="L485" s="4">
        <v>73.039276000000001</v>
      </c>
      <c r="M485" s="4">
        <v>43</v>
      </c>
      <c r="N485" s="4">
        <v>1182510</v>
      </c>
      <c r="O485" s="4">
        <v>480000</v>
      </c>
      <c r="P485" s="4" t="s">
        <v>8056</v>
      </c>
      <c r="Q485" s="4">
        <v>3.66</v>
      </c>
      <c r="R485" s="4">
        <v>7.92</v>
      </c>
      <c r="S485" s="1" t="s">
        <v>470</v>
      </c>
      <c r="T485" s="4" t="s">
        <v>38</v>
      </c>
      <c r="U485" s="4" t="s">
        <v>38</v>
      </c>
      <c r="V485" s="4" t="s">
        <v>38</v>
      </c>
      <c r="W485" s="4" t="s">
        <v>38</v>
      </c>
      <c r="X485" s="4" t="s">
        <v>38</v>
      </c>
      <c r="Y485" s="4" t="s">
        <v>38</v>
      </c>
      <c r="Z485" s="4" t="s">
        <v>38</v>
      </c>
      <c r="AA485" s="4" t="s">
        <v>38</v>
      </c>
      <c r="AB485" s="4" t="s">
        <v>38</v>
      </c>
      <c r="AC485" s="4" t="s">
        <v>38</v>
      </c>
      <c r="AD485" s="4" t="s">
        <v>38</v>
      </c>
      <c r="AE485" s="4" t="s">
        <v>38</v>
      </c>
      <c r="AF485" s="140" t="s">
        <v>6967</v>
      </c>
    </row>
    <row r="486" spans="1:32" s="6" customFormat="1" ht="60" customHeight="1" x14ac:dyDescent="0.2">
      <c r="A486" s="1">
        <v>483</v>
      </c>
      <c r="B486" s="4" t="s">
        <v>6223</v>
      </c>
      <c r="C486" s="4" t="s">
        <v>1549</v>
      </c>
      <c r="D486" s="4" t="s">
        <v>1549</v>
      </c>
      <c r="E486" s="4" t="s">
        <v>8538</v>
      </c>
      <c r="F486" s="4" t="s">
        <v>3667</v>
      </c>
      <c r="G486" s="4" t="s">
        <v>8541</v>
      </c>
      <c r="H486" s="4" t="s">
        <v>8540</v>
      </c>
      <c r="I486" s="4" t="s">
        <v>8539</v>
      </c>
      <c r="J486" s="4" t="s">
        <v>8538</v>
      </c>
      <c r="K486" s="4">
        <v>33.471156000000001</v>
      </c>
      <c r="L486" s="4">
        <v>73.039306999999994</v>
      </c>
      <c r="M486" s="4">
        <v>45</v>
      </c>
      <c r="N486" s="10">
        <v>1221811</v>
      </c>
      <c r="O486" s="4">
        <v>480000</v>
      </c>
      <c r="P486" s="4" t="s">
        <v>8056</v>
      </c>
      <c r="Q486" s="4">
        <v>3.66</v>
      </c>
      <c r="R486" s="1">
        <v>8.2200000000000006</v>
      </c>
      <c r="S486" s="1" t="s">
        <v>470</v>
      </c>
      <c r="T486" s="4" t="s">
        <v>38</v>
      </c>
      <c r="U486" s="4" t="s">
        <v>38</v>
      </c>
      <c r="V486" s="4" t="s">
        <v>38</v>
      </c>
      <c r="W486" s="4" t="s">
        <v>38</v>
      </c>
      <c r="X486" s="4" t="s">
        <v>38</v>
      </c>
      <c r="Y486" s="4" t="s">
        <v>38</v>
      </c>
      <c r="Z486" s="4" t="s">
        <v>38</v>
      </c>
      <c r="AA486" s="4" t="s">
        <v>38</v>
      </c>
      <c r="AB486" s="4" t="s">
        <v>38</v>
      </c>
      <c r="AC486" s="4" t="s">
        <v>38</v>
      </c>
      <c r="AD486" s="4" t="s">
        <v>38</v>
      </c>
      <c r="AE486" s="4" t="s">
        <v>38</v>
      </c>
      <c r="AF486" s="140" t="s">
        <v>6967</v>
      </c>
    </row>
    <row r="487" spans="1:32" s="6" customFormat="1" ht="60" customHeight="1" x14ac:dyDescent="0.2">
      <c r="A487" s="5">
        <v>484</v>
      </c>
      <c r="B487" s="4" t="s">
        <v>6223</v>
      </c>
      <c r="C487" s="4" t="s">
        <v>1549</v>
      </c>
      <c r="D487" s="4" t="s">
        <v>1549</v>
      </c>
      <c r="E487" s="4" t="s">
        <v>2883</v>
      </c>
      <c r="F487" s="4" t="s">
        <v>1608</v>
      </c>
      <c r="G487" s="4" t="s">
        <v>8059</v>
      </c>
      <c r="H487" s="4" t="s">
        <v>8058</v>
      </c>
      <c r="I487" s="4" t="s">
        <v>8057</v>
      </c>
      <c r="J487" s="4" t="s">
        <v>2883</v>
      </c>
      <c r="K487" s="4">
        <v>33.344552</v>
      </c>
      <c r="L487" s="4">
        <v>72.951181000000005</v>
      </c>
      <c r="M487" s="4">
        <v>42</v>
      </c>
      <c r="N487" s="10">
        <v>1143328</v>
      </c>
      <c r="O487" s="4">
        <v>480000</v>
      </c>
      <c r="P487" s="14" t="s">
        <v>8056</v>
      </c>
      <c r="Q487" s="4">
        <v>3.66</v>
      </c>
      <c r="R487" s="1">
        <v>7.61</v>
      </c>
      <c r="S487" s="1" t="s">
        <v>470</v>
      </c>
      <c r="T487" s="4" t="s">
        <v>38</v>
      </c>
      <c r="U487" s="4" t="s">
        <v>38</v>
      </c>
      <c r="V487" s="4" t="s">
        <v>38</v>
      </c>
      <c r="W487" s="4" t="s">
        <v>38</v>
      </c>
      <c r="X487" s="4" t="s">
        <v>38</v>
      </c>
      <c r="Y487" s="4" t="s">
        <v>38</v>
      </c>
      <c r="Z487" s="4" t="s">
        <v>38</v>
      </c>
      <c r="AA487" s="4" t="s">
        <v>38</v>
      </c>
      <c r="AB487" s="4" t="s">
        <v>38</v>
      </c>
      <c r="AC487" s="4" t="s">
        <v>38</v>
      </c>
      <c r="AD487" s="4" t="s">
        <v>38</v>
      </c>
      <c r="AE487" s="4" t="s">
        <v>38</v>
      </c>
      <c r="AF487" s="140" t="s">
        <v>6967</v>
      </c>
    </row>
    <row r="488" spans="1:32" s="6" customFormat="1" ht="60" customHeight="1" x14ac:dyDescent="0.2">
      <c r="A488" s="1">
        <v>485</v>
      </c>
      <c r="B488" s="4" t="s">
        <v>6223</v>
      </c>
      <c r="C488" s="4" t="s">
        <v>1549</v>
      </c>
      <c r="D488" s="4" t="s">
        <v>1583</v>
      </c>
      <c r="E488" s="4" t="s">
        <v>8750</v>
      </c>
      <c r="F488" s="4" t="s">
        <v>1615</v>
      </c>
      <c r="G488" s="4" t="s">
        <v>8753</v>
      </c>
      <c r="H488" s="4" t="s">
        <v>8752</v>
      </c>
      <c r="I488" s="4" t="s">
        <v>8751</v>
      </c>
      <c r="J488" s="4" t="s">
        <v>8750</v>
      </c>
      <c r="K488" s="4">
        <v>33.249737000000003</v>
      </c>
      <c r="L488" s="4">
        <v>73.090192000000002</v>
      </c>
      <c r="M488" s="4">
        <v>53</v>
      </c>
      <c r="N488" s="4">
        <v>1463298</v>
      </c>
      <c r="O488" s="4">
        <v>480000</v>
      </c>
      <c r="P488" s="10" t="s">
        <v>6970</v>
      </c>
      <c r="Q488" s="4">
        <v>5.48</v>
      </c>
      <c r="R488" s="4">
        <v>9</v>
      </c>
      <c r="S488" s="1" t="s">
        <v>37</v>
      </c>
      <c r="T488" s="4">
        <v>240000</v>
      </c>
      <c r="U488" s="4" t="s">
        <v>37</v>
      </c>
      <c r="V488" s="4" t="s">
        <v>38</v>
      </c>
      <c r="W488" s="4" t="s">
        <v>38</v>
      </c>
      <c r="X488" s="4" t="s">
        <v>38</v>
      </c>
      <c r="Y488" s="4" t="s">
        <v>38</v>
      </c>
      <c r="Z488" s="4" t="s">
        <v>38</v>
      </c>
      <c r="AA488" s="4" t="s">
        <v>38</v>
      </c>
      <c r="AB488" s="4" t="s">
        <v>38</v>
      </c>
      <c r="AC488" s="4" t="s">
        <v>38</v>
      </c>
      <c r="AD488" s="4" t="s">
        <v>38</v>
      </c>
      <c r="AE488" s="4" t="s">
        <v>38</v>
      </c>
      <c r="AF488" s="140" t="s">
        <v>6420</v>
      </c>
    </row>
    <row r="489" spans="1:32" s="6" customFormat="1" ht="60" customHeight="1" x14ac:dyDescent="0.2">
      <c r="A489" s="5">
        <v>486</v>
      </c>
      <c r="B489" s="4" t="s">
        <v>6223</v>
      </c>
      <c r="C489" s="4" t="s">
        <v>1549</v>
      </c>
      <c r="D489" s="4" t="s">
        <v>1549</v>
      </c>
      <c r="E489" s="4" t="s">
        <v>8749</v>
      </c>
      <c r="F489" s="4" t="s">
        <v>8748</v>
      </c>
      <c r="G489" s="4" t="s">
        <v>8747</v>
      </c>
      <c r="H489" s="4" t="s">
        <v>8746</v>
      </c>
      <c r="I489" s="4" t="s">
        <v>8745</v>
      </c>
      <c r="J489" s="4" t="s">
        <v>8744</v>
      </c>
      <c r="K489" s="4">
        <v>33.433599999999998</v>
      </c>
      <c r="L489" s="4">
        <v>72.973200000000006</v>
      </c>
      <c r="M489" s="4">
        <v>40</v>
      </c>
      <c r="N489" s="4">
        <v>1181412</v>
      </c>
      <c r="O489" s="4">
        <v>480000</v>
      </c>
      <c r="P489" s="4" t="s">
        <v>38</v>
      </c>
      <c r="Q489" s="4">
        <v>3.66</v>
      </c>
      <c r="R489" s="1">
        <v>8.5299999999999994</v>
      </c>
      <c r="S489" s="1" t="s">
        <v>470</v>
      </c>
      <c r="T489" s="4" t="s">
        <v>38</v>
      </c>
      <c r="U489" s="4" t="s">
        <v>38</v>
      </c>
      <c r="V489" s="4" t="s">
        <v>38</v>
      </c>
      <c r="W489" s="4" t="s">
        <v>38</v>
      </c>
      <c r="X489" s="4" t="s">
        <v>38</v>
      </c>
      <c r="Y489" s="4" t="s">
        <v>38</v>
      </c>
      <c r="Z489" s="4" t="s">
        <v>38</v>
      </c>
      <c r="AA489" s="4" t="s">
        <v>38</v>
      </c>
      <c r="AB489" s="4" t="s">
        <v>38</v>
      </c>
      <c r="AC489" s="4" t="s">
        <v>38</v>
      </c>
      <c r="AD489" s="4" t="s">
        <v>38</v>
      </c>
      <c r="AE489" s="4" t="s">
        <v>38</v>
      </c>
      <c r="AF489" s="140" t="s">
        <v>6967</v>
      </c>
    </row>
    <row r="490" spans="1:32" s="6" customFormat="1" ht="60" customHeight="1" x14ac:dyDescent="0.2">
      <c r="A490" s="1">
        <v>487</v>
      </c>
      <c r="B490" s="4" t="s">
        <v>6223</v>
      </c>
      <c r="C490" s="4" t="s">
        <v>1549</v>
      </c>
      <c r="D490" s="4" t="s">
        <v>1549</v>
      </c>
      <c r="E490" s="4" t="s">
        <v>8749</v>
      </c>
      <c r="F490" s="4" t="s">
        <v>8748</v>
      </c>
      <c r="G490" s="4" t="s">
        <v>8747</v>
      </c>
      <c r="H490" s="4" t="s">
        <v>8746</v>
      </c>
      <c r="I490" s="4" t="s">
        <v>8745</v>
      </c>
      <c r="J490" s="4" t="s">
        <v>8744</v>
      </c>
      <c r="K490" s="4">
        <v>33.433599999999998</v>
      </c>
      <c r="L490" s="4">
        <v>72.973200000000006</v>
      </c>
      <c r="M490" s="4">
        <v>40</v>
      </c>
      <c r="N490" s="4">
        <v>1181412</v>
      </c>
      <c r="O490" s="4">
        <v>480000</v>
      </c>
      <c r="P490" s="4" t="s">
        <v>8743</v>
      </c>
      <c r="Q490" s="4">
        <v>3.66</v>
      </c>
      <c r="R490" s="1">
        <v>8.5299999999999994</v>
      </c>
      <c r="S490" s="1" t="s">
        <v>470</v>
      </c>
      <c r="T490" s="1">
        <v>240000</v>
      </c>
      <c r="U490" s="1" t="s">
        <v>37</v>
      </c>
      <c r="V490" s="4" t="s">
        <v>38</v>
      </c>
      <c r="W490" s="4" t="s">
        <v>38</v>
      </c>
      <c r="X490" s="4" t="s">
        <v>38</v>
      </c>
      <c r="Y490" s="4" t="s">
        <v>38</v>
      </c>
      <c r="Z490" s="4" t="s">
        <v>38</v>
      </c>
      <c r="AA490" s="4" t="s">
        <v>38</v>
      </c>
      <c r="AB490" s="4" t="s">
        <v>38</v>
      </c>
      <c r="AC490" s="4" t="s">
        <v>38</v>
      </c>
      <c r="AD490" s="4" t="s">
        <v>38</v>
      </c>
      <c r="AE490" s="4" t="s">
        <v>38</v>
      </c>
      <c r="AF490" s="140" t="s">
        <v>6420</v>
      </c>
    </row>
    <row r="491" spans="1:32" s="6" customFormat="1" ht="60" customHeight="1" x14ac:dyDescent="0.2">
      <c r="A491" s="5">
        <v>488</v>
      </c>
      <c r="B491" s="4" t="s">
        <v>6223</v>
      </c>
      <c r="C491" s="4" t="s">
        <v>363</v>
      </c>
      <c r="D491" s="4" t="s">
        <v>363</v>
      </c>
      <c r="E491" s="4" t="s">
        <v>6643</v>
      </c>
      <c r="F491" s="4" t="s">
        <v>2686</v>
      </c>
      <c r="G491" s="4" t="s">
        <v>8210</v>
      </c>
      <c r="H491" s="4" t="s">
        <v>6645</v>
      </c>
      <c r="I491" s="4" t="s">
        <v>6644</v>
      </c>
      <c r="J491" s="4" t="s">
        <v>6643</v>
      </c>
      <c r="K491" s="4">
        <v>32.972147</v>
      </c>
      <c r="L491" s="4">
        <v>72.695813000000001</v>
      </c>
      <c r="M491" s="4">
        <v>184</v>
      </c>
      <c r="N491" s="20">
        <v>2126036</v>
      </c>
      <c r="O491" s="4">
        <v>480000</v>
      </c>
      <c r="P491" s="4" t="s">
        <v>7041</v>
      </c>
      <c r="Q491" s="4" t="s">
        <v>8276</v>
      </c>
      <c r="R491" s="26" t="s">
        <v>8738</v>
      </c>
      <c r="S491" s="26" t="s">
        <v>8733</v>
      </c>
      <c r="T491" s="4" t="s">
        <v>38</v>
      </c>
      <c r="U491" s="4" t="s">
        <v>38</v>
      </c>
      <c r="V491" s="4" t="s">
        <v>38</v>
      </c>
      <c r="W491" s="4" t="s">
        <v>38</v>
      </c>
      <c r="X491" s="4" t="s">
        <v>38</v>
      </c>
      <c r="Y491" s="4" t="s">
        <v>38</v>
      </c>
      <c r="Z491" s="4" t="s">
        <v>38</v>
      </c>
      <c r="AA491" s="4" t="s">
        <v>38</v>
      </c>
      <c r="AB491" s="4" t="s">
        <v>38</v>
      </c>
      <c r="AC491" s="4" t="s">
        <v>38</v>
      </c>
      <c r="AD491" s="4" t="s">
        <v>38</v>
      </c>
      <c r="AE491" s="4" t="s">
        <v>38</v>
      </c>
      <c r="AF491" s="140" t="s">
        <v>6967</v>
      </c>
    </row>
    <row r="492" spans="1:32" s="6" customFormat="1" ht="60" customHeight="1" x14ac:dyDescent="0.2">
      <c r="A492" s="1">
        <v>489</v>
      </c>
      <c r="B492" s="4" t="s">
        <v>6223</v>
      </c>
      <c r="C492" s="4" t="s">
        <v>363</v>
      </c>
      <c r="D492" s="4" t="s">
        <v>363</v>
      </c>
      <c r="E492" s="4" t="s">
        <v>6643</v>
      </c>
      <c r="F492" s="4" t="s">
        <v>2686</v>
      </c>
      <c r="G492" s="4" t="s">
        <v>8742</v>
      </c>
      <c r="H492" s="4" t="s">
        <v>8741</v>
      </c>
      <c r="I492" s="4" t="s">
        <v>8740</v>
      </c>
      <c r="J492" s="4" t="s">
        <v>6643</v>
      </c>
      <c r="K492" s="4">
        <v>32.973142000000003</v>
      </c>
      <c r="L492" s="4">
        <v>72.694827000000004</v>
      </c>
      <c r="M492" s="4">
        <v>46</v>
      </c>
      <c r="N492" s="20">
        <v>2126036</v>
      </c>
      <c r="O492" s="4">
        <v>480000</v>
      </c>
      <c r="P492" s="4" t="s">
        <v>8739</v>
      </c>
      <c r="Q492" s="4" t="s">
        <v>8276</v>
      </c>
      <c r="R492" s="26" t="s">
        <v>8738</v>
      </c>
      <c r="S492" s="26" t="s">
        <v>8733</v>
      </c>
      <c r="T492" s="4" t="s">
        <v>38</v>
      </c>
      <c r="U492" s="4" t="s">
        <v>38</v>
      </c>
      <c r="V492" s="4" t="s">
        <v>38</v>
      </c>
      <c r="W492" s="4" t="s">
        <v>38</v>
      </c>
      <c r="X492" s="4" t="s">
        <v>38</v>
      </c>
      <c r="Y492" s="4" t="s">
        <v>38</v>
      </c>
      <c r="Z492" s="4" t="s">
        <v>38</v>
      </c>
      <c r="AA492" s="4" t="s">
        <v>38</v>
      </c>
      <c r="AB492" s="4" t="s">
        <v>38</v>
      </c>
      <c r="AC492" s="4" t="s">
        <v>38</v>
      </c>
      <c r="AD492" s="4" t="s">
        <v>38</v>
      </c>
      <c r="AE492" s="4" t="s">
        <v>38</v>
      </c>
      <c r="AF492" s="140" t="s">
        <v>6967</v>
      </c>
    </row>
    <row r="493" spans="1:32" s="6" customFormat="1" ht="60" customHeight="1" x14ac:dyDescent="0.2">
      <c r="A493" s="5">
        <v>490</v>
      </c>
      <c r="B493" s="4" t="s">
        <v>6223</v>
      </c>
      <c r="C493" s="4" t="s">
        <v>363</v>
      </c>
      <c r="D493" s="4" t="s">
        <v>363</v>
      </c>
      <c r="E493" s="4" t="s">
        <v>2685</v>
      </c>
      <c r="F493" s="4" t="s">
        <v>2686</v>
      </c>
      <c r="G493" s="4" t="s">
        <v>8212</v>
      </c>
      <c r="H493" s="4" t="s">
        <v>8211</v>
      </c>
      <c r="I493" s="4" t="s">
        <v>2689</v>
      </c>
      <c r="J493" s="4" t="s">
        <v>2685</v>
      </c>
      <c r="K493" s="4">
        <v>32.970987000000001</v>
      </c>
      <c r="L493" s="4">
        <v>72.700007999999997</v>
      </c>
      <c r="M493" s="4">
        <v>215</v>
      </c>
      <c r="N493" s="4">
        <v>2110974</v>
      </c>
      <c r="O493" s="4">
        <v>480000</v>
      </c>
      <c r="P493" s="4" t="s">
        <v>7041</v>
      </c>
      <c r="Q493" s="4" t="s">
        <v>8275</v>
      </c>
      <c r="R493" s="26" t="s">
        <v>8734</v>
      </c>
      <c r="S493" s="26" t="s">
        <v>8733</v>
      </c>
      <c r="T493" s="4" t="s">
        <v>38</v>
      </c>
      <c r="U493" s="4" t="s">
        <v>38</v>
      </c>
      <c r="V493" s="4" t="s">
        <v>38</v>
      </c>
      <c r="W493" s="4" t="s">
        <v>38</v>
      </c>
      <c r="X493" s="4" t="s">
        <v>38</v>
      </c>
      <c r="Y493" s="4" t="s">
        <v>38</v>
      </c>
      <c r="Z493" s="4" t="s">
        <v>38</v>
      </c>
      <c r="AA493" s="4" t="s">
        <v>38</v>
      </c>
      <c r="AB493" s="4" t="s">
        <v>38</v>
      </c>
      <c r="AC493" s="4" t="s">
        <v>38</v>
      </c>
      <c r="AD493" s="4" t="s">
        <v>38</v>
      </c>
      <c r="AE493" s="4" t="s">
        <v>38</v>
      </c>
      <c r="AF493" s="140" t="s">
        <v>6967</v>
      </c>
    </row>
    <row r="494" spans="1:32" s="6" customFormat="1" ht="60" customHeight="1" x14ac:dyDescent="0.2">
      <c r="A494" s="1">
        <v>491</v>
      </c>
      <c r="B494" s="4" t="s">
        <v>6223</v>
      </c>
      <c r="C494" s="4" t="s">
        <v>363</v>
      </c>
      <c r="D494" s="4" t="s">
        <v>363</v>
      </c>
      <c r="E494" s="4" t="s">
        <v>2703</v>
      </c>
      <c r="F494" s="4" t="s">
        <v>2703</v>
      </c>
      <c r="G494" s="4" t="s">
        <v>8215</v>
      </c>
      <c r="H494" s="4" t="s">
        <v>8214</v>
      </c>
      <c r="I494" s="4" t="s">
        <v>8213</v>
      </c>
      <c r="J494" s="4" t="s">
        <v>2703</v>
      </c>
      <c r="K494" s="4">
        <v>32.944057999999998</v>
      </c>
      <c r="L494" s="4">
        <v>72.738200000000006</v>
      </c>
      <c r="M494" s="4">
        <v>39</v>
      </c>
      <c r="N494" s="4">
        <v>2110974</v>
      </c>
      <c r="O494" s="4">
        <v>480000</v>
      </c>
      <c r="P494" s="4" t="s">
        <v>7041</v>
      </c>
      <c r="Q494" s="4" t="s">
        <v>8275</v>
      </c>
      <c r="R494" s="26" t="s">
        <v>8734</v>
      </c>
      <c r="S494" s="26" t="s">
        <v>8733</v>
      </c>
      <c r="T494" s="4" t="s">
        <v>38</v>
      </c>
      <c r="U494" s="4" t="s">
        <v>38</v>
      </c>
      <c r="V494" s="4" t="s">
        <v>38</v>
      </c>
      <c r="W494" s="4" t="s">
        <v>38</v>
      </c>
      <c r="X494" s="4" t="s">
        <v>38</v>
      </c>
      <c r="Y494" s="4" t="s">
        <v>38</v>
      </c>
      <c r="Z494" s="4" t="s">
        <v>38</v>
      </c>
      <c r="AA494" s="4" t="s">
        <v>38</v>
      </c>
      <c r="AB494" s="4" t="s">
        <v>38</v>
      </c>
      <c r="AC494" s="4" t="s">
        <v>38</v>
      </c>
      <c r="AD494" s="4" t="s">
        <v>38</v>
      </c>
      <c r="AE494" s="4" t="s">
        <v>38</v>
      </c>
      <c r="AF494" s="140" t="s">
        <v>6967</v>
      </c>
    </row>
    <row r="495" spans="1:32" s="6" customFormat="1" ht="60" customHeight="1" x14ac:dyDescent="0.2">
      <c r="A495" s="5">
        <v>492</v>
      </c>
      <c r="B495" s="4" t="s">
        <v>6223</v>
      </c>
      <c r="C495" s="4" t="s">
        <v>363</v>
      </c>
      <c r="D495" s="4" t="s">
        <v>363</v>
      </c>
      <c r="E495" s="4" t="s">
        <v>7042</v>
      </c>
      <c r="F495" s="4" t="s">
        <v>7042</v>
      </c>
      <c r="G495" s="4" t="s">
        <v>8216</v>
      </c>
      <c r="H495" s="4" t="s">
        <v>7044</v>
      </c>
      <c r="I495" s="4" t="s">
        <v>7043</v>
      </c>
      <c r="J495" s="4" t="s">
        <v>7042</v>
      </c>
      <c r="K495" s="4">
        <v>33.114868000000001</v>
      </c>
      <c r="L495" s="4">
        <v>72.535364999999999</v>
      </c>
      <c r="M495" s="4">
        <v>50</v>
      </c>
      <c r="N495" s="4">
        <v>2110974</v>
      </c>
      <c r="O495" s="4">
        <v>480000</v>
      </c>
      <c r="P495" s="4" t="s">
        <v>7041</v>
      </c>
      <c r="Q495" s="4" t="s">
        <v>8275</v>
      </c>
      <c r="R495" s="26" t="s">
        <v>8734</v>
      </c>
      <c r="S495" s="26" t="s">
        <v>8733</v>
      </c>
      <c r="T495" s="4" t="s">
        <v>38</v>
      </c>
      <c r="U495" s="4" t="s">
        <v>38</v>
      </c>
      <c r="V495" s="4" t="s">
        <v>38</v>
      </c>
      <c r="W495" s="4" t="s">
        <v>38</v>
      </c>
      <c r="X495" s="4" t="s">
        <v>38</v>
      </c>
      <c r="Y495" s="4" t="s">
        <v>38</v>
      </c>
      <c r="Z495" s="4" t="s">
        <v>38</v>
      </c>
      <c r="AA495" s="4" t="s">
        <v>38</v>
      </c>
      <c r="AB495" s="4" t="s">
        <v>38</v>
      </c>
      <c r="AC495" s="4" t="s">
        <v>38</v>
      </c>
      <c r="AD495" s="4" t="s">
        <v>38</v>
      </c>
      <c r="AE495" s="4" t="s">
        <v>38</v>
      </c>
      <c r="AF495" s="140" t="s">
        <v>6967</v>
      </c>
    </row>
    <row r="496" spans="1:32" s="6" customFormat="1" ht="60" customHeight="1" x14ac:dyDescent="0.2">
      <c r="A496" s="1">
        <v>493</v>
      </c>
      <c r="B496" s="4" t="s">
        <v>6223</v>
      </c>
      <c r="C496" s="4" t="s">
        <v>363</v>
      </c>
      <c r="D496" s="4" t="s">
        <v>364</v>
      </c>
      <c r="E496" s="4" t="s">
        <v>8735</v>
      </c>
      <c r="F496" s="4" t="s">
        <v>8735</v>
      </c>
      <c r="G496" s="4" t="s">
        <v>8737</v>
      </c>
      <c r="H496" s="4" t="s">
        <v>8736</v>
      </c>
      <c r="I496" s="4" t="s">
        <v>6001</v>
      </c>
      <c r="J496" s="4" t="s">
        <v>8735</v>
      </c>
      <c r="K496" s="4">
        <v>32.86215</v>
      </c>
      <c r="L496" s="4">
        <v>72.585537000000002</v>
      </c>
      <c r="M496" s="4">
        <v>116</v>
      </c>
      <c r="N496" s="4">
        <v>2110974</v>
      </c>
      <c r="O496" s="4">
        <v>480000</v>
      </c>
      <c r="P496" s="4" t="s">
        <v>7041</v>
      </c>
      <c r="Q496" s="4" t="s">
        <v>8275</v>
      </c>
      <c r="R496" s="26" t="s">
        <v>8734</v>
      </c>
      <c r="S496" s="26" t="s">
        <v>8733</v>
      </c>
      <c r="T496" s="4" t="s">
        <v>38</v>
      </c>
      <c r="U496" s="4" t="s">
        <v>38</v>
      </c>
      <c r="V496" s="4" t="s">
        <v>38</v>
      </c>
      <c r="W496" s="4" t="s">
        <v>38</v>
      </c>
      <c r="X496" s="4" t="s">
        <v>38</v>
      </c>
      <c r="Y496" s="4" t="s">
        <v>38</v>
      </c>
      <c r="Z496" s="4" t="s">
        <v>38</v>
      </c>
      <c r="AA496" s="4" t="s">
        <v>38</v>
      </c>
      <c r="AB496" s="4" t="s">
        <v>38</v>
      </c>
      <c r="AC496" s="4" t="s">
        <v>38</v>
      </c>
      <c r="AD496" s="4" t="s">
        <v>38</v>
      </c>
      <c r="AE496" s="4" t="s">
        <v>38</v>
      </c>
      <c r="AF496" s="140" t="s">
        <v>6967</v>
      </c>
    </row>
    <row r="497" spans="1:32" s="6" customFormat="1" ht="60" customHeight="1" x14ac:dyDescent="0.2">
      <c r="A497" s="5">
        <v>494</v>
      </c>
      <c r="B497" s="4" t="s">
        <v>6223</v>
      </c>
      <c r="C497" s="4" t="s">
        <v>363</v>
      </c>
      <c r="D497" s="4" t="s">
        <v>364</v>
      </c>
      <c r="E497" s="4" t="s">
        <v>7146</v>
      </c>
      <c r="F497" s="4" t="s">
        <v>7146</v>
      </c>
      <c r="G497" s="4" t="s">
        <v>8732</v>
      </c>
      <c r="H497" s="4" t="s">
        <v>8731</v>
      </c>
      <c r="I497" s="4">
        <v>3219396566</v>
      </c>
      <c r="J497" s="4" t="s">
        <v>7146</v>
      </c>
      <c r="K497" s="4">
        <v>32.93168</v>
      </c>
      <c r="L497" s="4">
        <v>72.585620000000006</v>
      </c>
      <c r="M497" s="4">
        <v>48</v>
      </c>
      <c r="N497" s="4">
        <v>800000</v>
      </c>
      <c r="O497" s="4">
        <v>480000</v>
      </c>
      <c r="P497" s="4" t="s">
        <v>38</v>
      </c>
      <c r="Q497" s="4">
        <v>3.66</v>
      </c>
      <c r="R497" s="5">
        <v>15</v>
      </c>
      <c r="S497" s="5" t="s">
        <v>37</v>
      </c>
      <c r="T497" s="4" t="s">
        <v>38</v>
      </c>
      <c r="U497" s="4" t="s">
        <v>38</v>
      </c>
      <c r="V497" s="4" t="s">
        <v>38</v>
      </c>
      <c r="W497" s="4" t="s">
        <v>38</v>
      </c>
      <c r="X497" s="4" t="s">
        <v>38</v>
      </c>
      <c r="Y497" s="4" t="s">
        <v>38</v>
      </c>
      <c r="Z497" s="4" t="s">
        <v>38</v>
      </c>
      <c r="AA497" s="4" t="s">
        <v>38</v>
      </c>
      <c r="AB497" s="4" t="s">
        <v>38</v>
      </c>
      <c r="AC497" s="4" t="s">
        <v>38</v>
      </c>
      <c r="AD497" s="4" t="s">
        <v>38</v>
      </c>
      <c r="AE497" s="4" t="s">
        <v>38</v>
      </c>
      <c r="AF497" s="140" t="s">
        <v>6971</v>
      </c>
    </row>
    <row r="498" spans="1:32" s="6" customFormat="1" ht="60" customHeight="1" x14ac:dyDescent="0.2">
      <c r="A498" s="1">
        <v>495</v>
      </c>
      <c r="B498" s="4" t="s">
        <v>6223</v>
      </c>
      <c r="C498" s="4" t="s">
        <v>363</v>
      </c>
      <c r="D498" s="4" t="s">
        <v>364</v>
      </c>
      <c r="E498" s="4" t="s">
        <v>7258</v>
      </c>
      <c r="F498" s="4" t="s">
        <v>440</v>
      </c>
      <c r="G498" s="4" t="s">
        <v>8345</v>
      </c>
      <c r="H498" s="4" t="s">
        <v>8344</v>
      </c>
      <c r="I498" s="4">
        <v>3228563719</v>
      </c>
      <c r="J498" s="4" t="s">
        <v>6821</v>
      </c>
      <c r="K498" s="4">
        <v>32.855519999999999</v>
      </c>
      <c r="L498" s="4">
        <v>72.640360000000001</v>
      </c>
      <c r="M498" s="4">
        <v>48</v>
      </c>
      <c r="N498" s="4">
        <v>800000</v>
      </c>
      <c r="O498" s="4">
        <v>480000</v>
      </c>
      <c r="P498" s="4" t="s">
        <v>38</v>
      </c>
      <c r="Q498" s="4">
        <v>3.66</v>
      </c>
      <c r="R498" s="5">
        <v>15</v>
      </c>
      <c r="S498" s="5" t="s">
        <v>37</v>
      </c>
      <c r="T498" s="4" t="s">
        <v>38</v>
      </c>
      <c r="U498" s="4" t="s">
        <v>38</v>
      </c>
      <c r="V498" s="4" t="s">
        <v>38</v>
      </c>
      <c r="W498" s="4" t="s">
        <v>38</v>
      </c>
      <c r="X498" s="4" t="s">
        <v>38</v>
      </c>
      <c r="Y498" s="4" t="s">
        <v>38</v>
      </c>
      <c r="Z498" s="4" t="s">
        <v>38</v>
      </c>
      <c r="AA498" s="4" t="s">
        <v>38</v>
      </c>
      <c r="AB498" s="4" t="s">
        <v>38</v>
      </c>
      <c r="AC498" s="4" t="s">
        <v>38</v>
      </c>
      <c r="AD498" s="4" t="s">
        <v>38</v>
      </c>
      <c r="AE498" s="4" t="s">
        <v>38</v>
      </c>
      <c r="AF498" s="140" t="s">
        <v>6971</v>
      </c>
    </row>
    <row r="499" spans="1:32" s="6" customFormat="1" ht="60" customHeight="1" x14ac:dyDescent="0.2">
      <c r="A499" s="5">
        <v>496</v>
      </c>
      <c r="B499" s="4" t="s">
        <v>6223</v>
      </c>
      <c r="C499" s="4" t="s">
        <v>363</v>
      </c>
      <c r="D499" s="4" t="s">
        <v>364</v>
      </c>
      <c r="E499" s="4" t="s">
        <v>8459</v>
      </c>
      <c r="F499" s="4" t="s">
        <v>364</v>
      </c>
      <c r="G499" s="4" t="s">
        <v>8461</v>
      </c>
      <c r="H499" s="4" t="s">
        <v>8460</v>
      </c>
      <c r="I499" s="4">
        <v>3335912840</v>
      </c>
      <c r="J499" s="4" t="s">
        <v>8459</v>
      </c>
      <c r="K499" s="4">
        <v>32.780230000000003</v>
      </c>
      <c r="L499" s="4">
        <v>72.72193</v>
      </c>
      <c r="M499" s="4">
        <v>46</v>
      </c>
      <c r="N499" s="4">
        <v>800000</v>
      </c>
      <c r="O499" s="4">
        <v>480000</v>
      </c>
      <c r="P499" s="4" t="s">
        <v>38</v>
      </c>
      <c r="Q499" s="4">
        <v>3.66</v>
      </c>
      <c r="R499" s="5">
        <v>15</v>
      </c>
      <c r="S499" s="5" t="s">
        <v>37</v>
      </c>
      <c r="T499" s="4" t="s">
        <v>38</v>
      </c>
      <c r="U499" s="4" t="s">
        <v>38</v>
      </c>
      <c r="V499" s="4" t="s">
        <v>38</v>
      </c>
      <c r="W499" s="4" t="s">
        <v>38</v>
      </c>
      <c r="X499" s="4" t="s">
        <v>38</v>
      </c>
      <c r="Y499" s="4" t="s">
        <v>38</v>
      </c>
      <c r="Z499" s="4" t="s">
        <v>38</v>
      </c>
      <c r="AA499" s="4" t="s">
        <v>38</v>
      </c>
      <c r="AB499" s="4" t="s">
        <v>38</v>
      </c>
      <c r="AC499" s="4" t="s">
        <v>38</v>
      </c>
      <c r="AD499" s="4" t="s">
        <v>38</v>
      </c>
      <c r="AE499" s="4" t="s">
        <v>38</v>
      </c>
      <c r="AF499" s="140" t="s">
        <v>6971</v>
      </c>
    </row>
    <row r="500" spans="1:32" s="6" customFormat="1" ht="60" customHeight="1" x14ac:dyDescent="0.2">
      <c r="A500" s="1">
        <v>497</v>
      </c>
      <c r="B500" s="167" t="s">
        <v>6223</v>
      </c>
      <c r="C500" s="167" t="s">
        <v>363</v>
      </c>
      <c r="D500" s="167" t="s">
        <v>371</v>
      </c>
      <c r="E500" s="167" t="s">
        <v>371</v>
      </c>
      <c r="F500" s="167" t="s">
        <v>371</v>
      </c>
      <c r="G500" s="167" t="s">
        <v>8316</v>
      </c>
      <c r="H500" s="167" t="s">
        <v>8315</v>
      </c>
      <c r="I500" s="188" t="s">
        <v>8314</v>
      </c>
      <c r="J500" s="167" t="s">
        <v>371</v>
      </c>
      <c r="K500" s="167">
        <v>32.543711999999999</v>
      </c>
      <c r="L500" s="184">
        <v>71.929652000000004</v>
      </c>
      <c r="M500" s="167">
        <v>40</v>
      </c>
      <c r="N500" s="4">
        <v>800000</v>
      </c>
      <c r="O500" s="2">
        <v>480000</v>
      </c>
      <c r="P500" s="4" t="s">
        <v>38</v>
      </c>
      <c r="Q500" s="4">
        <v>3.66</v>
      </c>
      <c r="R500" s="5">
        <v>15</v>
      </c>
      <c r="S500" s="5" t="s">
        <v>37</v>
      </c>
      <c r="T500" s="4" t="s">
        <v>38</v>
      </c>
      <c r="U500" s="4" t="s">
        <v>38</v>
      </c>
      <c r="V500" s="4" t="s">
        <v>38</v>
      </c>
      <c r="W500" s="4" t="s">
        <v>38</v>
      </c>
      <c r="X500" s="4" t="s">
        <v>38</v>
      </c>
      <c r="Y500" s="4" t="s">
        <v>38</v>
      </c>
      <c r="Z500" s="4" t="s">
        <v>38</v>
      </c>
      <c r="AA500" s="4" t="s">
        <v>38</v>
      </c>
      <c r="AB500" s="4" t="s">
        <v>38</v>
      </c>
      <c r="AC500" s="4" t="s">
        <v>38</v>
      </c>
      <c r="AD500" s="4" t="s">
        <v>38</v>
      </c>
      <c r="AE500" s="4" t="s">
        <v>38</v>
      </c>
      <c r="AF500" s="140" t="s">
        <v>6971</v>
      </c>
    </row>
    <row r="501" spans="1:32" s="6" customFormat="1" ht="60" customHeight="1" x14ac:dyDescent="0.2">
      <c r="A501" s="5">
        <v>498</v>
      </c>
      <c r="B501" s="167" t="s">
        <v>6223</v>
      </c>
      <c r="C501" s="167" t="s">
        <v>363</v>
      </c>
      <c r="D501" s="167" t="s">
        <v>371</v>
      </c>
      <c r="E501" s="167" t="s">
        <v>371</v>
      </c>
      <c r="F501" s="167" t="s">
        <v>371</v>
      </c>
      <c r="G501" s="167" t="s">
        <v>2602</v>
      </c>
      <c r="H501" s="167" t="s">
        <v>8730</v>
      </c>
      <c r="I501" s="188" t="s">
        <v>8338</v>
      </c>
      <c r="J501" s="167" t="s">
        <v>371</v>
      </c>
      <c r="K501" s="167" t="s">
        <v>8729</v>
      </c>
      <c r="L501" s="184" t="s">
        <v>8728</v>
      </c>
      <c r="M501" s="167">
        <v>40</v>
      </c>
      <c r="N501" s="4">
        <v>800000</v>
      </c>
      <c r="O501" s="2">
        <v>480000</v>
      </c>
      <c r="P501" s="4" t="s">
        <v>38</v>
      </c>
      <c r="Q501" s="4">
        <v>3.66</v>
      </c>
      <c r="R501" s="5">
        <v>15</v>
      </c>
      <c r="S501" s="5" t="s">
        <v>37</v>
      </c>
      <c r="T501" s="4" t="s">
        <v>38</v>
      </c>
      <c r="U501" s="4" t="s">
        <v>38</v>
      </c>
      <c r="V501" s="4" t="s">
        <v>38</v>
      </c>
      <c r="W501" s="4" t="s">
        <v>38</v>
      </c>
      <c r="X501" s="4" t="s">
        <v>38</v>
      </c>
      <c r="Y501" s="4" t="s">
        <v>38</v>
      </c>
      <c r="Z501" s="4" t="s">
        <v>38</v>
      </c>
      <c r="AA501" s="4" t="s">
        <v>38</v>
      </c>
      <c r="AB501" s="4" t="s">
        <v>38</v>
      </c>
      <c r="AC501" s="4" t="s">
        <v>38</v>
      </c>
      <c r="AD501" s="4" t="s">
        <v>38</v>
      </c>
      <c r="AE501" s="4" t="s">
        <v>38</v>
      </c>
      <c r="AF501" s="140" t="s">
        <v>6971</v>
      </c>
    </row>
    <row r="502" spans="1:32" s="6" customFormat="1" ht="60" customHeight="1" x14ac:dyDescent="0.2">
      <c r="A502" s="1">
        <v>499</v>
      </c>
      <c r="B502" s="167" t="s">
        <v>6223</v>
      </c>
      <c r="C502" s="167" t="s">
        <v>363</v>
      </c>
      <c r="D502" s="167" t="s">
        <v>371</v>
      </c>
      <c r="E502" s="167" t="s">
        <v>8309</v>
      </c>
      <c r="F502" s="167" t="s">
        <v>371</v>
      </c>
      <c r="G502" s="167" t="s">
        <v>2362</v>
      </c>
      <c r="H502" s="167" t="s">
        <v>8311</v>
      </c>
      <c r="I502" s="188" t="s">
        <v>8310</v>
      </c>
      <c r="J502" s="167" t="s">
        <v>8309</v>
      </c>
      <c r="K502" s="189">
        <v>32.736771699999998</v>
      </c>
      <c r="L502" s="189">
        <v>71.870039899999995</v>
      </c>
      <c r="M502" s="167">
        <v>40</v>
      </c>
      <c r="N502" s="4">
        <v>800000</v>
      </c>
      <c r="O502" s="2">
        <v>480000</v>
      </c>
      <c r="P502" s="4" t="s">
        <v>38</v>
      </c>
      <c r="Q502" s="4">
        <v>3.66</v>
      </c>
      <c r="R502" s="5">
        <v>15</v>
      </c>
      <c r="S502" s="5" t="s">
        <v>37</v>
      </c>
      <c r="T502" s="4" t="s">
        <v>38</v>
      </c>
      <c r="U502" s="4" t="s">
        <v>38</v>
      </c>
      <c r="V502" s="4" t="s">
        <v>38</v>
      </c>
      <c r="W502" s="4" t="s">
        <v>38</v>
      </c>
      <c r="X502" s="4" t="s">
        <v>38</v>
      </c>
      <c r="Y502" s="4" t="s">
        <v>38</v>
      </c>
      <c r="Z502" s="4" t="s">
        <v>38</v>
      </c>
      <c r="AA502" s="4" t="s">
        <v>38</v>
      </c>
      <c r="AB502" s="4" t="s">
        <v>38</v>
      </c>
      <c r="AC502" s="4" t="s">
        <v>38</v>
      </c>
      <c r="AD502" s="4" t="s">
        <v>38</v>
      </c>
      <c r="AE502" s="4" t="s">
        <v>38</v>
      </c>
      <c r="AF502" s="140" t="s">
        <v>6971</v>
      </c>
    </row>
    <row r="503" spans="1:32" s="6" customFormat="1" ht="60" customHeight="1" x14ac:dyDescent="0.2">
      <c r="A503" s="5">
        <v>500</v>
      </c>
      <c r="B503" s="167" t="s">
        <v>6223</v>
      </c>
      <c r="C503" s="167" t="s">
        <v>363</v>
      </c>
      <c r="D503" s="167" t="s">
        <v>371</v>
      </c>
      <c r="E503" s="167" t="s">
        <v>371</v>
      </c>
      <c r="F503" s="167" t="s">
        <v>371</v>
      </c>
      <c r="G503" s="167" t="s">
        <v>8340</v>
      </c>
      <c r="H503" s="167" t="s">
        <v>8339</v>
      </c>
      <c r="I503" s="188" t="s">
        <v>8338</v>
      </c>
      <c r="J503" s="167" t="s">
        <v>371</v>
      </c>
      <c r="K503" s="190">
        <v>32.656999999999996</v>
      </c>
      <c r="L503" s="190">
        <v>71.905000000000001</v>
      </c>
      <c r="M503" s="167">
        <v>40</v>
      </c>
      <c r="N503" s="4">
        <v>800000</v>
      </c>
      <c r="O503" s="2">
        <v>480000</v>
      </c>
      <c r="P503" s="4" t="s">
        <v>38</v>
      </c>
      <c r="Q503" s="4">
        <v>3.66</v>
      </c>
      <c r="R503" s="5">
        <v>15</v>
      </c>
      <c r="S503" s="5" t="s">
        <v>37</v>
      </c>
      <c r="T503" s="4" t="s">
        <v>38</v>
      </c>
      <c r="U503" s="4" t="s">
        <v>38</v>
      </c>
      <c r="V503" s="4" t="s">
        <v>38</v>
      </c>
      <c r="W503" s="4" t="s">
        <v>38</v>
      </c>
      <c r="X503" s="4" t="s">
        <v>38</v>
      </c>
      <c r="Y503" s="4" t="s">
        <v>38</v>
      </c>
      <c r="Z503" s="4" t="s">
        <v>38</v>
      </c>
      <c r="AA503" s="4" t="s">
        <v>38</v>
      </c>
      <c r="AB503" s="4" t="s">
        <v>38</v>
      </c>
      <c r="AC503" s="4" t="s">
        <v>38</v>
      </c>
      <c r="AD503" s="4" t="s">
        <v>38</v>
      </c>
      <c r="AE503" s="4" t="s">
        <v>38</v>
      </c>
      <c r="AF503" s="140" t="s">
        <v>6971</v>
      </c>
    </row>
    <row r="504" spans="1:32" s="6" customFormat="1" ht="60" customHeight="1" x14ac:dyDescent="0.2">
      <c r="A504" s="1">
        <v>501</v>
      </c>
      <c r="B504" s="4" t="s">
        <v>6223</v>
      </c>
      <c r="C504" s="4" t="s">
        <v>363</v>
      </c>
      <c r="D504" s="4" t="s">
        <v>364</v>
      </c>
      <c r="E504" s="4" t="s">
        <v>365</v>
      </c>
      <c r="F504" s="4" t="s">
        <v>365</v>
      </c>
      <c r="G504" s="4" t="s">
        <v>8712</v>
      </c>
      <c r="H504" s="4" t="s">
        <v>8711</v>
      </c>
      <c r="I504" s="4">
        <v>3348724136</v>
      </c>
      <c r="J504" s="4" t="s">
        <v>365</v>
      </c>
      <c r="K504" s="4">
        <v>32.857370000000003</v>
      </c>
      <c r="L504" s="4">
        <v>72.742990000000006</v>
      </c>
      <c r="M504" s="4">
        <v>40</v>
      </c>
      <c r="N504" s="10">
        <v>800000</v>
      </c>
      <c r="O504" s="10">
        <v>480000</v>
      </c>
      <c r="P504" s="4" t="s">
        <v>6504</v>
      </c>
      <c r="Q504" s="4">
        <v>3.66</v>
      </c>
      <c r="R504" s="5">
        <v>15</v>
      </c>
      <c r="S504" s="5" t="s">
        <v>37</v>
      </c>
      <c r="T504" s="5">
        <v>240000</v>
      </c>
      <c r="U504" s="5" t="s">
        <v>37</v>
      </c>
      <c r="V504" s="4" t="s">
        <v>38</v>
      </c>
      <c r="W504" s="4" t="s">
        <v>38</v>
      </c>
      <c r="X504" s="4" t="s">
        <v>38</v>
      </c>
      <c r="Y504" s="4" t="s">
        <v>38</v>
      </c>
      <c r="Z504" s="4" t="s">
        <v>38</v>
      </c>
      <c r="AA504" s="4" t="s">
        <v>38</v>
      </c>
      <c r="AB504" s="4" t="s">
        <v>38</v>
      </c>
      <c r="AC504" s="4" t="s">
        <v>38</v>
      </c>
      <c r="AD504" s="4" t="s">
        <v>38</v>
      </c>
      <c r="AE504" s="4" t="s">
        <v>38</v>
      </c>
      <c r="AF504" s="5" t="s">
        <v>7070</v>
      </c>
    </row>
    <row r="505" spans="1:32" s="6" customFormat="1" ht="60" customHeight="1" x14ac:dyDescent="0.2">
      <c r="A505" s="5">
        <v>502</v>
      </c>
      <c r="B505" s="4" t="s">
        <v>6223</v>
      </c>
      <c r="C505" s="4" t="s">
        <v>363</v>
      </c>
      <c r="D505" s="4" t="s">
        <v>8230</v>
      </c>
      <c r="E505" s="4" t="s">
        <v>8707</v>
      </c>
      <c r="F505" s="4" t="s">
        <v>8710</v>
      </c>
      <c r="G505" s="4" t="s">
        <v>8709</v>
      </c>
      <c r="H505" s="4" t="s">
        <v>8708</v>
      </c>
      <c r="I505" s="4">
        <v>3355915543</v>
      </c>
      <c r="J505" s="4" t="s">
        <v>8707</v>
      </c>
      <c r="K505" s="4">
        <v>32.879370000000002</v>
      </c>
      <c r="L505" s="4">
        <v>72.921019999999999</v>
      </c>
      <c r="M505" s="4">
        <v>60</v>
      </c>
      <c r="N505" s="10">
        <v>800000</v>
      </c>
      <c r="O505" s="10">
        <v>480000</v>
      </c>
      <c r="P505" s="4" t="s">
        <v>6504</v>
      </c>
      <c r="Q505" s="4">
        <v>3.66</v>
      </c>
      <c r="R505" s="5">
        <v>15</v>
      </c>
      <c r="S505" s="5" t="s">
        <v>37</v>
      </c>
      <c r="T505" s="5">
        <v>240000</v>
      </c>
      <c r="U505" s="5" t="s">
        <v>37</v>
      </c>
      <c r="V505" s="4" t="s">
        <v>38</v>
      </c>
      <c r="W505" s="4" t="s">
        <v>38</v>
      </c>
      <c r="X505" s="4" t="s">
        <v>38</v>
      </c>
      <c r="Y505" s="4" t="s">
        <v>38</v>
      </c>
      <c r="Z505" s="4" t="s">
        <v>38</v>
      </c>
      <c r="AA505" s="4" t="s">
        <v>38</v>
      </c>
      <c r="AB505" s="4" t="s">
        <v>38</v>
      </c>
      <c r="AC505" s="4" t="s">
        <v>38</v>
      </c>
      <c r="AD505" s="4" t="s">
        <v>38</v>
      </c>
      <c r="AE505" s="4" t="s">
        <v>38</v>
      </c>
      <c r="AF505" s="5" t="s">
        <v>7070</v>
      </c>
    </row>
    <row r="506" spans="1:32" s="6" customFormat="1" ht="60" customHeight="1" x14ac:dyDescent="0.2">
      <c r="A506" s="1">
        <v>503</v>
      </c>
      <c r="B506" s="4" t="s">
        <v>6223</v>
      </c>
      <c r="C506" s="4" t="s">
        <v>363</v>
      </c>
      <c r="D506" s="4" t="s">
        <v>364</v>
      </c>
      <c r="E506" s="4" t="s">
        <v>365</v>
      </c>
      <c r="F506" s="4" t="s">
        <v>365</v>
      </c>
      <c r="G506" s="4" t="s">
        <v>8348</v>
      </c>
      <c r="H506" s="4" t="s">
        <v>8347</v>
      </c>
      <c r="I506" s="4">
        <v>3335916044</v>
      </c>
      <c r="J506" s="4" t="s">
        <v>365</v>
      </c>
      <c r="K506" s="4">
        <v>32.847520000000003</v>
      </c>
      <c r="L506" s="4">
        <v>72.746110000000002</v>
      </c>
      <c r="M506" s="4">
        <v>42</v>
      </c>
      <c r="N506" s="4">
        <v>800000</v>
      </c>
      <c r="O506" s="4">
        <v>480000</v>
      </c>
      <c r="P506" s="4" t="s">
        <v>6504</v>
      </c>
      <c r="Q506" s="4">
        <v>3.66</v>
      </c>
      <c r="R506" s="5">
        <v>15</v>
      </c>
      <c r="S506" s="5" t="s">
        <v>37</v>
      </c>
      <c r="T506" s="5">
        <v>240000</v>
      </c>
      <c r="U506" s="5" t="s">
        <v>37</v>
      </c>
      <c r="V506" s="4" t="s">
        <v>38</v>
      </c>
      <c r="W506" s="4" t="s">
        <v>38</v>
      </c>
      <c r="X506" s="4" t="s">
        <v>38</v>
      </c>
      <c r="Y506" s="4" t="s">
        <v>38</v>
      </c>
      <c r="Z506" s="4" t="s">
        <v>38</v>
      </c>
      <c r="AA506" s="4" t="s">
        <v>38</v>
      </c>
      <c r="AB506" s="4" t="s">
        <v>38</v>
      </c>
      <c r="AC506" s="4" t="s">
        <v>38</v>
      </c>
      <c r="AD506" s="4" t="s">
        <v>38</v>
      </c>
      <c r="AE506" s="4" t="s">
        <v>38</v>
      </c>
      <c r="AF506" s="5" t="s">
        <v>7070</v>
      </c>
    </row>
    <row r="507" spans="1:32" s="6" customFormat="1" ht="60" customHeight="1" x14ac:dyDescent="0.2">
      <c r="A507" s="5">
        <v>504</v>
      </c>
      <c r="B507" s="4" t="s">
        <v>6223</v>
      </c>
      <c r="C507" s="4" t="s">
        <v>363</v>
      </c>
      <c r="D507" s="4" t="s">
        <v>8230</v>
      </c>
      <c r="E507" s="4" t="s">
        <v>6639</v>
      </c>
      <c r="F507" s="4" t="s">
        <v>6639</v>
      </c>
      <c r="G507" s="4" t="s">
        <v>8463</v>
      </c>
      <c r="H507" s="4" t="s">
        <v>8462</v>
      </c>
      <c r="I507" s="4">
        <v>3128374545</v>
      </c>
      <c r="J507" s="4" t="s">
        <v>6639</v>
      </c>
      <c r="K507" s="4">
        <v>32.935690000000001</v>
      </c>
      <c r="L507" s="4">
        <v>72.6511</v>
      </c>
      <c r="M507" s="4">
        <v>44</v>
      </c>
      <c r="N507" s="4">
        <v>800000</v>
      </c>
      <c r="O507" s="4">
        <v>480000</v>
      </c>
      <c r="P507" s="4" t="s">
        <v>6504</v>
      </c>
      <c r="Q507" s="4">
        <v>3.66</v>
      </c>
      <c r="R507" s="5">
        <v>15</v>
      </c>
      <c r="S507" s="5" t="s">
        <v>37</v>
      </c>
      <c r="T507" s="5">
        <v>240000</v>
      </c>
      <c r="U507" s="5" t="s">
        <v>37</v>
      </c>
      <c r="V507" s="4" t="s">
        <v>38</v>
      </c>
      <c r="W507" s="4" t="s">
        <v>38</v>
      </c>
      <c r="X507" s="4" t="s">
        <v>38</v>
      </c>
      <c r="Y507" s="4" t="s">
        <v>38</v>
      </c>
      <c r="Z507" s="4" t="s">
        <v>38</v>
      </c>
      <c r="AA507" s="4" t="s">
        <v>38</v>
      </c>
      <c r="AB507" s="4" t="s">
        <v>38</v>
      </c>
      <c r="AC507" s="4" t="s">
        <v>38</v>
      </c>
      <c r="AD507" s="4" t="s">
        <v>38</v>
      </c>
      <c r="AE507" s="4" t="s">
        <v>38</v>
      </c>
      <c r="AF507" s="5" t="s">
        <v>7070</v>
      </c>
    </row>
    <row r="508" spans="1:32" s="6" customFormat="1" ht="60" customHeight="1" x14ac:dyDescent="0.2">
      <c r="A508" s="1">
        <v>505</v>
      </c>
      <c r="B508" s="4" t="s">
        <v>6223</v>
      </c>
      <c r="C508" s="4" t="s">
        <v>363</v>
      </c>
      <c r="D508" s="4" t="s">
        <v>8717</v>
      </c>
      <c r="E508" s="4" t="s">
        <v>8713</v>
      </c>
      <c r="F508" s="4" t="s">
        <v>8716</v>
      </c>
      <c r="G508" s="4" t="s">
        <v>8715</v>
      </c>
      <c r="H508" s="4" t="s">
        <v>8714</v>
      </c>
      <c r="I508" s="4">
        <v>3335181086</v>
      </c>
      <c r="J508" s="4" t="s">
        <v>8713</v>
      </c>
      <c r="K508" s="4">
        <v>32.705820000000003</v>
      </c>
      <c r="L508" s="4">
        <v>72.899339999999995</v>
      </c>
      <c r="M508" s="4">
        <v>48</v>
      </c>
      <c r="N508" s="4">
        <v>800000</v>
      </c>
      <c r="O508" s="4">
        <v>480000</v>
      </c>
      <c r="P508" s="4" t="s">
        <v>6504</v>
      </c>
      <c r="Q508" s="4">
        <v>3.66</v>
      </c>
      <c r="R508" s="5">
        <v>15</v>
      </c>
      <c r="S508" s="5" t="s">
        <v>37</v>
      </c>
      <c r="T508" s="5">
        <v>240000</v>
      </c>
      <c r="U508" s="5" t="s">
        <v>37</v>
      </c>
      <c r="V508" s="4" t="s">
        <v>38</v>
      </c>
      <c r="W508" s="4" t="s">
        <v>38</v>
      </c>
      <c r="X508" s="4" t="s">
        <v>38</v>
      </c>
      <c r="Y508" s="4" t="s">
        <v>38</v>
      </c>
      <c r="Z508" s="4" t="s">
        <v>38</v>
      </c>
      <c r="AA508" s="4" t="s">
        <v>38</v>
      </c>
      <c r="AB508" s="4" t="s">
        <v>38</v>
      </c>
      <c r="AC508" s="4" t="s">
        <v>38</v>
      </c>
      <c r="AD508" s="4" t="s">
        <v>38</v>
      </c>
      <c r="AE508" s="4" t="s">
        <v>38</v>
      </c>
      <c r="AF508" s="5" t="s">
        <v>7070</v>
      </c>
    </row>
    <row r="509" spans="1:32" s="6" customFormat="1" ht="60" customHeight="1" x14ac:dyDescent="0.2">
      <c r="A509" s="5">
        <v>506</v>
      </c>
      <c r="B509" s="4" t="s">
        <v>6223</v>
      </c>
      <c r="C509" s="4" t="s">
        <v>363</v>
      </c>
      <c r="D509" s="4" t="s">
        <v>364</v>
      </c>
      <c r="E509" s="4" t="s">
        <v>8459</v>
      </c>
      <c r="F509" s="4" t="s">
        <v>364</v>
      </c>
      <c r="G509" s="4" t="s">
        <v>8461</v>
      </c>
      <c r="H509" s="4" t="s">
        <v>8460</v>
      </c>
      <c r="I509" s="4">
        <v>3335912840</v>
      </c>
      <c r="J509" s="4" t="s">
        <v>8459</v>
      </c>
      <c r="K509" s="4">
        <v>32.780230000000003</v>
      </c>
      <c r="L509" s="4">
        <v>72.72193</v>
      </c>
      <c r="M509" s="4">
        <v>46</v>
      </c>
      <c r="N509" s="4">
        <v>800000</v>
      </c>
      <c r="O509" s="4">
        <v>480000</v>
      </c>
      <c r="P509" s="4" t="s">
        <v>6233</v>
      </c>
      <c r="Q509" s="4">
        <v>3.66</v>
      </c>
      <c r="R509" s="5">
        <v>15</v>
      </c>
      <c r="S509" s="5" t="s">
        <v>37</v>
      </c>
      <c r="T509" s="5">
        <v>240000</v>
      </c>
      <c r="U509" s="5" t="s">
        <v>37</v>
      </c>
      <c r="V509" s="4" t="s">
        <v>38</v>
      </c>
      <c r="W509" s="4" t="s">
        <v>38</v>
      </c>
      <c r="X509" s="4" t="s">
        <v>38</v>
      </c>
      <c r="Y509" s="4" t="s">
        <v>38</v>
      </c>
      <c r="Z509" s="4" t="s">
        <v>38</v>
      </c>
      <c r="AA509" s="4" t="s">
        <v>38</v>
      </c>
      <c r="AB509" s="4" t="s">
        <v>38</v>
      </c>
      <c r="AC509" s="4" t="s">
        <v>38</v>
      </c>
      <c r="AD509" s="4" t="s">
        <v>38</v>
      </c>
      <c r="AE509" s="4" t="s">
        <v>38</v>
      </c>
      <c r="AF509" s="5" t="s">
        <v>7070</v>
      </c>
    </row>
    <row r="510" spans="1:32" s="6" customFormat="1" ht="60" customHeight="1" x14ac:dyDescent="0.2">
      <c r="A510" s="1">
        <v>507</v>
      </c>
      <c r="B510" s="4" t="s">
        <v>6223</v>
      </c>
      <c r="C510" s="4" t="s">
        <v>363</v>
      </c>
      <c r="D510" s="4" t="s">
        <v>371</v>
      </c>
      <c r="E510" s="148" t="s">
        <v>8694</v>
      </c>
      <c r="F510" s="4" t="s">
        <v>371</v>
      </c>
      <c r="G510" s="148" t="s">
        <v>8697</v>
      </c>
      <c r="H510" s="4" t="s">
        <v>8696</v>
      </c>
      <c r="I510" s="4" t="s">
        <v>8695</v>
      </c>
      <c r="J510" s="148" t="s">
        <v>8694</v>
      </c>
      <c r="K510" s="85">
        <v>32.659260000000003</v>
      </c>
      <c r="L510" s="85">
        <v>71.910409999999999</v>
      </c>
      <c r="M510" s="85">
        <v>46</v>
      </c>
      <c r="N510" s="85">
        <v>1710892</v>
      </c>
      <c r="O510" s="181">
        <v>480000</v>
      </c>
      <c r="P510" s="85" t="s">
        <v>6779</v>
      </c>
      <c r="Q510" s="85">
        <v>3.66</v>
      </c>
      <c r="R510" s="140">
        <v>15</v>
      </c>
      <c r="S510" s="141" t="s">
        <v>37</v>
      </c>
      <c r="T510" s="5">
        <v>240000</v>
      </c>
      <c r="U510" s="5" t="s">
        <v>37</v>
      </c>
      <c r="V510" s="4" t="s">
        <v>38</v>
      </c>
      <c r="W510" s="4" t="s">
        <v>38</v>
      </c>
      <c r="X510" s="4" t="s">
        <v>38</v>
      </c>
      <c r="Y510" s="4" t="s">
        <v>38</v>
      </c>
      <c r="Z510" s="4" t="s">
        <v>38</v>
      </c>
      <c r="AA510" s="4" t="s">
        <v>38</v>
      </c>
      <c r="AB510" s="4" t="s">
        <v>38</v>
      </c>
      <c r="AC510" s="4" t="s">
        <v>38</v>
      </c>
      <c r="AD510" s="4" t="s">
        <v>38</v>
      </c>
      <c r="AE510" s="4" t="s">
        <v>38</v>
      </c>
      <c r="AF510" s="5" t="s">
        <v>7070</v>
      </c>
    </row>
    <row r="511" spans="1:32" s="6" customFormat="1" ht="60" customHeight="1" x14ac:dyDescent="0.2">
      <c r="A511" s="5">
        <v>508</v>
      </c>
      <c r="B511" s="4" t="s">
        <v>6223</v>
      </c>
      <c r="C511" s="4" t="s">
        <v>363</v>
      </c>
      <c r="D511" s="4" t="s">
        <v>371</v>
      </c>
      <c r="E511" s="148" t="s">
        <v>371</v>
      </c>
      <c r="F511" s="4" t="s">
        <v>371</v>
      </c>
      <c r="G511" s="4" t="s">
        <v>641</v>
      </c>
      <c r="H511" s="4" t="s">
        <v>8690</v>
      </c>
      <c r="I511" s="4" t="s">
        <v>8689</v>
      </c>
      <c r="J511" s="148" t="s">
        <v>371</v>
      </c>
      <c r="K511" s="4">
        <v>32.630800000000001</v>
      </c>
      <c r="L511" s="4">
        <v>71.917119999999997</v>
      </c>
      <c r="M511" s="4">
        <v>40</v>
      </c>
      <c r="N511" s="182">
        <v>1710892</v>
      </c>
      <c r="O511" s="181">
        <v>480000</v>
      </c>
      <c r="P511" s="85" t="s">
        <v>6779</v>
      </c>
      <c r="Q511" s="85">
        <v>3.66</v>
      </c>
      <c r="R511" s="140">
        <v>15</v>
      </c>
      <c r="S511" s="141" t="s">
        <v>37</v>
      </c>
      <c r="T511" s="5">
        <v>240000</v>
      </c>
      <c r="U511" s="5" t="s">
        <v>37</v>
      </c>
      <c r="V511" s="4" t="s">
        <v>38</v>
      </c>
      <c r="W511" s="4" t="s">
        <v>38</v>
      </c>
      <c r="X511" s="4" t="s">
        <v>38</v>
      </c>
      <c r="Y511" s="4" t="s">
        <v>38</v>
      </c>
      <c r="Z511" s="4" t="s">
        <v>38</v>
      </c>
      <c r="AA511" s="4" t="s">
        <v>38</v>
      </c>
      <c r="AB511" s="4" t="s">
        <v>38</v>
      </c>
      <c r="AC511" s="4" t="s">
        <v>38</v>
      </c>
      <c r="AD511" s="4" t="s">
        <v>38</v>
      </c>
      <c r="AE511" s="4" t="s">
        <v>38</v>
      </c>
      <c r="AF511" s="5" t="s">
        <v>7070</v>
      </c>
    </row>
    <row r="512" spans="1:32" s="6" customFormat="1" ht="60" customHeight="1" x14ac:dyDescent="0.2">
      <c r="A512" s="1">
        <v>509</v>
      </c>
      <c r="B512" s="4" t="s">
        <v>6223</v>
      </c>
      <c r="C512" s="4" t="s">
        <v>363</v>
      </c>
      <c r="D512" s="4" t="s">
        <v>371</v>
      </c>
      <c r="E512" s="148" t="s">
        <v>371</v>
      </c>
      <c r="F512" s="148" t="s">
        <v>371</v>
      </c>
      <c r="G512" s="4" t="s">
        <v>8693</v>
      </c>
      <c r="H512" s="4" t="s">
        <v>8692</v>
      </c>
      <c r="I512" s="4" t="s">
        <v>8691</v>
      </c>
      <c r="J512" s="148" t="s">
        <v>371</v>
      </c>
      <c r="K512" s="4">
        <v>32.630000000000003</v>
      </c>
      <c r="L512" s="4">
        <v>71.916889999999995</v>
      </c>
      <c r="M512" s="4">
        <v>40</v>
      </c>
      <c r="N512" s="182">
        <v>1710892</v>
      </c>
      <c r="O512" s="181">
        <v>480000</v>
      </c>
      <c r="P512" s="85" t="s">
        <v>7136</v>
      </c>
      <c r="Q512" s="85">
        <v>3.66</v>
      </c>
      <c r="R512" s="140">
        <v>15</v>
      </c>
      <c r="S512" s="141" t="s">
        <v>37</v>
      </c>
      <c r="T512" s="5">
        <v>240000</v>
      </c>
      <c r="U512" s="5" t="s">
        <v>37</v>
      </c>
      <c r="V512" s="4" t="s">
        <v>38</v>
      </c>
      <c r="W512" s="4" t="s">
        <v>38</v>
      </c>
      <c r="X512" s="4" t="s">
        <v>38</v>
      </c>
      <c r="Y512" s="4" t="s">
        <v>38</v>
      </c>
      <c r="Z512" s="4" t="s">
        <v>38</v>
      </c>
      <c r="AA512" s="4" t="s">
        <v>38</v>
      </c>
      <c r="AB512" s="4" t="s">
        <v>38</v>
      </c>
      <c r="AC512" s="4" t="s">
        <v>38</v>
      </c>
      <c r="AD512" s="4" t="s">
        <v>38</v>
      </c>
      <c r="AE512" s="4" t="s">
        <v>38</v>
      </c>
      <c r="AF512" s="5" t="s">
        <v>7070</v>
      </c>
    </row>
    <row r="513" spans="1:32" s="6" customFormat="1" ht="60" customHeight="1" x14ac:dyDescent="0.2">
      <c r="A513" s="5">
        <v>510</v>
      </c>
      <c r="B513" s="167" t="s">
        <v>6223</v>
      </c>
      <c r="C513" s="167" t="s">
        <v>363</v>
      </c>
      <c r="D513" s="167" t="s">
        <v>371</v>
      </c>
      <c r="E513" s="167" t="s">
        <v>371</v>
      </c>
      <c r="F513" s="167" t="s">
        <v>371</v>
      </c>
      <c r="G513" s="167" t="s">
        <v>8316</v>
      </c>
      <c r="H513" s="167" t="s">
        <v>8315</v>
      </c>
      <c r="I513" s="188" t="s">
        <v>8314</v>
      </c>
      <c r="J513" s="167" t="s">
        <v>371</v>
      </c>
      <c r="K513" s="167">
        <v>32.543711999999999</v>
      </c>
      <c r="L513" s="184">
        <v>71.929652000000004</v>
      </c>
      <c r="M513" s="167">
        <v>40</v>
      </c>
      <c r="N513" s="4">
        <v>800000</v>
      </c>
      <c r="O513" s="2">
        <v>480000</v>
      </c>
      <c r="P513" s="188" t="s">
        <v>7032</v>
      </c>
      <c r="Q513" s="4">
        <v>3.66</v>
      </c>
      <c r="R513" s="5">
        <v>15</v>
      </c>
      <c r="S513" s="5" t="s">
        <v>37</v>
      </c>
      <c r="T513" s="5">
        <v>240000</v>
      </c>
      <c r="U513" s="5" t="s">
        <v>37</v>
      </c>
      <c r="V513" s="4" t="s">
        <v>38</v>
      </c>
      <c r="W513" s="4" t="s">
        <v>38</v>
      </c>
      <c r="X513" s="4" t="s">
        <v>38</v>
      </c>
      <c r="Y513" s="4" t="s">
        <v>38</v>
      </c>
      <c r="Z513" s="4" t="s">
        <v>38</v>
      </c>
      <c r="AA513" s="4" t="s">
        <v>38</v>
      </c>
      <c r="AB513" s="4" t="s">
        <v>38</v>
      </c>
      <c r="AC513" s="4" t="s">
        <v>38</v>
      </c>
      <c r="AD513" s="4" t="s">
        <v>38</v>
      </c>
      <c r="AE513" s="4" t="s">
        <v>38</v>
      </c>
      <c r="AF513" s="5" t="s">
        <v>7070</v>
      </c>
    </row>
    <row r="514" spans="1:32" s="6" customFormat="1" ht="60" customHeight="1" x14ac:dyDescent="0.2">
      <c r="A514" s="1">
        <v>511</v>
      </c>
      <c r="B514" s="167" t="s">
        <v>6223</v>
      </c>
      <c r="C514" s="167" t="s">
        <v>363</v>
      </c>
      <c r="D514" s="167" t="s">
        <v>371</v>
      </c>
      <c r="E514" s="167" t="s">
        <v>371</v>
      </c>
      <c r="F514" s="167" t="s">
        <v>371</v>
      </c>
      <c r="G514" s="167" t="s">
        <v>2602</v>
      </c>
      <c r="H514" s="167" t="s">
        <v>8730</v>
      </c>
      <c r="I514" s="188" t="s">
        <v>8338</v>
      </c>
      <c r="J514" s="167" t="s">
        <v>371</v>
      </c>
      <c r="K514" s="167" t="s">
        <v>8729</v>
      </c>
      <c r="L514" s="184" t="s">
        <v>8728</v>
      </c>
      <c r="M514" s="167">
        <v>40</v>
      </c>
      <c r="N514" s="4">
        <v>800000</v>
      </c>
      <c r="O514" s="2">
        <v>480000</v>
      </c>
      <c r="P514" s="188" t="s">
        <v>7032</v>
      </c>
      <c r="Q514" s="4">
        <v>3.66</v>
      </c>
      <c r="R514" s="5">
        <v>15</v>
      </c>
      <c r="S514" s="5" t="s">
        <v>37</v>
      </c>
      <c r="T514" s="5">
        <v>240000</v>
      </c>
      <c r="U514" s="5" t="s">
        <v>37</v>
      </c>
      <c r="V514" s="4" t="s">
        <v>38</v>
      </c>
      <c r="W514" s="4" t="s">
        <v>38</v>
      </c>
      <c r="X514" s="4" t="s">
        <v>38</v>
      </c>
      <c r="Y514" s="4" t="s">
        <v>38</v>
      </c>
      <c r="Z514" s="4" t="s">
        <v>38</v>
      </c>
      <c r="AA514" s="4" t="s">
        <v>38</v>
      </c>
      <c r="AB514" s="4" t="s">
        <v>38</v>
      </c>
      <c r="AC514" s="4" t="s">
        <v>38</v>
      </c>
      <c r="AD514" s="4" t="s">
        <v>38</v>
      </c>
      <c r="AE514" s="4" t="s">
        <v>38</v>
      </c>
      <c r="AF514" s="5" t="s">
        <v>7070</v>
      </c>
    </row>
    <row r="515" spans="1:32" s="6" customFormat="1" ht="60" customHeight="1" x14ac:dyDescent="0.2">
      <c r="A515" s="5">
        <v>512</v>
      </c>
      <c r="B515" s="167" t="s">
        <v>6223</v>
      </c>
      <c r="C515" s="167" t="s">
        <v>363</v>
      </c>
      <c r="D515" s="167" t="s">
        <v>371</v>
      </c>
      <c r="E515" s="167" t="s">
        <v>8309</v>
      </c>
      <c r="F515" s="167" t="s">
        <v>371</v>
      </c>
      <c r="G515" s="167" t="s">
        <v>2362</v>
      </c>
      <c r="H515" s="167" t="s">
        <v>8311</v>
      </c>
      <c r="I515" s="188" t="s">
        <v>8310</v>
      </c>
      <c r="J515" s="167" t="s">
        <v>8309</v>
      </c>
      <c r="K515" s="189">
        <v>32.736771699999998</v>
      </c>
      <c r="L515" s="189">
        <v>71.870039899999995</v>
      </c>
      <c r="M515" s="167">
        <v>40</v>
      </c>
      <c r="N515" s="4">
        <v>800000</v>
      </c>
      <c r="O515" s="2">
        <v>480000</v>
      </c>
      <c r="P515" s="188" t="s">
        <v>7032</v>
      </c>
      <c r="Q515" s="4">
        <v>3.66</v>
      </c>
      <c r="R515" s="5">
        <v>15</v>
      </c>
      <c r="S515" s="5" t="s">
        <v>37</v>
      </c>
      <c r="T515" s="5">
        <v>240000</v>
      </c>
      <c r="U515" s="5" t="s">
        <v>37</v>
      </c>
      <c r="V515" s="4" t="s">
        <v>38</v>
      </c>
      <c r="W515" s="4" t="s">
        <v>38</v>
      </c>
      <c r="X515" s="4" t="s">
        <v>38</v>
      </c>
      <c r="Y515" s="4" t="s">
        <v>38</v>
      </c>
      <c r="Z515" s="4" t="s">
        <v>38</v>
      </c>
      <c r="AA515" s="4" t="s">
        <v>38</v>
      </c>
      <c r="AB515" s="4" t="s">
        <v>38</v>
      </c>
      <c r="AC515" s="4" t="s">
        <v>38</v>
      </c>
      <c r="AD515" s="4" t="s">
        <v>38</v>
      </c>
      <c r="AE515" s="4" t="s">
        <v>38</v>
      </c>
      <c r="AF515" s="5" t="s">
        <v>7070</v>
      </c>
    </row>
    <row r="516" spans="1:32" s="6" customFormat="1" ht="60" customHeight="1" x14ac:dyDescent="0.2">
      <c r="A516" s="1">
        <v>513</v>
      </c>
      <c r="B516" s="167" t="s">
        <v>6223</v>
      </c>
      <c r="C516" s="167" t="s">
        <v>363</v>
      </c>
      <c r="D516" s="167" t="s">
        <v>371</v>
      </c>
      <c r="E516" s="167" t="s">
        <v>371</v>
      </c>
      <c r="F516" s="167" t="s">
        <v>371</v>
      </c>
      <c r="G516" s="167" t="s">
        <v>8340</v>
      </c>
      <c r="H516" s="167" t="s">
        <v>8339</v>
      </c>
      <c r="I516" s="188" t="s">
        <v>8338</v>
      </c>
      <c r="J516" s="167" t="s">
        <v>371</v>
      </c>
      <c r="K516" s="190">
        <v>32.656999999999996</v>
      </c>
      <c r="L516" s="190">
        <v>71.905000000000001</v>
      </c>
      <c r="M516" s="167">
        <v>40</v>
      </c>
      <c r="N516" s="4">
        <v>800000</v>
      </c>
      <c r="O516" s="2">
        <v>480000</v>
      </c>
      <c r="P516" s="188" t="s">
        <v>7032</v>
      </c>
      <c r="Q516" s="4">
        <v>3.66</v>
      </c>
      <c r="R516" s="5">
        <v>15</v>
      </c>
      <c r="S516" s="5" t="s">
        <v>37</v>
      </c>
      <c r="T516" s="5">
        <v>240000</v>
      </c>
      <c r="U516" s="5" t="s">
        <v>37</v>
      </c>
      <c r="V516" s="4" t="s">
        <v>38</v>
      </c>
      <c r="W516" s="4" t="s">
        <v>38</v>
      </c>
      <c r="X516" s="4" t="s">
        <v>38</v>
      </c>
      <c r="Y516" s="4" t="s">
        <v>38</v>
      </c>
      <c r="Z516" s="4" t="s">
        <v>38</v>
      </c>
      <c r="AA516" s="4" t="s">
        <v>38</v>
      </c>
      <c r="AB516" s="4" t="s">
        <v>38</v>
      </c>
      <c r="AC516" s="4" t="s">
        <v>38</v>
      </c>
      <c r="AD516" s="4" t="s">
        <v>38</v>
      </c>
      <c r="AE516" s="4" t="s">
        <v>38</v>
      </c>
      <c r="AF516" s="5" t="s">
        <v>7070</v>
      </c>
    </row>
    <row r="517" spans="1:32" s="6" customFormat="1" ht="60" customHeight="1" x14ac:dyDescent="0.2">
      <c r="A517" s="5">
        <v>514</v>
      </c>
      <c r="B517" s="4" t="s">
        <v>6223</v>
      </c>
      <c r="C517" s="4" t="s">
        <v>363</v>
      </c>
      <c r="D517" s="4" t="s">
        <v>387</v>
      </c>
      <c r="E517" s="148" t="s">
        <v>2662</v>
      </c>
      <c r="F517" s="148" t="s">
        <v>2662</v>
      </c>
      <c r="G517" s="4" t="s">
        <v>3336</v>
      </c>
      <c r="H517" s="4" t="s">
        <v>8448</v>
      </c>
      <c r="I517" s="4" t="s">
        <v>8447</v>
      </c>
      <c r="J517" s="148" t="s">
        <v>2662</v>
      </c>
      <c r="K517" s="4">
        <v>33.762799999999999</v>
      </c>
      <c r="L517" s="4">
        <v>72.637119999999996</v>
      </c>
      <c r="M517" s="4">
        <v>40</v>
      </c>
      <c r="N517" s="182">
        <v>2138616</v>
      </c>
      <c r="O517" s="181">
        <v>480000</v>
      </c>
      <c r="P517" s="182" t="s">
        <v>6500</v>
      </c>
      <c r="Q517" s="85">
        <v>3.66</v>
      </c>
      <c r="R517" s="140">
        <v>15</v>
      </c>
      <c r="S517" s="141" t="s">
        <v>37</v>
      </c>
      <c r="T517" s="5">
        <v>240000</v>
      </c>
      <c r="U517" s="5" t="s">
        <v>37</v>
      </c>
      <c r="V517" s="4" t="s">
        <v>38</v>
      </c>
      <c r="W517" s="4" t="s">
        <v>38</v>
      </c>
      <c r="X517" s="4" t="s">
        <v>38</v>
      </c>
      <c r="Y517" s="4" t="s">
        <v>38</v>
      </c>
      <c r="Z517" s="4" t="s">
        <v>38</v>
      </c>
      <c r="AA517" s="4" t="s">
        <v>38</v>
      </c>
      <c r="AB517" s="4" t="s">
        <v>38</v>
      </c>
      <c r="AC517" s="4" t="s">
        <v>38</v>
      </c>
      <c r="AD517" s="4" t="s">
        <v>38</v>
      </c>
      <c r="AE517" s="4" t="s">
        <v>38</v>
      </c>
      <c r="AF517" s="5" t="s">
        <v>7070</v>
      </c>
    </row>
    <row r="518" spans="1:32" s="6" customFormat="1" ht="60" customHeight="1" x14ac:dyDescent="0.2">
      <c r="A518" s="1">
        <v>515</v>
      </c>
      <c r="B518" s="4" t="s">
        <v>6223</v>
      </c>
      <c r="C518" s="4" t="s">
        <v>363</v>
      </c>
      <c r="D518" s="167" t="s">
        <v>371</v>
      </c>
      <c r="E518" s="167" t="s">
        <v>371</v>
      </c>
      <c r="F518" s="167" t="s">
        <v>371</v>
      </c>
      <c r="G518" s="4" t="s">
        <v>8727</v>
      </c>
      <c r="H518" s="4" t="s">
        <v>8342</v>
      </c>
      <c r="I518" s="4" t="s">
        <v>8341</v>
      </c>
      <c r="J518" s="167" t="s">
        <v>371</v>
      </c>
      <c r="K518" s="4">
        <v>32.684150000000002</v>
      </c>
      <c r="L518" s="4">
        <v>71.920310000000001</v>
      </c>
      <c r="M518" s="4">
        <v>63</v>
      </c>
      <c r="N518" s="182">
        <v>1710892</v>
      </c>
      <c r="O518" s="181">
        <v>480000</v>
      </c>
      <c r="P518" s="182" t="s">
        <v>7980</v>
      </c>
      <c r="Q518" s="85">
        <v>3.66</v>
      </c>
      <c r="R518" s="140">
        <v>15</v>
      </c>
      <c r="S518" s="141" t="s">
        <v>37</v>
      </c>
      <c r="T518" s="5"/>
      <c r="U518" s="5"/>
      <c r="V518" s="4" t="s">
        <v>38</v>
      </c>
      <c r="W518" s="4" t="s">
        <v>38</v>
      </c>
      <c r="X518" s="4" t="s">
        <v>38</v>
      </c>
      <c r="Y518" s="4" t="s">
        <v>38</v>
      </c>
      <c r="Z518" s="4" t="s">
        <v>38</v>
      </c>
      <c r="AA518" s="4" t="s">
        <v>38</v>
      </c>
      <c r="AB518" s="4" t="s">
        <v>38</v>
      </c>
      <c r="AC518" s="4" t="s">
        <v>38</v>
      </c>
      <c r="AD518" s="4" t="s">
        <v>38</v>
      </c>
      <c r="AE518" s="4" t="s">
        <v>38</v>
      </c>
      <c r="AF518" s="140" t="s">
        <v>6971</v>
      </c>
    </row>
    <row r="519" spans="1:32" s="6" customFormat="1" ht="60" customHeight="1" x14ac:dyDescent="0.2">
      <c r="A519" s="5">
        <v>516</v>
      </c>
      <c r="B519" s="4" t="s">
        <v>6223</v>
      </c>
      <c r="C519" s="4" t="s">
        <v>363</v>
      </c>
      <c r="D519" s="167" t="s">
        <v>371</v>
      </c>
      <c r="E519" s="167" t="s">
        <v>371</v>
      </c>
      <c r="F519" s="167" t="s">
        <v>371</v>
      </c>
      <c r="G519" s="4" t="s">
        <v>8727</v>
      </c>
      <c r="H519" s="4" t="s">
        <v>8342</v>
      </c>
      <c r="I519" s="4" t="s">
        <v>8341</v>
      </c>
      <c r="J519" s="167" t="s">
        <v>371</v>
      </c>
      <c r="K519" s="4">
        <v>32.684150000000002</v>
      </c>
      <c r="L519" s="4">
        <v>71.920310000000001</v>
      </c>
      <c r="M519" s="4">
        <v>63</v>
      </c>
      <c r="N519" s="182">
        <v>1710892</v>
      </c>
      <c r="O519" s="181">
        <v>480000</v>
      </c>
      <c r="P519" s="182" t="s">
        <v>7980</v>
      </c>
      <c r="Q519" s="85">
        <v>3.66</v>
      </c>
      <c r="R519" s="140">
        <v>15</v>
      </c>
      <c r="S519" s="141" t="s">
        <v>37</v>
      </c>
      <c r="T519" s="5">
        <v>240000</v>
      </c>
      <c r="U519" s="5" t="s">
        <v>37</v>
      </c>
      <c r="V519" s="4" t="s">
        <v>38</v>
      </c>
      <c r="W519" s="4" t="s">
        <v>38</v>
      </c>
      <c r="X519" s="4" t="s">
        <v>38</v>
      </c>
      <c r="Y519" s="4" t="s">
        <v>38</v>
      </c>
      <c r="Z519" s="4" t="s">
        <v>38</v>
      </c>
      <c r="AA519" s="4" t="s">
        <v>38</v>
      </c>
      <c r="AB519" s="4" t="s">
        <v>38</v>
      </c>
      <c r="AC519" s="4" t="s">
        <v>38</v>
      </c>
      <c r="AD519" s="4" t="s">
        <v>38</v>
      </c>
      <c r="AE519" s="4" t="s">
        <v>38</v>
      </c>
      <c r="AF519" s="5" t="s">
        <v>7070</v>
      </c>
    </row>
    <row r="520" spans="1:32" s="6" customFormat="1" ht="60" customHeight="1" x14ac:dyDescent="0.2">
      <c r="A520" s="1">
        <v>517</v>
      </c>
      <c r="B520" s="4" t="s">
        <v>6223</v>
      </c>
      <c r="C520" s="4" t="s">
        <v>363</v>
      </c>
      <c r="D520" s="4" t="s">
        <v>387</v>
      </c>
      <c r="E520" s="148" t="s">
        <v>8443</v>
      </c>
      <c r="F520" s="148" t="s">
        <v>8443</v>
      </c>
      <c r="G520" s="156" t="s">
        <v>8446</v>
      </c>
      <c r="H520" s="4" t="s">
        <v>8445</v>
      </c>
      <c r="I520" s="156" t="s">
        <v>8444</v>
      </c>
      <c r="J520" s="156" t="s">
        <v>8443</v>
      </c>
      <c r="K520" s="157">
        <v>32.915379000000001</v>
      </c>
      <c r="L520" s="157">
        <v>71.905970999999994</v>
      </c>
      <c r="M520" s="156">
        <v>40</v>
      </c>
      <c r="N520" s="156">
        <v>2138616</v>
      </c>
      <c r="O520" s="156">
        <v>480000</v>
      </c>
      <c r="P520" s="182" t="s">
        <v>6500</v>
      </c>
      <c r="Q520" s="85">
        <v>3.66</v>
      </c>
      <c r="R520" s="85">
        <v>15</v>
      </c>
      <c r="S520" s="155" t="s">
        <v>37</v>
      </c>
      <c r="T520" s="5">
        <v>240000</v>
      </c>
      <c r="U520" s="5" t="s">
        <v>37</v>
      </c>
      <c r="V520" s="4" t="s">
        <v>38</v>
      </c>
      <c r="W520" s="4" t="s">
        <v>38</v>
      </c>
      <c r="X520" s="4" t="s">
        <v>38</v>
      </c>
      <c r="Y520" s="4" t="s">
        <v>38</v>
      </c>
      <c r="Z520" s="4" t="s">
        <v>38</v>
      </c>
      <c r="AA520" s="4" t="s">
        <v>38</v>
      </c>
      <c r="AB520" s="4" t="s">
        <v>38</v>
      </c>
      <c r="AC520" s="4" t="s">
        <v>38</v>
      </c>
      <c r="AD520" s="4" t="s">
        <v>38</v>
      </c>
      <c r="AE520" s="4" t="s">
        <v>38</v>
      </c>
      <c r="AF520" s="5" t="s">
        <v>7070</v>
      </c>
    </row>
    <row r="521" spans="1:32" s="6" customFormat="1" ht="60" customHeight="1" x14ac:dyDescent="0.2">
      <c r="A521" s="5">
        <v>518</v>
      </c>
      <c r="B521" s="4" t="s">
        <v>6223</v>
      </c>
      <c r="C521" s="4" t="s">
        <v>363</v>
      </c>
      <c r="D521" s="159" t="s">
        <v>363</v>
      </c>
      <c r="E521" s="148" t="s">
        <v>2617</v>
      </c>
      <c r="F521" s="148" t="s">
        <v>8337</v>
      </c>
      <c r="G521" s="156" t="s">
        <v>8726</v>
      </c>
      <c r="H521" s="4" t="s">
        <v>8725</v>
      </c>
      <c r="I521" s="156" t="s">
        <v>8724</v>
      </c>
      <c r="J521" s="148" t="s">
        <v>2617</v>
      </c>
      <c r="K521" s="157">
        <v>32.917912999999999</v>
      </c>
      <c r="L521" s="157">
        <v>73.144463000000002</v>
      </c>
      <c r="M521" s="156">
        <v>24</v>
      </c>
      <c r="N521" s="156">
        <v>800000</v>
      </c>
      <c r="O521" s="156">
        <v>480000</v>
      </c>
      <c r="P521" s="182" t="s">
        <v>7136</v>
      </c>
      <c r="Q521" s="85">
        <v>3.66</v>
      </c>
      <c r="R521" s="85">
        <v>15</v>
      </c>
      <c r="S521" s="155" t="s">
        <v>37</v>
      </c>
      <c r="T521" s="5">
        <v>240000</v>
      </c>
      <c r="U521" s="5" t="s">
        <v>37</v>
      </c>
      <c r="V521" s="55">
        <v>192000</v>
      </c>
      <c r="W521" s="53" t="s">
        <v>37</v>
      </c>
      <c r="X521" s="4" t="s">
        <v>38</v>
      </c>
      <c r="Y521" s="4" t="s">
        <v>38</v>
      </c>
      <c r="Z521" s="4" t="s">
        <v>38</v>
      </c>
      <c r="AA521" s="4" t="s">
        <v>38</v>
      </c>
      <c r="AB521" s="4" t="s">
        <v>38</v>
      </c>
      <c r="AC521" s="4" t="s">
        <v>38</v>
      </c>
      <c r="AD521" s="4" t="s">
        <v>38</v>
      </c>
      <c r="AE521" s="4" t="s">
        <v>38</v>
      </c>
      <c r="AF521" s="1" t="s">
        <v>6277</v>
      </c>
    </row>
    <row r="522" spans="1:32" s="6" customFormat="1" ht="60" customHeight="1" x14ac:dyDescent="0.2">
      <c r="A522" s="1">
        <v>519</v>
      </c>
      <c r="B522" s="4" t="s">
        <v>6223</v>
      </c>
      <c r="C522" s="4" t="s">
        <v>363</v>
      </c>
      <c r="D522" s="159" t="s">
        <v>363</v>
      </c>
      <c r="E522" s="148" t="s">
        <v>6643</v>
      </c>
      <c r="F522" s="148" t="s">
        <v>6643</v>
      </c>
      <c r="G522" s="156" t="s">
        <v>8723</v>
      </c>
      <c r="H522" s="4" t="s">
        <v>8722</v>
      </c>
      <c r="I522" s="156" t="s">
        <v>8721</v>
      </c>
      <c r="J522" s="148" t="s">
        <v>6643</v>
      </c>
      <c r="K522" s="157">
        <v>32.572600000000001</v>
      </c>
      <c r="L522" s="157">
        <v>72.4148</v>
      </c>
      <c r="M522" s="156">
        <v>24</v>
      </c>
      <c r="N522" s="156">
        <v>800000</v>
      </c>
      <c r="O522" s="156">
        <v>480000</v>
      </c>
      <c r="P522" s="182" t="s">
        <v>7136</v>
      </c>
      <c r="Q522" s="85">
        <v>3.66</v>
      </c>
      <c r="R522" s="85">
        <v>15</v>
      </c>
      <c r="S522" s="155" t="s">
        <v>37</v>
      </c>
      <c r="T522" s="5">
        <v>240000</v>
      </c>
      <c r="U522" s="5" t="s">
        <v>37</v>
      </c>
      <c r="V522" s="55">
        <v>192000</v>
      </c>
      <c r="W522" s="53" t="s">
        <v>37</v>
      </c>
      <c r="X522" s="4" t="s">
        <v>38</v>
      </c>
      <c r="Y522" s="4" t="s">
        <v>38</v>
      </c>
      <c r="Z522" s="4" t="s">
        <v>38</v>
      </c>
      <c r="AA522" s="4" t="s">
        <v>38</v>
      </c>
      <c r="AB522" s="4" t="s">
        <v>38</v>
      </c>
      <c r="AC522" s="4" t="s">
        <v>38</v>
      </c>
      <c r="AD522" s="4" t="s">
        <v>38</v>
      </c>
      <c r="AE522" s="4" t="s">
        <v>38</v>
      </c>
      <c r="AF522" s="1" t="s">
        <v>6277</v>
      </c>
    </row>
    <row r="523" spans="1:32" s="6" customFormat="1" ht="60" customHeight="1" x14ac:dyDescent="0.2">
      <c r="A523" s="5">
        <v>520</v>
      </c>
      <c r="B523" s="159" t="s">
        <v>6223</v>
      </c>
      <c r="C523" s="159" t="s">
        <v>363</v>
      </c>
      <c r="D523" s="159" t="s">
        <v>363</v>
      </c>
      <c r="E523" s="156" t="s">
        <v>8719</v>
      </c>
      <c r="F523" s="156" t="s">
        <v>8719</v>
      </c>
      <c r="G523" s="156" t="s">
        <v>5284</v>
      </c>
      <c r="H523" s="4" t="s">
        <v>8720</v>
      </c>
      <c r="I523" s="4">
        <v>3348725642</v>
      </c>
      <c r="J523" s="156" t="s">
        <v>8719</v>
      </c>
      <c r="K523" s="157">
        <v>32.706189999999999</v>
      </c>
      <c r="L523" s="157">
        <v>72.705922999999999</v>
      </c>
      <c r="M523" s="156">
        <v>40</v>
      </c>
      <c r="N523" s="156">
        <v>80000</v>
      </c>
      <c r="O523" s="156">
        <v>480000</v>
      </c>
      <c r="P523" s="164" t="s">
        <v>6816</v>
      </c>
      <c r="Q523" s="156">
        <v>3.66</v>
      </c>
      <c r="R523" s="156">
        <v>15</v>
      </c>
      <c r="S523" s="156" t="s">
        <v>37</v>
      </c>
      <c r="T523" s="5">
        <v>240000</v>
      </c>
      <c r="U523" s="5" t="s">
        <v>37</v>
      </c>
      <c r="V523" s="55">
        <v>192000</v>
      </c>
      <c r="W523" s="53" t="s">
        <v>37</v>
      </c>
      <c r="X523" s="4" t="s">
        <v>38</v>
      </c>
      <c r="Y523" s="4" t="s">
        <v>38</v>
      </c>
      <c r="Z523" s="4" t="s">
        <v>38</v>
      </c>
      <c r="AA523" s="4" t="s">
        <v>38</v>
      </c>
      <c r="AB523" s="4" t="s">
        <v>38</v>
      </c>
      <c r="AC523" s="4" t="s">
        <v>38</v>
      </c>
      <c r="AD523" s="4" t="s">
        <v>38</v>
      </c>
      <c r="AE523" s="4" t="s">
        <v>38</v>
      </c>
      <c r="AF523" s="1" t="s">
        <v>6277</v>
      </c>
    </row>
    <row r="524" spans="1:32" s="6" customFormat="1" ht="60" customHeight="1" x14ac:dyDescent="0.2">
      <c r="A524" s="1">
        <v>521</v>
      </c>
      <c r="B524" s="159" t="s">
        <v>6223</v>
      </c>
      <c r="C524" s="159" t="s">
        <v>363</v>
      </c>
      <c r="D524" s="156" t="s">
        <v>364</v>
      </c>
      <c r="E524" s="156" t="s">
        <v>364</v>
      </c>
      <c r="F524" s="156" t="s">
        <v>364</v>
      </c>
      <c r="G524" s="156" t="s">
        <v>7300</v>
      </c>
      <c r="H524" s="4" t="s">
        <v>8718</v>
      </c>
      <c r="I524" s="4">
        <v>3335909499</v>
      </c>
      <c r="J524" s="156" t="s">
        <v>364</v>
      </c>
      <c r="K524" s="157">
        <v>32.751232999999999</v>
      </c>
      <c r="L524" s="157">
        <v>72.710155999999998</v>
      </c>
      <c r="M524" s="156">
        <v>40</v>
      </c>
      <c r="N524" s="156">
        <v>800000</v>
      </c>
      <c r="O524" s="156">
        <v>480000</v>
      </c>
      <c r="P524" s="164" t="s">
        <v>6816</v>
      </c>
      <c r="Q524" s="156">
        <v>3.66</v>
      </c>
      <c r="R524" s="156">
        <v>15</v>
      </c>
      <c r="S524" s="156" t="s">
        <v>37</v>
      </c>
      <c r="T524" s="187">
        <v>240000</v>
      </c>
      <c r="U524" s="187" t="s">
        <v>37</v>
      </c>
      <c r="V524" s="55">
        <v>192000</v>
      </c>
      <c r="W524" s="53" t="s">
        <v>37</v>
      </c>
      <c r="X524" s="4" t="s">
        <v>38</v>
      </c>
      <c r="Y524" s="4" t="s">
        <v>38</v>
      </c>
      <c r="Z524" s="4" t="s">
        <v>38</v>
      </c>
      <c r="AA524" s="4" t="s">
        <v>38</v>
      </c>
      <c r="AB524" s="4" t="s">
        <v>38</v>
      </c>
      <c r="AC524" s="4" t="s">
        <v>38</v>
      </c>
      <c r="AD524" s="4" t="s">
        <v>38</v>
      </c>
      <c r="AE524" s="4" t="s">
        <v>38</v>
      </c>
      <c r="AF524" s="1" t="s">
        <v>6277</v>
      </c>
    </row>
    <row r="525" spans="1:32" s="6" customFormat="1" ht="60" customHeight="1" x14ac:dyDescent="0.2">
      <c r="A525" s="5">
        <v>522</v>
      </c>
      <c r="B525" s="4" t="s">
        <v>6223</v>
      </c>
      <c r="C525" s="4" t="s">
        <v>363</v>
      </c>
      <c r="D525" s="4" t="s">
        <v>8717</v>
      </c>
      <c r="E525" s="4" t="s">
        <v>8713</v>
      </c>
      <c r="F525" s="4" t="s">
        <v>8716</v>
      </c>
      <c r="G525" s="4" t="s">
        <v>8715</v>
      </c>
      <c r="H525" s="4" t="s">
        <v>8714</v>
      </c>
      <c r="I525" s="4">
        <v>3335181086</v>
      </c>
      <c r="J525" s="4" t="s">
        <v>8713</v>
      </c>
      <c r="K525" s="4">
        <v>32.705820000000003</v>
      </c>
      <c r="L525" s="4">
        <v>72.899339999999995</v>
      </c>
      <c r="M525" s="4">
        <v>48</v>
      </c>
      <c r="N525" s="4">
        <v>800000</v>
      </c>
      <c r="O525" s="4">
        <v>480000</v>
      </c>
      <c r="P525" s="4" t="s">
        <v>6504</v>
      </c>
      <c r="Q525" s="4">
        <v>3.66</v>
      </c>
      <c r="R525" s="5">
        <v>15</v>
      </c>
      <c r="S525" s="5" t="s">
        <v>37</v>
      </c>
      <c r="T525" s="5">
        <v>240000</v>
      </c>
      <c r="U525" s="5" t="s">
        <v>37</v>
      </c>
      <c r="V525" s="55">
        <v>192000</v>
      </c>
      <c r="W525" s="53" t="s">
        <v>37</v>
      </c>
      <c r="X525" s="4" t="s">
        <v>38</v>
      </c>
      <c r="Y525" s="4" t="s">
        <v>38</v>
      </c>
      <c r="Z525" s="4" t="s">
        <v>38</v>
      </c>
      <c r="AA525" s="4" t="s">
        <v>38</v>
      </c>
      <c r="AB525" s="4" t="s">
        <v>38</v>
      </c>
      <c r="AC525" s="4" t="s">
        <v>38</v>
      </c>
      <c r="AD525" s="4" t="s">
        <v>38</v>
      </c>
      <c r="AE525" s="4" t="s">
        <v>38</v>
      </c>
      <c r="AF525" s="1" t="s">
        <v>6277</v>
      </c>
    </row>
    <row r="526" spans="1:32" s="6" customFormat="1" ht="60" customHeight="1" x14ac:dyDescent="0.2">
      <c r="A526" s="1">
        <v>523</v>
      </c>
      <c r="B526" s="4" t="s">
        <v>6223</v>
      </c>
      <c r="C526" s="4" t="s">
        <v>363</v>
      </c>
      <c r="D526" s="4" t="s">
        <v>364</v>
      </c>
      <c r="E526" s="4" t="s">
        <v>365</v>
      </c>
      <c r="F526" s="4" t="s">
        <v>365</v>
      </c>
      <c r="G526" s="4" t="s">
        <v>8712</v>
      </c>
      <c r="H526" s="4" t="s">
        <v>8711</v>
      </c>
      <c r="I526" s="4">
        <v>3348724136</v>
      </c>
      <c r="J526" s="4" t="s">
        <v>365</v>
      </c>
      <c r="K526" s="4">
        <v>32.857370000000003</v>
      </c>
      <c r="L526" s="4">
        <v>72.742990000000006</v>
      </c>
      <c r="M526" s="4">
        <v>40</v>
      </c>
      <c r="N526" s="10">
        <v>800000</v>
      </c>
      <c r="O526" s="10">
        <v>480000</v>
      </c>
      <c r="P526" s="4" t="s">
        <v>6504</v>
      </c>
      <c r="Q526" s="4">
        <v>3.66</v>
      </c>
      <c r="R526" s="5">
        <v>15</v>
      </c>
      <c r="S526" s="5" t="s">
        <v>37</v>
      </c>
      <c r="T526" s="5">
        <v>240000</v>
      </c>
      <c r="U526" s="5" t="s">
        <v>37</v>
      </c>
      <c r="V526" s="55">
        <v>192000</v>
      </c>
      <c r="W526" s="53" t="s">
        <v>37</v>
      </c>
      <c r="X526" s="4" t="s">
        <v>38</v>
      </c>
      <c r="Y526" s="4" t="s">
        <v>38</v>
      </c>
      <c r="Z526" s="4" t="s">
        <v>38</v>
      </c>
      <c r="AA526" s="4" t="s">
        <v>38</v>
      </c>
      <c r="AB526" s="4" t="s">
        <v>38</v>
      </c>
      <c r="AC526" s="4" t="s">
        <v>38</v>
      </c>
      <c r="AD526" s="4" t="s">
        <v>38</v>
      </c>
      <c r="AE526" s="4" t="s">
        <v>38</v>
      </c>
      <c r="AF526" s="1" t="s">
        <v>6277</v>
      </c>
    </row>
    <row r="527" spans="1:32" s="6" customFormat="1" ht="60" customHeight="1" x14ac:dyDescent="0.2">
      <c r="A527" s="5">
        <v>524</v>
      </c>
      <c r="B527" s="4" t="s">
        <v>6223</v>
      </c>
      <c r="C527" s="4" t="s">
        <v>363</v>
      </c>
      <c r="D527" s="4" t="s">
        <v>8230</v>
      </c>
      <c r="E527" s="4" t="s">
        <v>8707</v>
      </c>
      <c r="F527" s="4" t="s">
        <v>8710</v>
      </c>
      <c r="G527" s="4" t="s">
        <v>8709</v>
      </c>
      <c r="H527" s="4" t="s">
        <v>8708</v>
      </c>
      <c r="I527" s="4">
        <v>3355915543</v>
      </c>
      <c r="J527" s="4" t="s">
        <v>8707</v>
      </c>
      <c r="K527" s="4">
        <v>32.879370000000002</v>
      </c>
      <c r="L527" s="4">
        <v>72.921019999999999</v>
      </c>
      <c r="M527" s="4">
        <v>60</v>
      </c>
      <c r="N527" s="10">
        <v>800000</v>
      </c>
      <c r="O527" s="10">
        <v>480000</v>
      </c>
      <c r="P527" s="4" t="s">
        <v>6504</v>
      </c>
      <c r="Q527" s="4">
        <v>3.66</v>
      </c>
      <c r="R527" s="5">
        <v>15</v>
      </c>
      <c r="S527" s="5" t="s">
        <v>37</v>
      </c>
      <c r="T527" s="5">
        <v>240000</v>
      </c>
      <c r="U527" s="5" t="s">
        <v>37</v>
      </c>
      <c r="V527" s="55">
        <v>192000</v>
      </c>
      <c r="W527" s="53" t="s">
        <v>37</v>
      </c>
      <c r="X527" s="4" t="s">
        <v>38</v>
      </c>
      <c r="Y527" s="4" t="s">
        <v>38</v>
      </c>
      <c r="Z527" s="4" t="s">
        <v>38</v>
      </c>
      <c r="AA527" s="4" t="s">
        <v>38</v>
      </c>
      <c r="AB527" s="4" t="s">
        <v>38</v>
      </c>
      <c r="AC527" s="4" t="s">
        <v>38</v>
      </c>
      <c r="AD527" s="4" t="s">
        <v>38</v>
      </c>
      <c r="AE527" s="4" t="s">
        <v>38</v>
      </c>
      <c r="AF527" s="1" t="s">
        <v>6277</v>
      </c>
    </row>
    <row r="528" spans="1:32" s="6" customFormat="1" ht="60" customHeight="1" x14ac:dyDescent="0.2">
      <c r="A528" s="1">
        <v>525</v>
      </c>
      <c r="B528" s="159" t="s">
        <v>6223</v>
      </c>
      <c r="C528" s="159" t="s">
        <v>363</v>
      </c>
      <c r="D528" s="156" t="s">
        <v>364</v>
      </c>
      <c r="E528" s="156" t="s">
        <v>364</v>
      </c>
      <c r="F528" s="156" t="s">
        <v>364</v>
      </c>
      <c r="G528" s="156" t="s">
        <v>8706</v>
      </c>
      <c r="H528" s="4" t="s">
        <v>8705</v>
      </c>
      <c r="I528" s="4">
        <v>33335214275</v>
      </c>
      <c r="J528" s="156" t="s">
        <v>364</v>
      </c>
      <c r="K528" s="185">
        <v>32.464599999999997</v>
      </c>
      <c r="L528" s="185">
        <v>72.412300000000002</v>
      </c>
      <c r="M528" s="156">
        <v>40</v>
      </c>
      <c r="N528" s="156">
        <v>800000</v>
      </c>
      <c r="O528" s="156">
        <v>480000</v>
      </c>
      <c r="P528" s="164" t="s">
        <v>6816</v>
      </c>
      <c r="Q528" s="156">
        <v>3.66</v>
      </c>
      <c r="R528" s="156">
        <v>15</v>
      </c>
      <c r="S528" s="156" t="s">
        <v>37</v>
      </c>
      <c r="T528" s="5">
        <v>240000</v>
      </c>
      <c r="U528" s="5" t="s">
        <v>37</v>
      </c>
      <c r="V528" s="55">
        <v>192000</v>
      </c>
      <c r="W528" s="53" t="s">
        <v>37</v>
      </c>
      <c r="X528" s="4" t="s">
        <v>38</v>
      </c>
      <c r="Y528" s="4" t="s">
        <v>38</v>
      </c>
      <c r="Z528" s="4" t="s">
        <v>38</v>
      </c>
      <c r="AA528" s="4" t="s">
        <v>38</v>
      </c>
      <c r="AB528" s="4" t="s">
        <v>38</v>
      </c>
      <c r="AC528" s="4" t="s">
        <v>38</v>
      </c>
      <c r="AD528" s="4" t="s">
        <v>38</v>
      </c>
      <c r="AE528" s="4" t="s">
        <v>38</v>
      </c>
      <c r="AF528" s="1" t="s">
        <v>6277</v>
      </c>
    </row>
    <row r="529" spans="1:32" s="6" customFormat="1" ht="60" customHeight="1" x14ac:dyDescent="0.2">
      <c r="A529" s="5">
        <v>526</v>
      </c>
      <c r="B529" s="4" t="s">
        <v>6223</v>
      </c>
      <c r="C529" s="4" t="s">
        <v>363</v>
      </c>
      <c r="D529" s="156" t="s">
        <v>387</v>
      </c>
      <c r="E529" s="156" t="s">
        <v>8235</v>
      </c>
      <c r="F529" s="156" t="s">
        <v>8235</v>
      </c>
      <c r="G529" s="156" t="s">
        <v>8704</v>
      </c>
      <c r="H529" s="156" t="s">
        <v>8703</v>
      </c>
      <c r="I529" s="156" t="s">
        <v>8702</v>
      </c>
      <c r="J529" s="156" t="s">
        <v>8235</v>
      </c>
      <c r="K529" s="157">
        <v>33.083106000000001</v>
      </c>
      <c r="L529" s="157">
        <v>72.125103999999993</v>
      </c>
      <c r="M529" s="156">
        <v>40</v>
      </c>
      <c r="N529" s="156">
        <v>2138616</v>
      </c>
      <c r="O529" s="156">
        <v>480000</v>
      </c>
      <c r="P529" s="10" t="s">
        <v>8258</v>
      </c>
      <c r="Q529" s="85">
        <v>3.66</v>
      </c>
      <c r="R529" s="191">
        <v>15</v>
      </c>
      <c r="S529" s="192" t="s">
        <v>37</v>
      </c>
      <c r="T529" s="118">
        <v>240000</v>
      </c>
      <c r="U529" s="5" t="s">
        <v>37</v>
      </c>
      <c r="V529" s="55">
        <v>192000</v>
      </c>
      <c r="W529" s="53" t="s">
        <v>37</v>
      </c>
      <c r="X529" s="4" t="s">
        <v>38</v>
      </c>
      <c r="Y529" s="4" t="s">
        <v>38</v>
      </c>
      <c r="Z529" s="4" t="s">
        <v>38</v>
      </c>
      <c r="AA529" s="4" t="s">
        <v>38</v>
      </c>
      <c r="AB529" s="4" t="s">
        <v>38</v>
      </c>
      <c r="AC529" s="4" t="s">
        <v>38</v>
      </c>
      <c r="AD529" s="4" t="s">
        <v>38</v>
      </c>
      <c r="AE529" s="4" t="s">
        <v>38</v>
      </c>
      <c r="AF529" s="1" t="s">
        <v>6277</v>
      </c>
    </row>
    <row r="530" spans="1:32" s="6" customFormat="1" ht="60" customHeight="1" x14ac:dyDescent="0.2">
      <c r="A530" s="1">
        <v>527</v>
      </c>
      <c r="B530" s="4" t="s">
        <v>6223</v>
      </c>
      <c r="C530" s="4" t="s">
        <v>363</v>
      </c>
      <c r="D530" s="4" t="s">
        <v>387</v>
      </c>
      <c r="E530" s="4" t="s">
        <v>2937</v>
      </c>
      <c r="F530" s="4" t="s">
        <v>2937</v>
      </c>
      <c r="G530" s="156" t="s">
        <v>8701</v>
      </c>
      <c r="H530" s="4" t="s">
        <v>8700</v>
      </c>
      <c r="I530" s="4">
        <v>3008323496</v>
      </c>
      <c r="J530" s="4" t="s">
        <v>2937</v>
      </c>
      <c r="K530" s="4">
        <v>32.445003999999997</v>
      </c>
      <c r="L530" s="4">
        <v>74.222316000000006</v>
      </c>
      <c r="M530" s="4">
        <v>40</v>
      </c>
      <c r="N530" s="4">
        <v>2138616</v>
      </c>
      <c r="O530" s="4">
        <v>480000</v>
      </c>
      <c r="P530" s="46" t="s">
        <v>8699</v>
      </c>
      <c r="Q530" s="4">
        <v>3.66</v>
      </c>
      <c r="R530" s="5">
        <v>15</v>
      </c>
      <c r="S530" s="5" t="s">
        <v>37</v>
      </c>
      <c r="T530" s="118">
        <v>240000</v>
      </c>
      <c r="U530" s="5" t="s">
        <v>37</v>
      </c>
      <c r="V530" s="55">
        <v>192000</v>
      </c>
      <c r="W530" s="53" t="s">
        <v>37</v>
      </c>
      <c r="X530" s="4" t="s">
        <v>38</v>
      </c>
      <c r="Y530" s="4" t="s">
        <v>38</v>
      </c>
      <c r="Z530" s="4" t="s">
        <v>38</v>
      </c>
      <c r="AA530" s="4" t="s">
        <v>38</v>
      </c>
      <c r="AB530" s="4" t="s">
        <v>38</v>
      </c>
      <c r="AC530" s="4" t="s">
        <v>38</v>
      </c>
      <c r="AD530" s="4" t="s">
        <v>38</v>
      </c>
      <c r="AE530" s="4" t="s">
        <v>38</v>
      </c>
      <c r="AF530" s="1" t="s">
        <v>6277</v>
      </c>
    </row>
    <row r="531" spans="1:32" s="6" customFormat="1" ht="60" customHeight="1" x14ac:dyDescent="0.2">
      <c r="A531" s="5">
        <v>528</v>
      </c>
      <c r="B531" s="4" t="s">
        <v>6223</v>
      </c>
      <c r="C531" s="4" t="s">
        <v>363</v>
      </c>
      <c r="D531" s="4" t="s">
        <v>387</v>
      </c>
      <c r="E531" s="4" t="s">
        <v>2946</v>
      </c>
      <c r="F531" s="4" t="s">
        <v>2946</v>
      </c>
      <c r="G531" s="4" t="s">
        <v>450</v>
      </c>
      <c r="H531" s="4" t="s">
        <v>8698</v>
      </c>
      <c r="I531" s="4" t="s">
        <v>8236</v>
      </c>
      <c r="J531" s="4" t="s">
        <v>2946</v>
      </c>
      <c r="K531" s="4">
        <v>32.768318000000001</v>
      </c>
      <c r="L531" s="4">
        <v>72.332662999999997</v>
      </c>
      <c r="M531" s="4">
        <v>40</v>
      </c>
      <c r="N531" s="4">
        <v>2138616</v>
      </c>
      <c r="O531" s="10">
        <v>480000</v>
      </c>
      <c r="P531" s="14" t="s">
        <v>8560</v>
      </c>
      <c r="Q531" s="4">
        <v>3.66</v>
      </c>
      <c r="R531" s="5">
        <v>15</v>
      </c>
      <c r="S531" s="5" t="s">
        <v>37</v>
      </c>
      <c r="T531" s="5">
        <v>240000</v>
      </c>
      <c r="U531" s="5" t="s">
        <v>37</v>
      </c>
      <c r="V531" s="55">
        <v>192000</v>
      </c>
      <c r="W531" s="53" t="s">
        <v>37</v>
      </c>
      <c r="X531" s="4" t="s">
        <v>38</v>
      </c>
      <c r="Y531" s="4" t="s">
        <v>38</v>
      </c>
      <c r="Z531" s="4" t="s">
        <v>38</v>
      </c>
      <c r="AA531" s="4" t="s">
        <v>38</v>
      </c>
      <c r="AB531" s="4" t="s">
        <v>38</v>
      </c>
      <c r="AC531" s="4" t="s">
        <v>38</v>
      </c>
      <c r="AD531" s="4" t="s">
        <v>38</v>
      </c>
      <c r="AE531" s="4" t="s">
        <v>38</v>
      </c>
      <c r="AF531" s="1" t="s">
        <v>6277</v>
      </c>
    </row>
    <row r="532" spans="1:32" s="6" customFormat="1" ht="60" customHeight="1" x14ac:dyDescent="0.2">
      <c r="A532" s="1">
        <v>529</v>
      </c>
      <c r="B532" s="4" t="s">
        <v>6223</v>
      </c>
      <c r="C532" s="4" t="s">
        <v>363</v>
      </c>
      <c r="D532" s="4" t="s">
        <v>371</v>
      </c>
      <c r="E532" s="148" t="s">
        <v>8694</v>
      </c>
      <c r="F532" s="4" t="s">
        <v>371</v>
      </c>
      <c r="G532" s="148" t="s">
        <v>8697</v>
      </c>
      <c r="H532" s="4" t="s">
        <v>8696</v>
      </c>
      <c r="I532" s="4" t="s">
        <v>8695</v>
      </c>
      <c r="J532" s="148" t="s">
        <v>8694</v>
      </c>
      <c r="K532" s="85">
        <v>32.659260000000003</v>
      </c>
      <c r="L532" s="85">
        <v>71.910409999999999</v>
      </c>
      <c r="M532" s="85">
        <v>46</v>
      </c>
      <c r="N532" s="85">
        <v>1710892</v>
      </c>
      <c r="O532" s="181">
        <v>480000</v>
      </c>
      <c r="P532" s="85" t="s">
        <v>6779</v>
      </c>
      <c r="Q532" s="85">
        <v>3.66</v>
      </c>
      <c r="R532" s="140">
        <v>15</v>
      </c>
      <c r="S532" s="141" t="s">
        <v>37</v>
      </c>
      <c r="T532" s="5">
        <v>240000</v>
      </c>
      <c r="U532" s="5" t="s">
        <v>37</v>
      </c>
      <c r="V532" s="55">
        <v>192000</v>
      </c>
      <c r="W532" s="53" t="s">
        <v>37</v>
      </c>
      <c r="X532" s="4" t="s">
        <v>38</v>
      </c>
      <c r="Y532" s="4" t="s">
        <v>38</v>
      </c>
      <c r="Z532" s="4" t="s">
        <v>38</v>
      </c>
      <c r="AA532" s="4" t="s">
        <v>38</v>
      </c>
      <c r="AB532" s="4" t="s">
        <v>38</v>
      </c>
      <c r="AC532" s="4" t="s">
        <v>38</v>
      </c>
      <c r="AD532" s="4" t="s">
        <v>38</v>
      </c>
      <c r="AE532" s="4" t="s">
        <v>38</v>
      </c>
      <c r="AF532" s="5" t="s">
        <v>7117</v>
      </c>
    </row>
    <row r="533" spans="1:32" s="6" customFormat="1" ht="60" customHeight="1" x14ac:dyDescent="0.2">
      <c r="A533" s="5">
        <v>530</v>
      </c>
      <c r="B533" s="4" t="s">
        <v>6223</v>
      </c>
      <c r="C533" s="4" t="s">
        <v>363</v>
      </c>
      <c r="D533" s="4" t="s">
        <v>371</v>
      </c>
      <c r="E533" s="148" t="s">
        <v>371</v>
      </c>
      <c r="F533" s="148" t="s">
        <v>371</v>
      </c>
      <c r="G533" s="4" t="s">
        <v>8693</v>
      </c>
      <c r="H533" s="4" t="s">
        <v>8692</v>
      </c>
      <c r="I533" s="4" t="s">
        <v>8691</v>
      </c>
      <c r="J533" s="148" t="s">
        <v>371</v>
      </c>
      <c r="K533" s="4">
        <v>32.630000000000003</v>
      </c>
      <c r="L533" s="4">
        <v>71.916889999999995</v>
      </c>
      <c r="M533" s="4">
        <v>40</v>
      </c>
      <c r="N533" s="182">
        <v>1710892</v>
      </c>
      <c r="O533" s="181">
        <v>480000</v>
      </c>
      <c r="P533" s="85" t="s">
        <v>7136</v>
      </c>
      <c r="Q533" s="85">
        <v>3.66</v>
      </c>
      <c r="R533" s="140">
        <v>15</v>
      </c>
      <c r="S533" s="141" t="s">
        <v>37</v>
      </c>
      <c r="T533" s="5">
        <v>240000</v>
      </c>
      <c r="U533" s="5" t="s">
        <v>37</v>
      </c>
      <c r="V533" s="55">
        <v>192000</v>
      </c>
      <c r="W533" s="53" t="s">
        <v>37</v>
      </c>
      <c r="X533" s="4" t="s">
        <v>38</v>
      </c>
      <c r="Y533" s="4" t="s">
        <v>38</v>
      </c>
      <c r="Z533" s="4" t="s">
        <v>38</v>
      </c>
      <c r="AA533" s="4" t="s">
        <v>38</v>
      </c>
      <c r="AB533" s="4" t="s">
        <v>38</v>
      </c>
      <c r="AC533" s="4" t="s">
        <v>38</v>
      </c>
      <c r="AD533" s="4" t="s">
        <v>38</v>
      </c>
      <c r="AE533" s="4" t="s">
        <v>38</v>
      </c>
      <c r="AF533" s="5" t="s">
        <v>7117</v>
      </c>
    </row>
    <row r="534" spans="1:32" s="6" customFormat="1" ht="60" customHeight="1" x14ac:dyDescent="0.2">
      <c r="A534" s="1">
        <v>531</v>
      </c>
      <c r="B534" s="4" t="s">
        <v>6223</v>
      </c>
      <c r="C534" s="4" t="s">
        <v>363</v>
      </c>
      <c r="D534" s="4" t="s">
        <v>371</v>
      </c>
      <c r="E534" s="148" t="s">
        <v>371</v>
      </c>
      <c r="F534" s="4" t="s">
        <v>371</v>
      </c>
      <c r="G534" s="4" t="s">
        <v>641</v>
      </c>
      <c r="H534" s="4" t="s">
        <v>8690</v>
      </c>
      <c r="I534" s="4" t="s">
        <v>8689</v>
      </c>
      <c r="J534" s="148" t="s">
        <v>371</v>
      </c>
      <c r="K534" s="4">
        <v>32.630800000000001</v>
      </c>
      <c r="L534" s="4">
        <v>71.917119999999997</v>
      </c>
      <c r="M534" s="4">
        <v>40</v>
      </c>
      <c r="N534" s="182">
        <v>1710892</v>
      </c>
      <c r="O534" s="181">
        <v>480000</v>
      </c>
      <c r="P534" s="85" t="s">
        <v>6779</v>
      </c>
      <c r="Q534" s="85">
        <v>3.66</v>
      </c>
      <c r="R534" s="140">
        <v>15</v>
      </c>
      <c r="S534" s="141" t="s">
        <v>37</v>
      </c>
      <c r="T534" s="5">
        <v>240000</v>
      </c>
      <c r="U534" s="5" t="s">
        <v>37</v>
      </c>
      <c r="V534" s="55">
        <v>192000</v>
      </c>
      <c r="W534" s="53" t="s">
        <v>37</v>
      </c>
      <c r="X534" s="4" t="s">
        <v>38</v>
      </c>
      <c r="Y534" s="4" t="s">
        <v>38</v>
      </c>
      <c r="Z534" s="4" t="s">
        <v>38</v>
      </c>
      <c r="AA534" s="4" t="s">
        <v>38</v>
      </c>
      <c r="AB534" s="4" t="s">
        <v>38</v>
      </c>
      <c r="AC534" s="4" t="s">
        <v>38</v>
      </c>
      <c r="AD534" s="4" t="s">
        <v>38</v>
      </c>
      <c r="AE534" s="4" t="s">
        <v>38</v>
      </c>
      <c r="AF534" s="5" t="s">
        <v>7117</v>
      </c>
    </row>
    <row r="535" spans="1:32" s="6" customFormat="1" ht="60" customHeight="1" x14ac:dyDescent="0.2">
      <c r="A535" s="5">
        <v>532</v>
      </c>
      <c r="B535" s="4" t="s">
        <v>7290</v>
      </c>
      <c r="C535" s="4" t="s">
        <v>27</v>
      </c>
      <c r="D535" s="4" t="s">
        <v>262</v>
      </c>
      <c r="E535" s="4" t="s">
        <v>8688</v>
      </c>
      <c r="F535" s="4" t="s">
        <v>8685</v>
      </c>
      <c r="G535" s="4" t="s">
        <v>5187</v>
      </c>
      <c r="H535" s="4" t="s">
        <v>8687</v>
      </c>
      <c r="I535" s="4" t="s">
        <v>8686</v>
      </c>
      <c r="J535" s="4" t="s">
        <v>8685</v>
      </c>
      <c r="K535" s="4">
        <v>33.209000000000003</v>
      </c>
      <c r="L535" s="4">
        <v>72.414100000000005</v>
      </c>
      <c r="M535" s="4">
        <v>80</v>
      </c>
      <c r="N535" s="4">
        <v>1018739</v>
      </c>
      <c r="O535" s="4">
        <v>480000</v>
      </c>
      <c r="P535" s="4" t="s">
        <v>38</v>
      </c>
      <c r="Q535" s="4">
        <v>4.2699999999999996</v>
      </c>
      <c r="R535" s="5">
        <v>7.5</v>
      </c>
      <c r="S535" s="5" t="s">
        <v>37</v>
      </c>
      <c r="T535" s="38">
        <v>240000</v>
      </c>
      <c r="U535" s="5" t="s">
        <v>37</v>
      </c>
      <c r="V535" s="55">
        <v>192000</v>
      </c>
      <c r="W535" s="53" t="s">
        <v>37</v>
      </c>
      <c r="X535" s="4" t="s">
        <v>38</v>
      </c>
      <c r="Y535" s="4" t="s">
        <v>38</v>
      </c>
      <c r="Z535" s="4" t="s">
        <v>38</v>
      </c>
      <c r="AA535" s="4" t="s">
        <v>38</v>
      </c>
      <c r="AB535" s="4" t="s">
        <v>38</v>
      </c>
      <c r="AC535" s="4" t="s">
        <v>38</v>
      </c>
      <c r="AD535" s="4" t="s">
        <v>38</v>
      </c>
      <c r="AE535" s="4" t="s">
        <v>38</v>
      </c>
      <c r="AF535" s="1" t="s">
        <v>6277</v>
      </c>
    </row>
    <row r="536" spans="1:32" s="6" customFormat="1" ht="60" customHeight="1" x14ac:dyDescent="0.2">
      <c r="A536" s="1">
        <v>533</v>
      </c>
      <c r="B536" s="4" t="s">
        <v>6223</v>
      </c>
      <c r="C536" s="4" t="s">
        <v>27</v>
      </c>
      <c r="D536" s="4" t="s">
        <v>109</v>
      </c>
      <c r="E536" s="4" t="s">
        <v>8684</v>
      </c>
      <c r="F536" s="4" t="s">
        <v>2373</v>
      </c>
      <c r="G536" s="4" t="s">
        <v>8683</v>
      </c>
      <c r="H536" s="4" t="s">
        <v>8682</v>
      </c>
      <c r="I536" s="4" t="s">
        <v>8681</v>
      </c>
      <c r="J536" s="4" t="s">
        <v>8680</v>
      </c>
      <c r="K536" s="4">
        <v>33.532629999999997</v>
      </c>
      <c r="L536" s="4">
        <v>72.516499999999994</v>
      </c>
      <c r="M536" s="4">
        <v>80</v>
      </c>
      <c r="N536" s="4">
        <v>1012764</v>
      </c>
      <c r="O536" s="10">
        <v>480000</v>
      </c>
      <c r="P536" s="4" t="s">
        <v>38</v>
      </c>
      <c r="Q536" s="4">
        <v>3.4</v>
      </c>
      <c r="R536" s="5">
        <v>12</v>
      </c>
      <c r="S536" s="5" t="s">
        <v>37</v>
      </c>
      <c r="T536" s="5">
        <v>240000</v>
      </c>
      <c r="U536" s="5" t="s">
        <v>37</v>
      </c>
      <c r="V536" s="5">
        <v>192000</v>
      </c>
      <c r="W536" s="53" t="s">
        <v>37</v>
      </c>
      <c r="X536" s="4" t="s">
        <v>38</v>
      </c>
      <c r="Y536" s="4" t="s">
        <v>38</v>
      </c>
      <c r="Z536" s="4" t="s">
        <v>38</v>
      </c>
      <c r="AA536" s="4" t="s">
        <v>38</v>
      </c>
      <c r="AB536" s="4" t="s">
        <v>38</v>
      </c>
      <c r="AC536" s="4" t="s">
        <v>38</v>
      </c>
      <c r="AD536" s="4" t="s">
        <v>38</v>
      </c>
      <c r="AE536" s="4" t="s">
        <v>38</v>
      </c>
      <c r="AF536" s="1" t="s">
        <v>6277</v>
      </c>
    </row>
    <row r="537" spans="1:32" s="6" customFormat="1" ht="60" customHeight="1" x14ac:dyDescent="0.2">
      <c r="A537" s="5">
        <v>534</v>
      </c>
      <c r="B537" s="4" t="s">
        <v>6223</v>
      </c>
      <c r="C537" s="4" t="s">
        <v>27</v>
      </c>
      <c r="D537" s="4" t="s">
        <v>7279</v>
      </c>
      <c r="E537" s="4" t="s">
        <v>8676</v>
      </c>
      <c r="F537" s="4" t="s">
        <v>262</v>
      </c>
      <c r="G537" s="4" t="s">
        <v>8679</v>
      </c>
      <c r="H537" s="4" t="s">
        <v>8678</v>
      </c>
      <c r="I537" s="4" t="s">
        <v>8677</v>
      </c>
      <c r="J537" s="4" t="s">
        <v>8676</v>
      </c>
      <c r="K537" s="4">
        <v>33.217559999999999</v>
      </c>
      <c r="L537" s="4">
        <v>72.244400999999996</v>
      </c>
      <c r="M537" s="4">
        <v>52</v>
      </c>
      <c r="N537" s="4">
        <v>1176724</v>
      </c>
      <c r="O537" s="4">
        <v>480000</v>
      </c>
      <c r="P537" s="4" t="s">
        <v>38</v>
      </c>
      <c r="Q537" s="4">
        <v>4.2699999999999996</v>
      </c>
      <c r="R537" s="5">
        <v>7.4</v>
      </c>
      <c r="S537" s="5" t="s">
        <v>37</v>
      </c>
      <c r="T537" s="38">
        <v>240000</v>
      </c>
      <c r="U537" s="5" t="s">
        <v>37</v>
      </c>
      <c r="V537" s="55">
        <v>192000</v>
      </c>
      <c r="W537" s="53" t="s">
        <v>37</v>
      </c>
      <c r="X537" s="4" t="s">
        <v>38</v>
      </c>
      <c r="Y537" s="4" t="s">
        <v>38</v>
      </c>
      <c r="Z537" s="4" t="s">
        <v>38</v>
      </c>
      <c r="AA537" s="4" t="s">
        <v>38</v>
      </c>
      <c r="AB537" s="4" t="s">
        <v>38</v>
      </c>
      <c r="AC537" s="4" t="s">
        <v>38</v>
      </c>
      <c r="AD537" s="4" t="s">
        <v>38</v>
      </c>
      <c r="AE537" s="4" t="s">
        <v>38</v>
      </c>
      <c r="AF537" s="1" t="s">
        <v>6277</v>
      </c>
    </row>
    <row r="538" spans="1:32" s="6" customFormat="1" ht="60" customHeight="1" x14ac:dyDescent="0.2">
      <c r="A538" s="1">
        <v>535</v>
      </c>
      <c r="B538" s="4" t="s">
        <v>6223</v>
      </c>
      <c r="C538" s="4" t="s">
        <v>27</v>
      </c>
      <c r="D538" s="4" t="s">
        <v>7279</v>
      </c>
      <c r="E538" s="4" t="s">
        <v>164</v>
      </c>
      <c r="F538" s="4" t="s">
        <v>262</v>
      </c>
      <c r="G538" s="4" t="s">
        <v>8675</v>
      </c>
      <c r="H538" s="4" t="s">
        <v>8674</v>
      </c>
      <c r="I538" s="4" t="s">
        <v>8673</v>
      </c>
      <c r="J538" s="4" t="s">
        <v>164</v>
      </c>
      <c r="K538" s="4">
        <v>33.201099999999997</v>
      </c>
      <c r="L538" s="4">
        <v>72.287099999999995</v>
      </c>
      <c r="M538" s="4">
        <v>60</v>
      </c>
      <c r="N538" s="4">
        <v>1176724</v>
      </c>
      <c r="O538" s="4">
        <v>480000</v>
      </c>
      <c r="P538" s="4" t="s">
        <v>38</v>
      </c>
      <c r="Q538" s="4">
        <v>4.2699999999999996</v>
      </c>
      <c r="R538" s="5">
        <v>7.2</v>
      </c>
      <c r="S538" s="5" t="s">
        <v>37</v>
      </c>
      <c r="T538" s="38">
        <v>240000</v>
      </c>
      <c r="U538" s="5" t="s">
        <v>37</v>
      </c>
      <c r="V538" s="55">
        <v>192000</v>
      </c>
      <c r="W538" s="53" t="s">
        <v>37</v>
      </c>
      <c r="X538" s="4" t="s">
        <v>38</v>
      </c>
      <c r="Y538" s="4" t="s">
        <v>38</v>
      </c>
      <c r="Z538" s="4" t="s">
        <v>38</v>
      </c>
      <c r="AA538" s="4" t="s">
        <v>38</v>
      </c>
      <c r="AB538" s="4" t="s">
        <v>38</v>
      </c>
      <c r="AC538" s="4" t="s">
        <v>38</v>
      </c>
      <c r="AD538" s="4" t="s">
        <v>38</v>
      </c>
      <c r="AE538" s="4" t="s">
        <v>38</v>
      </c>
      <c r="AF538" s="1" t="s">
        <v>6277</v>
      </c>
    </row>
    <row r="539" spans="1:32" s="6" customFormat="1" ht="60" customHeight="1" x14ac:dyDescent="0.2">
      <c r="A539" s="5">
        <v>536</v>
      </c>
      <c r="B539" s="4" t="s">
        <v>6223</v>
      </c>
      <c r="C539" s="4" t="s">
        <v>27</v>
      </c>
      <c r="D539" s="4" t="s">
        <v>28</v>
      </c>
      <c r="E539" s="4" t="s">
        <v>2126</v>
      </c>
      <c r="F539" s="4" t="s">
        <v>2126</v>
      </c>
      <c r="G539" s="4" t="s">
        <v>8575</v>
      </c>
      <c r="H539" s="4" t="s">
        <v>8574</v>
      </c>
      <c r="I539" s="4" t="s">
        <v>8573</v>
      </c>
      <c r="J539" s="4" t="s">
        <v>8572</v>
      </c>
      <c r="K539" s="4">
        <v>33.372152999999997</v>
      </c>
      <c r="L539" s="4">
        <v>71.938789999999997</v>
      </c>
      <c r="M539" s="4">
        <v>40</v>
      </c>
      <c r="N539" s="4">
        <v>1176724</v>
      </c>
      <c r="O539" s="10">
        <v>480000</v>
      </c>
      <c r="P539" s="4" t="s">
        <v>38</v>
      </c>
      <c r="Q539" s="4">
        <v>5.0999999999999996</v>
      </c>
      <c r="R539" s="5">
        <v>12.2</v>
      </c>
      <c r="S539" s="5" t="s">
        <v>37</v>
      </c>
      <c r="T539" s="4" t="s">
        <v>38</v>
      </c>
      <c r="U539" s="4" t="s">
        <v>38</v>
      </c>
      <c r="V539" s="4" t="s">
        <v>38</v>
      </c>
      <c r="W539" s="4" t="s">
        <v>38</v>
      </c>
      <c r="X539" s="4" t="s">
        <v>38</v>
      </c>
      <c r="Y539" s="4" t="s">
        <v>38</v>
      </c>
      <c r="Z539" s="4" t="s">
        <v>38</v>
      </c>
      <c r="AA539" s="4" t="s">
        <v>38</v>
      </c>
      <c r="AB539" s="4" t="s">
        <v>38</v>
      </c>
      <c r="AC539" s="4" t="s">
        <v>38</v>
      </c>
      <c r="AD539" s="4" t="s">
        <v>38</v>
      </c>
      <c r="AE539" s="4" t="s">
        <v>38</v>
      </c>
      <c r="AF539" s="140" t="s">
        <v>6971</v>
      </c>
    </row>
    <row r="540" spans="1:32" s="6" customFormat="1" ht="60" customHeight="1" x14ac:dyDescent="0.2">
      <c r="A540" s="1">
        <v>537</v>
      </c>
      <c r="B540" s="4" t="s">
        <v>6223</v>
      </c>
      <c r="C540" s="4" t="s">
        <v>27</v>
      </c>
      <c r="D540" s="4" t="s">
        <v>28</v>
      </c>
      <c r="E540" s="4" t="s">
        <v>178</v>
      </c>
      <c r="F540" s="4" t="s">
        <v>2126</v>
      </c>
      <c r="G540" s="4" t="s">
        <v>3557</v>
      </c>
      <c r="H540" s="4" t="s">
        <v>8577</v>
      </c>
      <c r="I540" s="4" t="s">
        <v>8392</v>
      </c>
      <c r="J540" s="4" t="s">
        <v>8576</v>
      </c>
      <c r="K540" s="4">
        <v>33.407862000000002</v>
      </c>
      <c r="L540" s="4">
        <v>71.889409999999998</v>
      </c>
      <c r="M540" s="4">
        <v>40</v>
      </c>
      <c r="N540" s="4">
        <v>1176724</v>
      </c>
      <c r="O540" s="10">
        <v>480000</v>
      </c>
      <c r="P540" s="4" t="s">
        <v>38</v>
      </c>
      <c r="Q540" s="4">
        <v>5.0999999999999996</v>
      </c>
      <c r="R540" s="5">
        <v>12.2</v>
      </c>
      <c r="S540" s="5" t="s">
        <v>37</v>
      </c>
      <c r="T540" s="4" t="s">
        <v>38</v>
      </c>
      <c r="U540" s="4" t="s">
        <v>38</v>
      </c>
      <c r="V540" s="4" t="s">
        <v>38</v>
      </c>
      <c r="W540" s="4" t="s">
        <v>38</v>
      </c>
      <c r="X540" s="4" t="s">
        <v>38</v>
      </c>
      <c r="Y540" s="4" t="s">
        <v>38</v>
      </c>
      <c r="Z540" s="4" t="s">
        <v>38</v>
      </c>
      <c r="AA540" s="4" t="s">
        <v>38</v>
      </c>
      <c r="AB540" s="4" t="s">
        <v>38</v>
      </c>
      <c r="AC540" s="4" t="s">
        <v>38</v>
      </c>
      <c r="AD540" s="4" t="s">
        <v>38</v>
      </c>
      <c r="AE540" s="4" t="s">
        <v>38</v>
      </c>
      <c r="AF540" s="140" t="s">
        <v>6971</v>
      </c>
    </row>
    <row r="541" spans="1:32" s="6" customFormat="1" ht="60" customHeight="1" x14ac:dyDescent="0.2">
      <c r="A541" s="5">
        <v>538</v>
      </c>
      <c r="B541" s="4" t="s">
        <v>6223</v>
      </c>
      <c r="C541" s="4" t="s">
        <v>2506</v>
      </c>
      <c r="D541" s="4" t="s">
        <v>41</v>
      </c>
      <c r="E541" s="4" t="s">
        <v>8669</v>
      </c>
      <c r="F541" s="4" t="s">
        <v>150</v>
      </c>
      <c r="G541" s="148" t="s">
        <v>8672</v>
      </c>
      <c r="H541" s="4" t="s">
        <v>8671</v>
      </c>
      <c r="I541" s="4" t="s">
        <v>8670</v>
      </c>
      <c r="J541" s="4" t="s">
        <v>8669</v>
      </c>
      <c r="K541" s="66">
        <v>33.272151000000001</v>
      </c>
      <c r="L541" s="66">
        <v>72.453675000000004</v>
      </c>
      <c r="M541" s="4">
        <v>50</v>
      </c>
      <c r="N541" s="4">
        <v>1194307</v>
      </c>
      <c r="O541" s="10">
        <v>432000</v>
      </c>
      <c r="P541" s="4" t="s">
        <v>8668</v>
      </c>
      <c r="Q541" s="4">
        <v>4.57</v>
      </c>
      <c r="R541" s="5">
        <v>9.14</v>
      </c>
      <c r="S541" s="5" t="s">
        <v>37</v>
      </c>
      <c r="T541" s="5">
        <v>240000</v>
      </c>
      <c r="U541" s="5" t="s">
        <v>37</v>
      </c>
      <c r="V541" s="5">
        <v>192000</v>
      </c>
      <c r="W541" s="5" t="s">
        <v>37</v>
      </c>
      <c r="X541" s="5">
        <v>9.14</v>
      </c>
      <c r="Y541" s="5" t="s">
        <v>147</v>
      </c>
      <c r="Z541" s="4" t="s">
        <v>38</v>
      </c>
      <c r="AA541" s="4" t="s">
        <v>38</v>
      </c>
      <c r="AB541" s="4" t="s">
        <v>38</v>
      </c>
      <c r="AC541" s="4" t="s">
        <v>38</v>
      </c>
      <c r="AD541" s="4" t="s">
        <v>38</v>
      </c>
      <c r="AE541" s="4" t="s">
        <v>38</v>
      </c>
      <c r="AF541" s="140" t="s">
        <v>7213</v>
      </c>
    </row>
    <row r="542" spans="1:32" s="6" customFormat="1" ht="60" customHeight="1" x14ac:dyDescent="0.2">
      <c r="A542" s="1">
        <v>539</v>
      </c>
      <c r="B542" s="4" t="s">
        <v>6223</v>
      </c>
      <c r="C542" s="4" t="s">
        <v>2506</v>
      </c>
      <c r="D542" s="4" t="s">
        <v>41</v>
      </c>
      <c r="E542" s="4" t="s">
        <v>8664</v>
      </c>
      <c r="F542" s="4" t="s">
        <v>8664</v>
      </c>
      <c r="G542" s="4" t="s">
        <v>8667</v>
      </c>
      <c r="H542" s="4" t="s">
        <v>8666</v>
      </c>
      <c r="I542" s="4" t="s">
        <v>8665</v>
      </c>
      <c r="J542" s="4" t="s">
        <v>8664</v>
      </c>
      <c r="K542" s="66">
        <v>33.302500999999999</v>
      </c>
      <c r="L542" s="66">
        <v>72.474368999999996</v>
      </c>
      <c r="M542" s="4">
        <v>79</v>
      </c>
      <c r="N542" s="4">
        <v>1314732</v>
      </c>
      <c r="O542" s="10">
        <v>432000</v>
      </c>
      <c r="P542" s="165" t="s">
        <v>8217</v>
      </c>
      <c r="Q542" s="4">
        <v>4.57</v>
      </c>
      <c r="R542" s="5">
        <v>9.14</v>
      </c>
      <c r="S542" s="5" t="s">
        <v>37</v>
      </c>
      <c r="T542" s="5">
        <v>240000</v>
      </c>
      <c r="U542" s="5" t="s">
        <v>37</v>
      </c>
      <c r="V542" s="5">
        <v>192000</v>
      </c>
      <c r="W542" s="5" t="s">
        <v>37</v>
      </c>
      <c r="X542" s="5">
        <v>9.14</v>
      </c>
      <c r="Y542" s="5" t="s">
        <v>147</v>
      </c>
      <c r="Z542" s="4" t="s">
        <v>38</v>
      </c>
      <c r="AA542" s="4" t="s">
        <v>38</v>
      </c>
      <c r="AB542" s="4" t="s">
        <v>38</v>
      </c>
      <c r="AC542" s="4" t="s">
        <v>38</v>
      </c>
      <c r="AD542" s="4" t="s">
        <v>38</v>
      </c>
      <c r="AE542" s="4" t="s">
        <v>38</v>
      </c>
      <c r="AF542" s="140" t="s">
        <v>7213</v>
      </c>
    </row>
    <row r="543" spans="1:32" s="6" customFormat="1" ht="60" customHeight="1" x14ac:dyDescent="0.2">
      <c r="A543" s="5">
        <v>540</v>
      </c>
      <c r="B543" s="4" t="s">
        <v>6223</v>
      </c>
      <c r="C543" s="4" t="s">
        <v>2506</v>
      </c>
      <c r="D543" s="4" t="s">
        <v>41</v>
      </c>
      <c r="E543" s="4" t="s">
        <v>150</v>
      </c>
      <c r="F543" s="4" t="s">
        <v>150</v>
      </c>
      <c r="G543" s="4" t="s">
        <v>2362</v>
      </c>
      <c r="H543" s="4" t="s">
        <v>8663</v>
      </c>
      <c r="I543" s="4" t="s">
        <v>8662</v>
      </c>
      <c r="J543" s="4" t="s">
        <v>150</v>
      </c>
      <c r="K543" s="66">
        <v>33.23621</v>
      </c>
      <c r="L543" s="66">
        <v>72.471639999999994</v>
      </c>
      <c r="M543" s="4">
        <v>65</v>
      </c>
      <c r="N543" s="4">
        <v>1374710</v>
      </c>
      <c r="O543" s="10">
        <v>432000</v>
      </c>
      <c r="P543" s="165" t="s">
        <v>8217</v>
      </c>
      <c r="Q543" s="4">
        <v>4.57</v>
      </c>
      <c r="R543" s="5">
        <v>9.14</v>
      </c>
      <c r="S543" s="5" t="s">
        <v>37</v>
      </c>
      <c r="T543" s="5">
        <v>240000</v>
      </c>
      <c r="U543" s="5" t="s">
        <v>37</v>
      </c>
      <c r="V543" s="5">
        <v>192000</v>
      </c>
      <c r="W543" s="5" t="s">
        <v>37</v>
      </c>
      <c r="X543" s="5">
        <v>9.14</v>
      </c>
      <c r="Y543" s="5" t="s">
        <v>147</v>
      </c>
      <c r="Z543" s="4" t="s">
        <v>38</v>
      </c>
      <c r="AA543" s="4" t="s">
        <v>38</v>
      </c>
      <c r="AB543" s="4" t="s">
        <v>38</v>
      </c>
      <c r="AC543" s="4" t="s">
        <v>38</v>
      </c>
      <c r="AD543" s="4" t="s">
        <v>38</v>
      </c>
      <c r="AE543" s="4" t="s">
        <v>38</v>
      </c>
      <c r="AF543" s="140" t="s">
        <v>7213</v>
      </c>
    </row>
    <row r="544" spans="1:32" s="6" customFormat="1" ht="60" customHeight="1" x14ac:dyDescent="0.2">
      <c r="A544" s="1">
        <v>541</v>
      </c>
      <c r="B544" s="4" t="s">
        <v>6223</v>
      </c>
      <c r="C544" s="4" t="s">
        <v>2506</v>
      </c>
      <c r="D544" s="4" t="s">
        <v>41</v>
      </c>
      <c r="E544" s="4" t="s">
        <v>6914</v>
      </c>
      <c r="F544" s="4" t="s">
        <v>150</v>
      </c>
      <c r="G544" s="4" t="s">
        <v>8661</v>
      </c>
      <c r="H544" s="4" t="s">
        <v>8660</v>
      </c>
      <c r="I544" s="4" t="s">
        <v>8659</v>
      </c>
      <c r="J544" s="4" t="s">
        <v>6914</v>
      </c>
      <c r="K544" s="4">
        <v>33.259549999999997</v>
      </c>
      <c r="L544" s="4">
        <v>72.367419999999996</v>
      </c>
      <c r="M544" s="4">
        <v>80</v>
      </c>
      <c r="N544" s="4">
        <v>1566533</v>
      </c>
      <c r="O544" s="10">
        <v>432000</v>
      </c>
      <c r="P544" s="165" t="s">
        <v>8217</v>
      </c>
      <c r="Q544" s="4">
        <v>4.57</v>
      </c>
      <c r="R544" s="5">
        <v>9.14</v>
      </c>
      <c r="S544" s="5" t="s">
        <v>37</v>
      </c>
      <c r="T544" s="5">
        <v>240000</v>
      </c>
      <c r="U544" s="5" t="s">
        <v>37</v>
      </c>
      <c r="V544" s="5">
        <v>192000</v>
      </c>
      <c r="W544" s="5" t="s">
        <v>37</v>
      </c>
      <c r="X544" s="5">
        <v>9.14</v>
      </c>
      <c r="Y544" s="5" t="s">
        <v>147</v>
      </c>
      <c r="Z544" s="4" t="s">
        <v>38</v>
      </c>
      <c r="AA544" s="4" t="s">
        <v>38</v>
      </c>
      <c r="AB544" s="4" t="s">
        <v>38</v>
      </c>
      <c r="AC544" s="4" t="s">
        <v>38</v>
      </c>
      <c r="AD544" s="4" t="s">
        <v>38</v>
      </c>
      <c r="AE544" s="4" t="s">
        <v>38</v>
      </c>
      <c r="AF544" s="140" t="s">
        <v>7213</v>
      </c>
    </row>
    <row r="545" spans="1:32" s="6" customFormat="1" ht="60" customHeight="1" x14ac:dyDescent="0.2">
      <c r="A545" s="5">
        <v>542</v>
      </c>
      <c r="B545" s="4" t="s">
        <v>6223</v>
      </c>
      <c r="C545" s="4" t="s">
        <v>2506</v>
      </c>
      <c r="D545" s="4" t="s">
        <v>28</v>
      </c>
      <c r="E545" s="4" t="s">
        <v>7981</v>
      </c>
      <c r="F545" s="4" t="s">
        <v>185</v>
      </c>
      <c r="G545" s="4" t="s">
        <v>8658</v>
      </c>
      <c r="H545" s="4" t="s">
        <v>8024</v>
      </c>
      <c r="I545" s="4" t="s">
        <v>8023</v>
      </c>
      <c r="J545" s="4" t="s">
        <v>7981</v>
      </c>
      <c r="K545" s="4">
        <v>33.392071000000001</v>
      </c>
      <c r="L545" s="4">
        <v>71.983755000000002</v>
      </c>
      <c r="M545" s="4">
        <v>40</v>
      </c>
      <c r="N545" s="4">
        <v>1381644</v>
      </c>
      <c r="O545" s="4">
        <v>432000</v>
      </c>
      <c r="P545" s="14" t="s">
        <v>8657</v>
      </c>
      <c r="Q545" s="4">
        <v>4.88</v>
      </c>
      <c r="R545" s="5">
        <v>9</v>
      </c>
      <c r="S545" s="5" t="s">
        <v>37</v>
      </c>
      <c r="T545" s="118">
        <v>240000</v>
      </c>
      <c r="U545" s="5" t="s">
        <v>37</v>
      </c>
      <c r="V545" s="4" t="s">
        <v>38</v>
      </c>
      <c r="W545" s="4" t="s">
        <v>38</v>
      </c>
      <c r="X545" s="4" t="s">
        <v>38</v>
      </c>
      <c r="Y545" s="4" t="s">
        <v>38</v>
      </c>
      <c r="Z545" s="4" t="s">
        <v>38</v>
      </c>
      <c r="AA545" s="4" t="s">
        <v>38</v>
      </c>
      <c r="AB545" s="4" t="s">
        <v>38</v>
      </c>
      <c r="AC545" s="4" t="s">
        <v>38</v>
      </c>
      <c r="AD545" s="4" t="s">
        <v>38</v>
      </c>
      <c r="AE545" s="4" t="s">
        <v>38</v>
      </c>
      <c r="AF545" s="140" t="s">
        <v>6420</v>
      </c>
    </row>
    <row r="546" spans="1:32" s="6" customFormat="1" ht="60" customHeight="1" x14ac:dyDescent="0.2">
      <c r="A546" s="1">
        <v>543</v>
      </c>
      <c r="B546" s="4" t="s">
        <v>6223</v>
      </c>
      <c r="C546" s="4" t="s">
        <v>2506</v>
      </c>
      <c r="D546" s="4" t="s">
        <v>28</v>
      </c>
      <c r="E546" s="4" t="s">
        <v>7981</v>
      </c>
      <c r="F546" s="4" t="s">
        <v>185</v>
      </c>
      <c r="G546" s="4" t="s">
        <v>7984</v>
      </c>
      <c r="H546" s="4" t="s">
        <v>7983</v>
      </c>
      <c r="I546" s="4" t="s">
        <v>7982</v>
      </c>
      <c r="J546" s="4" t="s">
        <v>7981</v>
      </c>
      <c r="K546" s="4">
        <v>33.392074999999998</v>
      </c>
      <c r="L546" s="4">
        <v>71.988389999999995</v>
      </c>
      <c r="M546" s="4">
        <v>40</v>
      </c>
      <c r="N546" s="4">
        <v>1552362</v>
      </c>
      <c r="O546" s="4">
        <v>432000</v>
      </c>
      <c r="P546" s="14" t="s">
        <v>7980</v>
      </c>
      <c r="Q546" s="4">
        <v>5.49</v>
      </c>
      <c r="R546" s="5">
        <v>9</v>
      </c>
      <c r="S546" s="5" t="s">
        <v>37</v>
      </c>
      <c r="T546" s="118">
        <v>240000</v>
      </c>
      <c r="U546" s="5" t="s">
        <v>37</v>
      </c>
      <c r="V546" s="4" t="s">
        <v>38</v>
      </c>
      <c r="W546" s="4" t="s">
        <v>38</v>
      </c>
      <c r="X546" s="4" t="s">
        <v>38</v>
      </c>
      <c r="Y546" s="4" t="s">
        <v>38</v>
      </c>
      <c r="Z546" s="4" t="s">
        <v>38</v>
      </c>
      <c r="AA546" s="4" t="s">
        <v>38</v>
      </c>
      <c r="AB546" s="4" t="s">
        <v>38</v>
      </c>
      <c r="AC546" s="4" t="s">
        <v>38</v>
      </c>
      <c r="AD546" s="4" t="s">
        <v>38</v>
      </c>
      <c r="AE546" s="4" t="s">
        <v>38</v>
      </c>
      <c r="AF546" s="140" t="s">
        <v>6420</v>
      </c>
    </row>
    <row r="547" spans="1:32" s="6" customFormat="1" ht="60" customHeight="1" x14ac:dyDescent="0.2">
      <c r="A547" s="5">
        <v>544</v>
      </c>
      <c r="B547" s="4" t="s">
        <v>6223</v>
      </c>
      <c r="C547" s="4" t="s">
        <v>2506</v>
      </c>
      <c r="D547" s="4" t="s">
        <v>41</v>
      </c>
      <c r="E547" s="4" t="s">
        <v>150</v>
      </c>
      <c r="F547" s="4" t="s">
        <v>150</v>
      </c>
      <c r="G547" s="4" t="s">
        <v>8656</v>
      </c>
      <c r="H547" s="4" t="s">
        <v>8620</v>
      </c>
      <c r="I547" s="4" t="s">
        <v>8619</v>
      </c>
      <c r="J547" s="4" t="s">
        <v>150</v>
      </c>
      <c r="K547" s="4">
        <v>33.241498999999997</v>
      </c>
      <c r="L547" s="4">
        <v>72.474367999999998</v>
      </c>
      <c r="M547" s="4">
        <v>44</v>
      </c>
      <c r="N547" s="4">
        <v>1216008</v>
      </c>
      <c r="O547" s="156">
        <v>432000</v>
      </c>
      <c r="P547" s="10" t="s">
        <v>8655</v>
      </c>
      <c r="Q547" s="4">
        <v>4.26</v>
      </c>
      <c r="R547" s="4">
        <v>9</v>
      </c>
      <c r="S547" s="4" t="s">
        <v>37</v>
      </c>
      <c r="T547" s="118">
        <v>240000</v>
      </c>
      <c r="U547" s="4" t="s">
        <v>37</v>
      </c>
      <c r="V547" s="4" t="s">
        <v>38</v>
      </c>
      <c r="W547" s="4" t="s">
        <v>38</v>
      </c>
      <c r="X547" s="4" t="s">
        <v>38</v>
      </c>
      <c r="Y547" s="4" t="s">
        <v>38</v>
      </c>
      <c r="Z547" s="4" t="s">
        <v>38</v>
      </c>
      <c r="AA547" s="4" t="s">
        <v>38</v>
      </c>
      <c r="AB547" s="4" t="s">
        <v>38</v>
      </c>
      <c r="AC547" s="4" t="s">
        <v>38</v>
      </c>
      <c r="AD547" s="4" t="s">
        <v>38</v>
      </c>
      <c r="AE547" s="4" t="s">
        <v>38</v>
      </c>
      <c r="AF547" s="140" t="s">
        <v>6420</v>
      </c>
    </row>
    <row r="548" spans="1:32" s="6" customFormat="1" ht="60" customHeight="1" x14ac:dyDescent="0.2">
      <c r="A548" s="1">
        <v>545</v>
      </c>
      <c r="B548" s="4" t="s">
        <v>6223</v>
      </c>
      <c r="C548" s="4" t="s">
        <v>2506</v>
      </c>
      <c r="D548" s="4" t="s">
        <v>41</v>
      </c>
      <c r="E548" s="4" t="s">
        <v>150</v>
      </c>
      <c r="F548" s="4" t="s">
        <v>150</v>
      </c>
      <c r="G548" s="4" t="s">
        <v>8654</v>
      </c>
      <c r="H548" s="4" t="s">
        <v>8615</v>
      </c>
      <c r="I548" s="4" t="s">
        <v>8614</v>
      </c>
      <c r="J548" s="4" t="s">
        <v>150</v>
      </c>
      <c r="K548" s="4">
        <v>33.238295000000001</v>
      </c>
      <c r="L548" s="4">
        <v>72.472620000000006</v>
      </c>
      <c r="M548" s="4">
        <v>40</v>
      </c>
      <c r="N548" s="2">
        <v>1216008</v>
      </c>
      <c r="O548" s="156">
        <v>432000</v>
      </c>
      <c r="P548" s="146" t="s">
        <v>8653</v>
      </c>
      <c r="Q548" s="4">
        <v>4.26</v>
      </c>
      <c r="R548" s="4">
        <v>9</v>
      </c>
      <c r="S548" s="4" t="s">
        <v>37</v>
      </c>
      <c r="T548" s="118">
        <v>240000</v>
      </c>
      <c r="U548" s="4" t="s">
        <v>37</v>
      </c>
      <c r="V548" s="4" t="s">
        <v>38</v>
      </c>
      <c r="W548" s="4" t="s">
        <v>38</v>
      </c>
      <c r="X548" s="4" t="s">
        <v>38</v>
      </c>
      <c r="Y548" s="4" t="s">
        <v>38</v>
      </c>
      <c r="Z548" s="4" t="s">
        <v>38</v>
      </c>
      <c r="AA548" s="4" t="s">
        <v>38</v>
      </c>
      <c r="AB548" s="4" t="s">
        <v>38</v>
      </c>
      <c r="AC548" s="4" t="s">
        <v>38</v>
      </c>
      <c r="AD548" s="4" t="s">
        <v>38</v>
      </c>
      <c r="AE548" s="4" t="s">
        <v>38</v>
      </c>
      <c r="AF548" s="140" t="s">
        <v>6420</v>
      </c>
    </row>
    <row r="549" spans="1:32" s="6" customFormat="1" ht="60" customHeight="1" x14ac:dyDescent="0.2">
      <c r="A549" s="5">
        <v>546</v>
      </c>
      <c r="B549" s="4" t="s">
        <v>6223</v>
      </c>
      <c r="C549" s="4" t="s">
        <v>27</v>
      </c>
      <c r="D549" s="4" t="s">
        <v>28</v>
      </c>
      <c r="E549" s="4" t="s">
        <v>1719</v>
      </c>
      <c r="F549" s="4" t="s">
        <v>178</v>
      </c>
      <c r="G549" s="4" t="s">
        <v>1130</v>
      </c>
      <c r="H549" s="4" t="s">
        <v>7978</v>
      </c>
      <c r="I549" s="4" t="s">
        <v>7977</v>
      </c>
      <c r="J549" s="4" t="s">
        <v>8652</v>
      </c>
      <c r="K549" s="4">
        <v>33.407960000000003</v>
      </c>
      <c r="L549" s="93">
        <v>71.876999999999995</v>
      </c>
      <c r="M549" s="4">
        <v>46</v>
      </c>
      <c r="N549" s="4">
        <v>1381644</v>
      </c>
      <c r="O549" s="10">
        <v>480000</v>
      </c>
      <c r="P549" s="4" t="s">
        <v>6874</v>
      </c>
      <c r="Q549" s="4">
        <v>4.88</v>
      </c>
      <c r="R549" s="1">
        <v>9</v>
      </c>
      <c r="S549" s="5" t="s">
        <v>37</v>
      </c>
      <c r="T549" s="1">
        <v>240000</v>
      </c>
      <c r="U549" s="1" t="s">
        <v>37</v>
      </c>
      <c r="V549" s="4" t="s">
        <v>38</v>
      </c>
      <c r="W549" s="4" t="s">
        <v>38</v>
      </c>
      <c r="X549" s="4" t="s">
        <v>38</v>
      </c>
      <c r="Y549" s="4" t="s">
        <v>38</v>
      </c>
      <c r="Z549" s="4" t="s">
        <v>38</v>
      </c>
      <c r="AA549" s="4" t="s">
        <v>38</v>
      </c>
      <c r="AB549" s="4" t="s">
        <v>38</v>
      </c>
      <c r="AC549" s="4" t="s">
        <v>38</v>
      </c>
      <c r="AD549" s="4" t="s">
        <v>38</v>
      </c>
      <c r="AE549" s="4" t="s">
        <v>38</v>
      </c>
      <c r="AF549" s="140" t="s">
        <v>6420</v>
      </c>
    </row>
    <row r="550" spans="1:32" s="6" customFormat="1" ht="60" customHeight="1" x14ac:dyDescent="0.2">
      <c r="A550" s="1">
        <v>547</v>
      </c>
      <c r="B550" s="4" t="s">
        <v>6223</v>
      </c>
      <c r="C550" s="4" t="s">
        <v>27</v>
      </c>
      <c r="D550" s="4" t="s">
        <v>109</v>
      </c>
      <c r="E550" s="4" t="s">
        <v>2353</v>
      </c>
      <c r="F550" s="4" t="s">
        <v>8648</v>
      </c>
      <c r="G550" s="4" t="s">
        <v>8651</v>
      </c>
      <c r="H550" s="4" t="s">
        <v>8650</v>
      </c>
      <c r="I550" s="4" t="s">
        <v>8649</v>
      </c>
      <c r="J550" s="4" t="s">
        <v>8644</v>
      </c>
      <c r="K550" s="4">
        <v>33.507989999999999</v>
      </c>
      <c r="L550" s="4">
        <v>72.626999999999995</v>
      </c>
      <c r="M550" s="4">
        <v>58</v>
      </c>
      <c r="N550" s="4">
        <v>970123</v>
      </c>
      <c r="O550" s="10">
        <v>480000</v>
      </c>
      <c r="P550" s="4" t="s">
        <v>38</v>
      </c>
      <c r="Q550" s="4">
        <v>4.87</v>
      </c>
      <c r="R550" s="1">
        <v>9.1199999999999992</v>
      </c>
      <c r="S550" s="5" t="s">
        <v>37</v>
      </c>
      <c r="T550" s="4" t="s">
        <v>38</v>
      </c>
      <c r="U550" s="4" t="s">
        <v>38</v>
      </c>
      <c r="V550" s="4" t="s">
        <v>38</v>
      </c>
      <c r="W550" s="4" t="s">
        <v>38</v>
      </c>
      <c r="X550" s="4" t="s">
        <v>38</v>
      </c>
      <c r="Y550" s="4" t="s">
        <v>38</v>
      </c>
      <c r="Z550" s="4" t="s">
        <v>38</v>
      </c>
      <c r="AA550" s="4" t="s">
        <v>38</v>
      </c>
      <c r="AB550" s="4" t="s">
        <v>38</v>
      </c>
      <c r="AC550" s="4" t="s">
        <v>38</v>
      </c>
      <c r="AD550" s="4" t="s">
        <v>38</v>
      </c>
      <c r="AE550" s="4" t="s">
        <v>38</v>
      </c>
      <c r="AF550" s="140" t="s">
        <v>6967</v>
      </c>
    </row>
    <row r="551" spans="1:32" s="6" customFormat="1" ht="60" customHeight="1" x14ac:dyDescent="0.2">
      <c r="A551" s="5">
        <v>548</v>
      </c>
      <c r="B551" s="4" t="s">
        <v>6223</v>
      </c>
      <c r="C551" s="4" t="s">
        <v>27</v>
      </c>
      <c r="D551" s="4" t="s">
        <v>109</v>
      </c>
      <c r="E551" s="4" t="s">
        <v>2685</v>
      </c>
      <c r="F551" s="4" t="s">
        <v>8648</v>
      </c>
      <c r="G551" s="4" t="s">
        <v>8647</v>
      </c>
      <c r="H551" s="4" t="s">
        <v>8646</v>
      </c>
      <c r="I551" s="4" t="s">
        <v>8645</v>
      </c>
      <c r="J551" s="4" t="s">
        <v>8644</v>
      </c>
      <c r="K551" s="4">
        <v>33.518189999999997</v>
      </c>
      <c r="L551" s="4">
        <v>72.621300000000005</v>
      </c>
      <c r="M551" s="4">
        <v>62</v>
      </c>
      <c r="N551" s="4">
        <v>989142</v>
      </c>
      <c r="O551" s="10">
        <v>480000</v>
      </c>
      <c r="P551" s="4" t="s">
        <v>38</v>
      </c>
      <c r="Q551" s="4">
        <v>4.87</v>
      </c>
      <c r="R551" s="1">
        <v>9.3000000000000007</v>
      </c>
      <c r="S551" s="5" t="s">
        <v>37</v>
      </c>
      <c r="T551" s="4" t="s">
        <v>38</v>
      </c>
      <c r="U551" s="4" t="s">
        <v>38</v>
      </c>
      <c r="V551" s="4" t="s">
        <v>38</v>
      </c>
      <c r="W551" s="4" t="s">
        <v>38</v>
      </c>
      <c r="X551" s="4" t="s">
        <v>38</v>
      </c>
      <c r="Y551" s="4" t="s">
        <v>38</v>
      </c>
      <c r="Z551" s="4" t="s">
        <v>38</v>
      </c>
      <c r="AA551" s="4" t="s">
        <v>38</v>
      </c>
      <c r="AB551" s="4" t="s">
        <v>38</v>
      </c>
      <c r="AC551" s="4" t="s">
        <v>38</v>
      </c>
      <c r="AD551" s="4" t="s">
        <v>38</v>
      </c>
      <c r="AE551" s="4" t="s">
        <v>38</v>
      </c>
      <c r="AF551" s="140" t="s">
        <v>6967</v>
      </c>
    </row>
    <row r="552" spans="1:32" s="6" customFormat="1" ht="60" customHeight="1" x14ac:dyDescent="0.2">
      <c r="A552" s="1">
        <v>549</v>
      </c>
      <c r="B552" s="4" t="s">
        <v>6223</v>
      </c>
      <c r="C552" s="4" t="s">
        <v>27</v>
      </c>
      <c r="D552" s="4" t="s">
        <v>27</v>
      </c>
      <c r="E552" s="4" t="s">
        <v>2458</v>
      </c>
      <c r="F552" s="4" t="s">
        <v>2458</v>
      </c>
      <c r="G552" s="4" t="s">
        <v>8643</v>
      </c>
      <c r="H552" s="4" t="s">
        <v>8642</v>
      </c>
      <c r="I552" s="4" t="s">
        <v>8641</v>
      </c>
      <c r="J552" s="4" t="s">
        <v>8638</v>
      </c>
      <c r="K552" s="4">
        <v>33.748019999999997</v>
      </c>
      <c r="L552" s="4">
        <v>72.488100000000003</v>
      </c>
      <c r="M552" s="4">
        <v>72</v>
      </c>
      <c r="N552" s="4">
        <v>989411</v>
      </c>
      <c r="O552" s="10">
        <v>480000</v>
      </c>
      <c r="P552" s="4" t="s">
        <v>38</v>
      </c>
      <c r="Q552" s="4">
        <v>4.87</v>
      </c>
      <c r="R552" s="4">
        <v>9.1199999999999992</v>
      </c>
      <c r="S552" s="5" t="s">
        <v>37</v>
      </c>
      <c r="T552" s="4" t="s">
        <v>38</v>
      </c>
      <c r="U552" s="4" t="s">
        <v>38</v>
      </c>
      <c r="V552" s="4" t="s">
        <v>38</v>
      </c>
      <c r="W552" s="4" t="s">
        <v>38</v>
      </c>
      <c r="X552" s="4" t="s">
        <v>38</v>
      </c>
      <c r="Y552" s="4" t="s">
        <v>38</v>
      </c>
      <c r="Z552" s="4" t="s">
        <v>38</v>
      </c>
      <c r="AA552" s="4" t="s">
        <v>38</v>
      </c>
      <c r="AB552" s="4" t="s">
        <v>38</v>
      </c>
      <c r="AC552" s="4" t="s">
        <v>38</v>
      </c>
      <c r="AD552" s="4" t="s">
        <v>38</v>
      </c>
      <c r="AE552" s="4" t="s">
        <v>38</v>
      </c>
      <c r="AF552" s="140" t="s">
        <v>6967</v>
      </c>
    </row>
    <row r="553" spans="1:32" s="6" customFormat="1" ht="60" customHeight="1" x14ac:dyDescent="0.2">
      <c r="A553" s="5">
        <v>550</v>
      </c>
      <c r="B553" s="4" t="s">
        <v>6223</v>
      </c>
      <c r="C553" s="4" t="s">
        <v>27</v>
      </c>
      <c r="D553" s="4" t="s">
        <v>27</v>
      </c>
      <c r="E553" s="4" t="s">
        <v>2930</v>
      </c>
      <c r="F553" s="4" t="s">
        <v>2458</v>
      </c>
      <c r="G553" s="4" t="s">
        <v>8640</v>
      </c>
      <c r="H553" s="4" t="s">
        <v>8639</v>
      </c>
      <c r="I553" s="4" t="s">
        <v>3771</v>
      </c>
      <c r="J553" s="4" t="s">
        <v>8638</v>
      </c>
      <c r="K553" s="4">
        <v>33.747320000000002</v>
      </c>
      <c r="L553" s="4">
        <v>72.471400000000003</v>
      </c>
      <c r="M553" s="4">
        <v>55</v>
      </c>
      <c r="N553" s="10">
        <v>951021</v>
      </c>
      <c r="O553" s="10">
        <v>480000</v>
      </c>
      <c r="P553" s="4" t="s">
        <v>38</v>
      </c>
      <c r="Q553" s="4">
        <v>4.87</v>
      </c>
      <c r="R553" s="1">
        <v>8</v>
      </c>
      <c r="S553" s="5" t="s">
        <v>37</v>
      </c>
      <c r="T553" s="4" t="s">
        <v>38</v>
      </c>
      <c r="U553" s="4" t="s">
        <v>38</v>
      </c>
      <c r="V553" s="4" t="s">
        <v>38</v>
      </c>
      <c r="W553" s="4" t="s">
        <v>38</v>
      </c>
      <c r="X553" s="4" t="s">
        <v>38</v>
      </c>
      <c r="Y553" s="4" t="s">
        <v>38</v>
      </c>
      <c r="Z553" s="4" t="s">
        <v>38</v>
      </c>
      <c r="AA553" s="4" t="s">
        <v>38</v>
      </c>
      <c r="AB553" s="4" t="s">
        <v>38</v>
      </c>
      <c r="AC553" s="4" t="s">
        <v>38</v>
      </c>
      <c r="AD553" s="4" t="s">
        <v>38</v>
      </c>
      <c r="AE553" s="4" t="s">
        <v>38</v>
      </c>
      <c r="AF553" s="140" t="s">
        <v>6967</v>
      </c>
    </row>
    <row r="554" spans="1:32" s="6" customFormat="1" ht="60" customHeight="1" x14ac:dyDescent="0.2">
      <c r="A554" s="1">
        <v>551</v>
      </c>
      <c r="B554" s="4" t="s">
        <v>6223</v>
      </c>
      <c r="C554" s="4" t="s">
        <v>704</v>
      </c>
      <c r="D554" s="4" t="s">
        <v>704</v>
      </c>
      <c r="E554" s="4" t="s">
        <v>8635</v>
      </c>
      <c r="F554" s="4" t="s">
        <v>8635</v>
      </c>
      <c r="G554" s="4" t="s">
        <v>3534</v>
      </c>
      <c r="H554" s="4" t="s">
        <v>8637</v>
      </c>
      <c r="I554" s="4" t="s">
        <v>8636</v>
      </c>
      <c r="J554" s="4" t="s">
        <v>8635</v>
      </c>
      <c r="K554" s="4">
        <v>32.5321</v>
      </c>
      <c r="L554" s="4">
        <v>73.415199999999999</v>
      </c>
      <c r="M554" s="4">
        <v>45</v>
      </c>
      <c r="N554" s="2">
        <v>1730325</v>
      </c>
      <c r="O554" s="156">
        <v>480000</v>
      </c>
      <c r="P554" s="4" t="s">
        <v>38</v>
      </c>
      <c r="Q554" s="4">
        <v>4.87</v>
      </c>
      <c r="R554" s="4">
        <v>12</v>
      </c>
      <c r="S554" s="4" t="s">
        <v>37</v>
      </c>
      <c r="T554" s="4" t="s">
        <v>38</v>
      </c>
      <c r="U554" s="4" t="s">
        <v>38</v>
      </c>
      <c r="V554" s="4" t="s">
        <v>38</v>
      </c>
      <c r="W554" s="4" t="s">
        <v>38</v>
      </c>
      <c r="X554" s="4" t="s">
        <v>38</v>
      </c>
      <c r="Y554" s="4" t="s">
        <v>38</v>
      </c>
      <c r="Z554" s="4" t="s">
        <v>38</v>
      </c>
      <c r="AA554" s="4" t="s">
        <v>38</v>
      </c>
      <c r="AB554" s="4" t="s">
        <v>38</v>
      </c>
      <c r="AC554" s="4" t="s">
        <v>38</v>
      </c>
      <c r="AD554" s="4" t="s">
        <v>38</v>
      </c>
      <c r="AE554" s="4" t="s">
        <v>38</v>
      </c>
      <c r="AF554" s="4" t="s">
        <v>6971</v>
      </c>
    </row>
    <row r="555" spans="1:32" s="6" customFormat="1" ht="60" customHeight="1" x14ac:dyDescent="0.2">
      <c r="A555" s="5">
        <v>552</v>
      </c>
      <c r="B555" s="4" t="s">
        <v>6223</v>
      </c>
      <c r="C555" s="4" t="s">
        <v>704</v>
      </c>
      <c r="D555" s="4" t="s">
        <v>704</v>
      </c>
      <c r="E555" s="4" t="s">
        <v>8630</v>
      </c>
      <c r="F555" s="4" t="s">
        <v>8634</v>
      </c>
      <c r="G555" s="4" t="s">
        <v>8633</v>
      </c>
      <c r="H555" s="4" t="s">
        <v>8632</v>
      </c>
      <c r="I555" s="4" t="s">
        <v>8631</v>
      </c>
      <c r="J555" s="4" t="s">
        <v>8630</v>
      </c>
      <c r="K555" s="4">
        <v>32.5244</v>
      </c>
      <c r="L555" s="4">
        <v>73.399299999999997</v>
      </c>
      <c r="M555" s="4">
        <v>45</v>
      </c>
      <c r="N555" s="2">
        <v>1730325</v>
      </c>
      <c r="O555" s="156">
        <v>480000</v>
      </c>
      <c r="P555" s="4" t="s">
        <v>38</v>
      </c>
      <c r="Q555" s="4">
        <v>4.87</v>
      </c>
      <c r="R555" s="4">
        <v>12</v>
      </c>
      <c r="S555" s="4" t="s">
        <v>37</v>
      </c>
      <c r="T555" s="4" t="s">
        <v>38</v>
      </c>
      <c r="U555" s="4" t="s">
        <v>38</v>
      </c>
      <c r="V555" s="4" t="s">
        <v>38</v>
      </c>
      <c r="W555" s="4" t="s">
        <v>38</v>
      </c>
      <c r="X555" s="4" t="s">
        <v>38</v>
      </c>
      <c r="Y555" s="4" t="s">
        <v>38</v>
      </c>
      <c r="Z555" s="4" t="s">
        <v>38</v>
      </c>
      <c r="AA555" s="4" t="s">
        <v>38</v>
      </c>
      <c r="AB555" s="4" t="s">
        <v>38</v>
      </c>
      <c r="AC555" s="4" t="s">
        <v>38</v>
      </c>
      <c r="AD555" s="4" t="s">
        <v>38</v>
      </c>
      <c r="AE555" s="4" t="s">
        <v>38</v>
      </c>
      <c r="AF555" s="4" t="s">
        <v>6971</v>
      </c>
    </row>
    <row r="556" spans="1:32" s="6" customFormat="1" ht="60" customHeight="1" x14ac:dyDescent="0.2">
      <c r="A556" s="1">
        <v>553</v>
      </c>
      <c r="B556" s="4" t="s">
        <v>6223</v>
      </c>
      <c r="C556" s="4" t="s">
        <v>704</v>
      </c>
      <c r="D556" s="4" t="s">
        <v>704</v>
      </c>
      <c r="E556" s="4" t="s">
        <v>8626</v>
      </c>
      <c r="F556" s="4" t="s">
        <v>8626</v>
      </c>
      <c r="G556" s="4" t="s">
        <v>8629</v>
      </c>
      <c r="H556" s="4" t="s">
        <v>8628</v>
      </c>
      <c r="I556" s="4" t="s">
        <v>8627</v>
      </c>
      <c r="J556" s="4" t="s">
        <v>8626</v>
      </c>
      <c r="K556" s="4">
        <v>32.599499999999999</v>
      </c>
      <c r="L556" s="4">
        <v>73.451080000000005</v>
      </c>
      <c r="M556" s="4">
        <v>40</v>
      </c>
      <c r="N556" s="2">
        <v>1730325</v>
      </c>
      <c r="O556" s="156">
        <v>480000</v>
      </c>
      <c r="P556" s="4" t="s">
        <v>38</v>
      </c>
      <c r="Q556" s="4">
        <v>4.87</v>
      </c>
      <c r="R556" s="4">
        <v>12</v>
      </c>
      <c r="S556" s="4" t="s">
        <v>37</v>
      </c>
      <c r="T556" s="4" t="s">
        <v>38</v>
      </c>
      <c r="U556" s="4" t="s">
        <v>38</v>
      </c>
      <c r="V556" s="4" t="s">
        <v>38</v>
      </c>
      <c r="W556" s="4" t="s">
        <v>38</v>
      </c>
      <c r="X556" s="4" t="s">
        <v>38</v>
      </c>
      <c r="Y556" s="4" t="s">
        <v>38</v>
      </c>
      <c r="Z556" s="4" t="s">
        <v>38</v>
      </c>
      <c r="AA556" s="4" t="s">
        <v>38</v>
      </c>
      <c r="AB556" s="4" t="s">
        <v>38</v>
      </c>
      <c r="AC556" s="4" t="s">
        <v>38</v>
      </c>
      <c r="AD556" s="4" t="s">
        <v>38</v>
      </c>
      <c r="AE556" s="4" t="s">
        <v>38</v>
      </c>
      <c r="AF556" s="4" t="s">
        <v>6971</v>
      </c>
    </row>
    <row r="557" spans="1:32" s="6" customFormat="1" ht="60" customHeight="1" x14ac:dyDescent="0.2">
      <c r="A557" s="5">
        <v>554</v>
      </c>
      <c r="B557" s="4" t="s">
        <v>6223</v>
      </c>
      <c r="C557" s="4" t="s">
        <v>704</v>
      </c>
      <c r="D557" s="4" t="s">
        <v>704</v>
      </c>
      <c r="E557" s="4" t="s">
        <v>8622</v>
      </c>
      <c r="F557" s="4" t="s">
        <v>8622</v>
      </c>
      <c r="G557" s="4" t="s">
        <v>8625</v>
      </c>
      <c r="H557" s="4" t="s">
        <v>8624</v>
      </c>
      <c r="I557" s="4" t="s">
        <v>8623</v>
      </c>
      <c r="J557" s="4" t="s">
        <v>8622</v>
      </c>
      <c r="K557" s="4">
        <v>32.586500000000001</v>
      </c>
      <c r="L557" s="4">
        <v>73.572149999999993</v>
      </c>
      <c r="M557" s="4">
        <v>40</v>
      </c>
      <c r="N557" s="2">
        <v>1730325</v>
      </c>
      <c r="O557" s="156">
        <v>480000</v>
      </c>
      <c r="P557" s="4" t="s">
        <v>38</v>
      </c>
      <c r="Q557" s="4">
        <v>4.87</v>
      </c>
      <c r="R557" s="4">
        <v>12</v>
      </c>
      <c r="S557" s="4" t="s">
        <v>37</v>
      </c>
      <c r="T557" s="4" t="s">
        <v>38</v>
      </c>
      <c r="U557" s="4" t="s">
        <v>38</v>
      </c>
      <c r="V557" s="4" t="s">
        <v>38</v>
      </c>
      <c r="W557" s="4" t="s">
        <v>38</v>
      </c>
      <c r="X557" s="4" t="s">
        <v>38</v>
      </c>
      <c r="Y557" s="4" t="s">
        <v>38</v>
      </c>
      <c r="Z557" s="4" t="s">
        <v>38</v>
      </c>
      <c r="AA557" s="4" t="s">
        <v>38</v>
      </c>
      <c r="AB557" s="4" t="s">
        <v>38</v>
      </c>
      <c r="AC557" s="4" t="s">
        <v>38</v>
      </c>
      <c r="AD557" s="4" t="s">
        <v>38</v>
      </c>
      <c r="AE557" s="4" t="s">
        <v>38</v>
      </c>
      <c r="AF557" s="4" t="s">
        <v>6971</v>
      </c>
    </row>
    <row r="558" spans="1:32" s="6" customFormat="1" ht="60" customHeight="1" x14ac:dyDescent="0.2">
      <c r="A558" s="1">
        <v>555</v>
      </c>
      <c r="B558" s="1" t="s">
        <v>6223</v>
      </c>
      <c r="C558" s="5" t="s">
        <v>27</v>
      </c>
      <c r="D558" s="5" t="s">
        <v>41</v>
      </c>
      <c r="E558" s="5" t="s">
        <v>150</v>
      </c>
      <c r="F558" s="5" t="s">
        <v>150</v>
      </c>
      <c r="G558" s="1" t="s">
        <v>8621</v>
      </c>
      <c r="H558" s="5" t="s">
        <v>8620</v>
      </c>
      <c r="I558" s="5" t="s">
        <v>8619</v>
      </c>
      <c r="J558" s="5" t="s">
        <v>150</v>
      </c>
      <c r="K558" s="5">
        <v>33.241498999999997</v>
      </c>
      <c r="L558" s="5">
        <v>72.474367999999998</v>
      </c>
      <c r="M558" s="1">
        <v>44</v>
      </c>
      <c r="N558" s="1">
        <v>1216008</v>
      </c>
      <c r="O558" s="35">
        <v>432000</v>
      </c>
      <c r="P558" s="1" t="s">
        <v>8579</v>
      </c>
      <c r="Q558" s="1">
        <v>4.26</v>
      </c>
      <c r="R558" s="1">
        <v>9</v>
      </c>
      <c r="S558" s="5" t="s">
        <v>37</v>
      </c>
      <c r="T558" s="1">
        <v>240000</v>
      </c>
      <c r="U558" s="1" t="s">
        <v>37</v>
      </c>
      <c r="V558" s="1" t="s">
        <v>38</v>
      </c>
      <c r="W558" s="1" t="s">
        <v>38</v>
      </c>
      <c r="X558" s="1" t="s">
        <v>38</v>
      </c>
      <c r="Y558" s="1" t="s">
        <v>38</v>
      </c>
      <c r="Z558" s="1" t="s">
        <v>38</v>
      </c>
      <c r="AA558" s="1" t="s">
        <v>38</v>
      </c>
      <c r="AB558" s="1" t="s">
        <v>38</v>
      </c>
      <c r="AC558" s="1" t="s">
        <v>38</v>
      </c>
      <c r="AD558" s="1" t="s">
        <v>38</v>
      </c>
      <c r="AE558" s="1" t="s">
        <v>38</v>
      </c>
      <c r="AF558" s="1" t="s">
        <v>6420</v>
      </c>
    </row>
    <row r="559" spans="1:32" s="6" customFormat="1" ht="60" customHeight="1" x14ac:dyDescent="0.2">
      <c r="A559" s="5">
        <v>556</v>
      </c>
      <c r="B559" s="1" t="s">
        <v>6223</v>
      </c>
      <c r="C559" s="5" t="s">
        <v>27</v>
      </c>
      <c r="D559" s="5" t="s">
        <v>28</v>
      </c>
      <c r="E559" s="5" t="s">
        <v>7981</v>
      </c>
      <c r="F559" s="5" t="s">
        <v>185</v>
      </c>
      <c r="G559" s="5" t="s">
        <v>8618</v>
      </c>
      <c r="H559" s="5" t="s">
        <v>7983</v>
      </c>
      <c r="I559" s="5" t="s">
        <v>7982</v>
      </c>
      <c r="J559" s="5" t="s">
        <v>7981</v>
      </c>
      <c r="K559" s="5">
        <v>33.392074999999998</v>
      </c>
      <c r="L559" s="5">
        <v>71.988389999999995</v>
      </c>
      <c r="M559" s="1">
        <v>40</v>
      </c>
      <c r="N559" s="1">
        <v>1552362</v>
      </c>
      <c r="O559" s="35">
        <v>432000</v>
      </c>
      <c r="P559" s="1" t="s">
        <v>6874</v>
      </c>
      <c r="Q559" s="1">
        <v>5.49</v>
      </c>
      <c r="R559" s="1">
        <v>9</v>
      </c>
      <c r="S559" s="5" t="s">
        <v>37</v>
      </c>
      <c r="T559" s="1">
        <v>240000</v>
      </c>
      <c r="U559" s="1" t="s">
        <v>37</v>
      </c>
      <c r="V559" s="1" t="s">
        <v>38</v>
      </c>
      <c r="W559" s="1" t="s">
        <v>38</v>
      </c>
      <c r="X559" s="1" t="s">
        <v>38</v>
      </c>
      <c r="Y559" s="1" t="s">
        <v>38</v>
      </c>
      <c r="Z559" s="1" t="s">
        <v>38</v>
      </c>
      <c r="AA559" s="1" t="s">
        <v>38</v>
      </c>
      <c r="AB559" s="1" t="s">
        <v>38</v>
      </c>
      <c r="AC559" s="1" t="s">
        <v>38</v>
      </c>
      <c r="AD559" s="1" t="s">
        <v>38</v>
      </c>
      <c r="AE559" s="1" t="s">
        <v>38</v>
      </c>
      <c r="AF559" s="1" t="s">
        <v>6420</v>
      </c>
    </row>
    <row r="560" spans="1:32" s="6" customFormat="1" ht="60" customHeight="1" x14ac:dyDescent="0.2">
      <c r="A560" s="1">
        <v>557</v>
      </c>
      <c r="B560" s="1" t="s">
        <v>6223</v>
      </c>
      <c r="C560" s="5" t="s">
        <v>27</v>
      </c>
      <c r="D560" s="5" t="s">
        <v>28</v>
      </c>
      <c r="E560" s="5" t="s">
        <v>7981</v>
      </c>
      <c r="F560" s="5" t="s">
        <v>185</v>
      </c>
      <c r="G560" s="5" t="s">
        <v>8617</v>
      </c>
      <c r="H560" s="5" t="s">
        <v>8024</v>
      </c>
      <c r="I560" s="5" t="s">
        <v>8023</v>
      </c>
      <c r="J560" s="5" t="s">
        <v>7981</v>
      </c>
      <c r="K560" s="5">
        <v>33.392071000000001</v>
      </c>
      <c r="L560" s="5">
        <v>71.983755000000002</v>
      </c>
      <c r="M560" s="1">
        <v>40</v>
      </c>
      <c r="N560" s="1">
        <v>1381644</v>
      </c>
      <c r="O560" s="35">
        <v>432000</v>
      </c>
      <c r="P560" s="1" t="s">
        <v>8022</v>
      </c>
      <c r="Q560" s="1">
        <v>4.88</v>
      </c>
      <c r="R560" s="1">
        <v>9</v>
      </c>
      <c r="S560" s="5" t="s">
        <v>37</v>
      </c>
      <c r="T560" s="1">
        <v>240000</v>
      </c>
      <c r="U560" s="1" t="s">
        <v>37</v>
      </c>
      <c r="V560" s="1" t="s">
        <v>38</v>
      </c>
      <c r="W560" s="1" t="s">
        <v>38</v>
      </c>
      <c r="X560" s="1" t="s">
        <v>38</v>
      </c>
      <c r="Y560" s="1" t="s">
        <v>38</v>
      </c>
      <c r="Z560" s="1" t="s">
        <v>38</v>
      </c>
      <c r="AA560" s="1" t="s">
        <v>38</v>
      </c>
      <c r="AB560" s="1" t="s">
        <v>38</v>
      </c>
      <c r="AC560" s="1" t="s">
        <v>38</v>
      </c>
      <c r="AD560" s="1" t="s">
        <v>38</v>
      </c>
      <c r="AE560" s="1" t="s">
        <v>38</v>
      </c>
      <c r="AF560" s="1" t="s">
        <v>6420</v>
      </c>
    </row>
    <row r="561" spans="1:32" s="6" customFormat="1" ht="60" customHeight="1" x14ac:dyDescent="0.2">
      <c r="A561" s="5">
        <v>558</v>
      </c>
      <c r="B561" s="1" t="s">
        <v>6223</v>
      </c>
      <c r="C561" s="5" t="s">
        <v>27</v>
      </c>
      <c r="D561" s="5" t="s">
        <v>41</v>
      </c>
      <c r="E561" s="5" t="s">
        <v>150</v>
      </c>
      <c r="F561" s="5" t="s">
        <v>150</v>
      </c>
      <c r="G561" s="1" t="s">
        <v>8616</v>
      </c>
      <c r="H561" s="5" t="s">
        <v>8615</v>
      </c>
      <c r="I561" s="5" t="s">
        <v>8614</v>
      </c>
      <c r="J561" s="5" t="s">
        <v>150</v>
      </c>
      <c r="K561" s="5">
        <v>33.238295000000001</v>
      </c>
      <c r="L561" s="5">
        <v>72.472620000000006</v>
      </c>
      <c r="M561" s="1">
        <v>40</v>
      </c>
      <c r="N561" s="1">
        <v>1216008</v>
      </c>
      <c r="O561" s="35">
        <v>432000</v>
      </c>
      <c r="P561" s="1" t="s">
        <v>8613</v>
      </c>
      <c r="Q561" s="1">
        <v>4.26</v>
      </c>
      <c r="R561" s="1">
        <v>9</v>
      </c>
      <c r="S561" s="5" t="s">
        <v>37</v>
      </c>
      <c r="T561" s="1">
        <v>240000</v>
      </c>
      <c r="U561" s="1" t="s">
        <v>37</v>
      </c>
      <c r="V561" s="1" t="s">
        <v>38</v>
      </c>
      <c r="W561" s="1" t="s">
        <v>38</v>
      </c>
      <c r="X561" s="1" t="s">
        <v>38</v>
      </c>
      <c r="Y561" s="1" t="s">
        <v>38</v>
      </c>
      <c r="Z561" s="1" t="s">
        <v>38</v>
      </c>
      <c r="AA561" s="1" t="s">
        <v>38</v>
      </c>
      <c r="AB561" s="1" t="s">
        <v>38</v>
      </c>
      <c r="AC561" s="1" t="s">
        <v>38</v>
      </c>
      <c r="AD561" s="1" t="s">
        <v>38</v>
      </c>
      <c r="AE561" s="1" t="s">
        <v>38</v>
      </c>
      <c r="AF561" s="1" t="s">
        <v>6420</v>
      </c>
    </row>
    <row r="562" spans="1:32" s="6" customFormat="1" ht="60" customHeight="1" x14ac:dyDescent="0.2">
      <c r="A562" s="1">
        <v>559</v>
      </c>
      <c r="B562" s="1" t="s">
        <v>6223</v>
      </c>
      <c r="C562" s="1" t="s">
        <v>27</v>
      </c>
      <c r="D562" s="1" t="s">
        <v>109</v>
      </c>
      <c r="E562" s="1" t="s">
        <v>8610</v>
      </c>
      <c r="F562" s="5" t="s">
        <v>2221</v>
      </c>
      <c r="G562" s="5" t="s">
        <v>8612</v>
      </c>
      <c r="H562" s="5" t="s">
        <v>8611</v>
      </c>
      <c r="I562" s="1" t="s">
        <v>8557</v>
      </c>
      <c r="J562" s="1" t="s">
        <v>8610</v>
      </c>
      <c r="K562" s="1">
        <v>33.301200000000001</v>
      </c>
      <c r="L562" s="1">
        <v>72.382400000000004</v>
      </c>
      <c r="M562" s="1">
        <v>42</v>
      </c>
      <c r="N562" s="1">
        <v>1028322</v>
      </c>
      <c r="O562" s="35">
        <v>480000</v>
      </c>
      <c r="P562" s="40">
        <v>45359</v>
      </c>
      <c r="Q562" s="1">
        <v>3.6</v>
      </c>
      <c r="R562" s="1">
        <v>14.9</v>
      </c>
      <c r="S562" s="5" t="s">
        <v>37</v>
      </c>
      <c r="T562" s="5">
        <v>240000</v>
      </c>
      <c r="U562" s="5" t="s">
        <v>37</v>
      </c>
      <c r="V562" s="4">
        <v>192000</v>
      </c>
      <c r="W562" s="1" t="s">
        <v>470</v>
      </c>
      <c r="X562" s="1" t="s">
        <v>38</v>
      </c>
      <c r="Y562" s="1" t="s">
        <v>38</v>
      </c>
      <c r="Z562" s="1" t="s">
        <v>38</v>
      </c>
      <c r="AA562" s="1" t="s">
        <v>38</v>
      </c>
      <c r="AB562" s="1" t="s">
        <v>38</v>
      </c>
      <c r="AC562" s="1" t="s">
        <v>38</v>
      </c>
      <c r="AD562" s="1" t="s">
        <v>38</v>
      </c>
      <c r="AE562" s="1" t="s">
        <v>38</v>
      </c>
      <c r="AF562" s="1" t="s">
        <v>8609</v>
      </c>
    </row>
    <row r="563" spans="1:32" s="6" customFormat="1" ht="60" customHeight="1" x14ac:dyDescent="0.2">
      <c r="A563" s="5">
        <v>560</v>
      </c>
      <c r="B563" s="1" t="s">
        <v>6223</v>
      </c>
      <c r="C563" s="1" t="s">
        <v>2506</v>
      </c>
      <c r="D563" s="1" t="s">
        <v>6326</v>
      </c>
      <c r="E563" s="1" t="s">
        <v>2569</v>
      </c>
      <c r="F563" s="1" t="s">
        <v>2569</v>
      </c>
      <c r="G563" s="5" t="s">
        <v>8608</v>
      </c>
      <c r="H563" s="5" t="s">
        <v>8607</v>
      </c>
      <c r="I563" s="5" t="s">
        <v>8606</v>
      </c>
      <c r="J563" s="1" t="s">
        <v>2569</v>
      </c>
      <c r="K563" s="5">
        <v>33.536499999999997</v>
      </c>
      <c r="L563" s="5">
        <v>72.636499999999998</v>
      </c>
      <c r="M563" s="1">
        <v>40</v>
      </c>
      <c r="N563" s="1" t="s">
        <v>34</v>
      </c>
      <c r="O563" s="47">
        <v>480000</v>
      </c>
      <c r="P563" s="1" t="s">
        <v>6664</v>
      </c>
      <c r="Q563" s="1">
        <v>4.57</v>
      </c>
      <c r="R563" s="1">
        <v>15.2</v>
      </c>
      <c r="S563" s="1" t="s">
        <v>37</v>
      </c>
      <c r="T563" s="5">
        <v>240000</v>
      </c>
      <c r="U563" s="5" t="s">
        <v>37</v>
      </c>
      <c r="V563" s="1" t="s">
        <v>38</v>
      </c>
      <c r="W563" s="1" t="s">
        <v>38</v>
      </c>
      <c r="X563" s="1" t="s">
        <v>38</v>
      </c>
      <c r="Y563" s="1" t="s">
        <v>38</v>
      </c>
      <c r="Z563" s="1" t="s">
        <v>38</v>
      </c>
      <c r="AA563" s="1" t="s">
        <v>38</v>
      </c>
      <c r="AB563" s="1" t="s">
        <v>38</v>
      </c>
      <c r="AC563" s="1" t="s">
        <v>38</v>
      </c>
      <c r="AD563" s="1" t="s">
        <v>38</v>
      </c>
      <c r="AE563" s="1" t="s">
        <v>38</v>
      </c>
      <c r="AF563" s="1" t="s">
        <v>6420</v>
      </c>
    </row>
    <row r="564" spans="1:32" s="6" customFormat="1" ht="60" customHeight="1" x14ac:dyDescent="0.2">
      <c r="A564" s="1">
        <v>561</v>
      </c>
      <c r="B564" s="4" t="s">
        <v>6223</v>
      </c>
      <c r="C564" s="4" t="s">
        <v>27</v>
      </c>
      <c r="D564" s="4" t="s">
        <v>6385</v>
      </c>
      <c r="E564" s="4" t="s">
        <v>255</v>
      </c>
      <c r="F564" s="20" t="s">
        <v>6588</v>
      </c>
      <c r="G564" s="5" t="s">
        <v>8559</v>
      </c>
      <c r="H564" s="4" t="s">
        <v>8558</v>
      </c>
      <c r="I564" s="4" t="s">
        <v>8557</v>
      </c>
      <c r="J564" s="4" t="s">
        <v>8556</v>
      </c>
      <c r="K564" s="4">
        <v>33.499180000000003</v>
      </c>
      <c r="L564" s="4">
        <v>72.506190000000004</v>
      </c>
      <c r="M564" s="4">
        <v>42</v>
      </c>
      <c r="N564" s="4">
        <v>1028322</v>
      </c>
      <c r="O564" s="4">
        <v>480000</v>
      </c>
      <c r="P564" s="14" t="s">
        <v>38</v>
      </c>
      <c r="Q564" s="1">
        <v>3.6</v>
      </c>
      <c r="R564" s="1">
        <v>14.9</v>
      </c>
      <c r="S564" s="5" t="s">
        <v>37</v>
      </c>
      <c r="T564" s="1" t="s">
        <v>38</v>
      </c>
      <c r="U564" s="1" t="s">
        <v>38</v>
      </c>
      <c r="V564" s="1" t="s">
        <v>38</v>
      </c>
      <c r="W564" s="1" t="s">
        <v>38</v>
      </c>
      <c r="X564" s="1" t="s">
        <v>38</v>
      </c>
      <c r="Y564" s="1" t="s">
        <v>38</v>
      </c>
      <c r="Z564" s="1" t="s">
        <v>38</v>
      </c>
      <c r="AA564" s="1" t="s">
        <v>38</v>
      </c>
      <c r="AB564" s="1" t="s">
        <v>38</v>
      </c>
      <c r="AC564" s="1" t="s">
        <v>38</v>
      </c>
      <c r="AD564" s="1" t="s">
        <v>38</v>
      </c>
      <c r="AE564" s="1" t="s">
        <v>38</v>
      </c>
      <c r="AF564" s="1" t="s">
        <v>8524</v>
      </c>
    </row>
    <row r="565" spans="1:32" s="6" customFormat="1" ht="60" customHeight="1" x14ac:dyDescent="0.2">
      <c r="A565" s="5">
        <v>562</v>
      </c>
      <c r="B565" s="4" t="s">
        <v>6223</v>
      </c>
      <c r="C565" s="4" t="s">
        <v>27</v>
      </c>
      <c r="D565" s="4" t="s">
        <v>6385</v>
      </c>
      <c r="E565" s="1" t="s">
        <v>8549</v>
      </c>
      <c r="F565" s="4" t="s">
        <v>8548</v>
      </c>
      <c r="G565" s="5" t="s">
        <v>8547</v>
      </c>
      <c r="H565" s="5" t="s">
        <v>8546</v>
      </c>
      <c r="I565" s="12" t="s">
        <v>8044</v>
      </c>
      <c r="J565" s="1" t="s">
        <v>8545</v>
      </c>
      <c r="K565" s="1">
        <v>33.504820000000002</v>
      </c>
      <c r="L565" s="1">
        <v>72.302199999999999</v>
      </c>
      <c r="M565" s="1">
        <v>60</v>
      </c>
      <c r="N565" s="1">
        <v>1358524</v>
      </c>
      <c r="O565" s="4">
        <v>480000</v>
      </c>
      <c r="P565" s="14" t="s">
        <v>38</v>
      </c>
      <c r="Q565" s="1">
        <v>4.2699999999999996</v>
      </c>
      <c r="R565" s="1">
        <v>15</v>
      </c>
      <c r="S565" s="5" t="s">
        <v>37</v>
      </c>
      <c r="T565" s="1" t="s">
        <v>38</v>
      </c>
      <c r="U565" s="1" t="s">
        <v>38</v>
      </c>
      <c r="V565" s="1" t="s">
        <v>38</v>
      </c>
      <c r="W565" s="1" t="s">
        <v>38</v>
      </c>
      <c r="X565" s="1" t="s">
        <v>38</v>
      </c>
      <c r="Y565" s="1" t="s">
        <v>38</v>
      </c>
      <c r="Z565" s="1" t="s">
        <v>38</v>
      </c>
      <c r="AA565" s="1" t="s">
        <v>38</v>
      </c>
      <c r="AB565" s="1" t="s">
        <v>38</v>
      </c>
      <c r="AC565" s="1" t="s">
        <v>38</v>
      </c>
      <c r="AD565" s="1" t="s">
        <v>38</v>
      </c>
      <c r="AE565" s="1" t="s">
        <v>38</v>
      </c>
      <c r="AF565" s="1" t="s">
        <v>8524</v>
      </c>
    </row>
    <row r="566" spans="1:32" s="6" customFormat="1" ht="60" customHeight="1" x14ac:dyDescent="0.2">
      <c r="A566" s="1">
        <v>563</v>
      </c>
      <c r="B566" s="4" t="s">
        <v>6223</v>
      </c>
      <c r="C566" s="4" t="s">
        <v>27</v>
      </c>
      <c r="D566" s="4" t="s">
        <v>6385</v>
      </c>
      <c r="E566" s="1" t="s">
        <v>2685</v>
      </c>
      <c r="F566" s="5" t="s">
        <v>2685</v>
      </c>
      <c r="G566" s="5" t="s">
        <v>8605</v>
      </c>
      <c r="H566" s="5" t="s">
        <v>8604</v>
      </c>
      <c r="I566" s="12" t="s">
        <v>8603</v>
      </c>
      <c r="J566" s="5" t="s">
        <v>8602</v>
      </c>
      <c r="K566" s="1">
        <v>33.305700000000002</v>
      </c>
      <c r="L566" s="1">
        <v>72.606999999999999</v>
      </c>
      <c r="M566" s="1">
        <v>60</v>
      </c>
      <c r="N566" s="1">
        <v>1398987</v>
      </c>
      <c r="O566" s="4">
        <v>480000</v>
      </c>
      <c r="P566" s="14" t="s">
        <v>38</v>
      </c>
      <c r="Q566" s="1">
        <v>4.66</v>
      </c>
      <c r="R566" s="1">
        <v>15</v>
      </c>
      <c r="S566" s="5" t="s">
        <v>37</v>
      </c>
      <c r="T566" s="1" t="s">
        <v>38</v>
      </c>
      <c r="U566" s="1" t="s">
        <v>38</v>
      </c>
      <c r="V566" s="1" t="s">
        <v>38</v>
      </c>
      <c r="W566" s="1" t="s">
        <v>38</v>
      </c>
      <c r="X566" s="1" t="s">
        <v>38</v>
      </c>
      <c r="Y566" s="1" t="s">
        <v>38</v>
      </c>
      <c r="Z566" s="1" t="s">
        <v>38</v>
      </c>
      <c r="AA566" s="1" t="s">
        <v>38</v>
      </c>
      <c r="AB566" s="1" t="s">
        <v>38</v>
      </c>
      <c r="AC566" s="1" t="s">
        <v>38</v>
      </c>
      <c r="AD566" s="1" t="s">
        <v>38</v>
      </c>
      <c r="AE566" s="1" t="s">
        <v>38</v>
      </c>
      <c r="AF566" s="1" t="s">
        <v>8524</v>
      </c>
    </row>
    <row r="567" spans="1:32" s="6" customFormat="1" ht="60" customHeight="1" x14ac:dyDescent="0.2">
      <c r="A567" s="5">
        <v>564</v>
      </c>
      <c r="B567" s="4" t="s">
        <v>6223</v>
      </c>
      <c r="C567" s="4" t="s">
        <v>27</v>
      </c>
      <c r="D567" s="4" t="s">
        <v>6385</v>
      </c>
      <c r="E567" s="1" t="s">
        <v>2353</v>
      </c>
      <c r="F567" s="1" t="s">
        <v>2353</v>
      </c>
      <c r="G567" s="5" t="s">
        <v>8554</v>
      </c>
      <c r="H567" s="5" t="s">
        <v>8553</v>
      </c>
      <c r="I567" s="12" t="s">
        <v>8552</v>
      </c>
      <c r="J567" s="1" t="s">
        <v>8551</v>
      </c>
      <c r="K567" s="1">
        <v>33.303710000000002</v>
      </c>
      <c r="L567" s="1">
        <v>72.373000000000005</v>
      </c>
      <c r="M567" s="1">
        <v>69</v>
      </c>
      <c r="N567" s="1">
        <v>1403189</v>
      </c>
      <c r="O567" s="4">
        <v>480000</v>
      </c>
      <c r="P567" s="14" t="s">
        <v>38</v>
      </c>
      <c r="Q567" s="1">
        <v>4.66</v>
      </c>
      <c r="R567" s="1">
        <v>15</v>
      </c>
      <c r="S567" s="5" t="s">
        <v>37</v>
      </c>
      <c r="T567" s="1" t="s">
        <v>38</v>
      </c>
      <c r="U567" s="1" t="s">
        <v>38</v>
      </c>
      <c r="V567" s="1" t="s">
        <v>38</v>
      </c>
      <c r="W567" s="1" t="s">
        <v>38</v>
      </c>
      <c r="X567" s="1" t="s">
        <v>38</v>
      </c>
      <c r="Y567" s="1" t="s">
        <v>38</v>
      </c>
      <c r="Z567" s="1" t="s">
        <v>38</v>
      </c>
      <c r="AA567" s="1" t="s">
        <v>38</v>
      </c>
      <c r="AB567" s="1" t="s">
        <v>38</v>
      </c>
      <c r="AC567" s="1" t="s">
        <v>38</v>
      </c>
      <c r="AD567" s="1" t="s">
        <v>38</v>
      </c>
      <c r="AE567" s="1" t="s">
        <v>38</v>
      </c>
      <c r="AF567" s="1" t="s">
        <v>8524</v>
      </c>
    </row>
    <row r="568" spans="1:32" s="6" customFormat="1" ht="60" customHeight="1" x14ac:dyDescent="0.2">
      <c r="A568" s="1">
        <v>565</v>
      </c>
      <c r="B568" s="4" t="s">
        <v>6223</v>
      </c>
      <c r="C568" s="4" t="s">
        <v>27</v>
      </c>
      <c r="D568" s="4" t="s">
        <v>6385</v>
      </c>
      <c r="E568" s="1" t="s">
        <v>2685</v>
      </c>
      <c r="F568" s="1" t="s">
        <v>2685</v>
      </c>
      <c r="G568" s="5" t="s">
        <v>8050</v>
      </c>
      <c r="H568" s="5" t="s">
        <v>8049</v>
      </c>
      <c r="I568" s="1" t="s">
        <v>8048</v>
      </c>
      <c r="J568" s="5" t="s">
        <v>8602</v>
      </c>
      <c r="K568" s="1">
        <v>33.5124</v>
      </c>
      <c r="L568" s="1">
        <v>72.629499999999993</v>
      </c>
      <c r="M568" s="1">
        <v>70</v>
      </c>
      <c r="N568" s="1">
        <v>1264103</v>
      </c>
      <c r="O568" s="4">
        <v>480000</v>
      </c>
      <c r="P568" s="14" t="s">
        <v>38</v>
      </c>
      <c r="Q568" s="1">
        <v>3.96</v>
      </c>
      <c r="R568" s="1">
        <v>15</v>
      </c>
      <c r="S568" s="5" t="s">
        <v>37</v>
      </c>
      <c r="T568" s="1" t="s">
        <v>38</v>
      </c>
      <c r="U568" s="1" t="s">
        <v>38</v>
      </c>
      <c r="V568" s="1" t="s">
        <v>38</v>
      </c>
      <c r="W568" s="1" t="s">
        <v>38</v>
      </c>
      <c r="X568" s="1" t="s">
        <v>38</v>
      </c>
      <c r="Y568" s="1" t="s">
        <v>38</v>
      </c>
      <c r="Z568" s="1" t="s">
        <v>38</v>
      </c>
      <c r="AA568" s="1" t="s">
        <v>38</v>
      </c>
      <c r="AB568" s="1" t="s">
        <v>38</v>
      </c>
      <c r="AC568" s="1" t="s">
        <v>38</v>
      </c>
      <c r="AD568" s="1" t="s">
        <v>38</v>
      </c>
      <c r="AE568" s="1" t="s">
        <v>38</v>
      </c>
      <c r="AF568" s="1" t="s">
        <v>8524</v>
      </c>
    </row>
    <row r="569" spans="1:32" s="6" customFormat="1" ht="60" customHeight="1" x14ac:dyDescent="0.2">
      <c r="A569" s="5">
        <v>566</v>
      </c>
      <c r="B569" s="4" t="s">
        <v>6223</v>
      </c>
      <c r="C569" s="4" t="s">
        <v>27</v>
      </c>
      <c r="D569" s="4" t="s">
        <v>6385</v>
      </c>
      <c r="E569" s="1" t="s">
        <v>8601</v>
      </c>
      <c r="F569" s="1" t="s">
        <v>8601</v>
      </c>
      <c r="G569" s="5" t="s">
        <v>8600</v>
      </c>
      <c r="H569" s="5" t="s">
        <v>8599</v>
      </c>
      <c r="I569" s="1" t="s">
        <v>8598</v>
      </c>
      <c r="J569" s="1" t="s">
        <v>8597</v>
      </c>
      <c r="K569" s="1">
        <v>33.302720000000001</v>
      </c>
      <c r="L569" s="1">
        <v>72.401229999999998</v>
      </c>
      <c r="M569" s="1">
        <v>70</v>
      </c>
      <c r="N569" s="1">
        <v>1315995</v>
      </c>
      <c r="O569" s="4">
        <v>480000</v>
      </c>
      <c r="P569" s="14" t="s">
        <v>38</v>
      </c>
      <c r="Q569" s="1">
        <v>4.3600000000000003</v>
      </c>
      <c r="R569" s="1">
        <v>15</v>
      </c>
      <c r="S569" s="5" t="s">
        <v>37</v>
      </c>
      <c r="T569" s="1" t="s">
        <v>38</v>
      </c>
      <c r="U569" s="1" t="s">
        <v>38</v>
      </c>
      <c r="V569" s="1" t="s">
        <v>38</v>
      </c>
      <c r="W569" s="1" t="s">
        <v>38</v>
      </c>
      <c r="X569" s="1" t="s">
        <v>38</v>
      </c>
      <c r="Y569" s="1" t="s">
        <v>38</v>
      </c>
      <c r="Z569" s="1" t="s">
        <v>38</v>
      </c>
      <c r="AA569" s="1" t="s">
        <v>38</v>
      </c>
      <c r="AB569" s="1" t="s">
        <v>38</v>
      </c>
      <c r="AC569" s="1" t="s">
        <v>38</v>
      </c>
      <c r="AD569" s="1" t="s">
        <v>38</v>
      </c>
      <c r="AE569" s="1" t="s">
        <v>38</v>
      </c>
      <c r="AF569" s="1" t="s">
        <v>8524</v>
      </c>
    </row>
    <row r="570" spans="1:32" s="6" customFormat="1" ht="60" customHeight="1" x14ac:dyDescent="0.2">
      <c r="A570" s="1">
        <v>567</v>
      </c>
      <c r="B570" s="1" t="s">
        <v>6223</v>
      </c>
      <c r="C570" s="5" t="s">
        <v>27</v>
      </c>
      <c r="D570" s="5" t="s">
        <v>28</v>
      </c>
      <c r="E570" s="5" t="s">
        <v>1719</v>
      </c>
      <c r="F570" s="5" t="s">
        <v>178</v>
      </c>
      <c r="G570" s="5" t="s">
        <v>8596</v>
      </c>
      <c r="H570" s="5" t="s">
        <v>7987</v>
      </c>
      <c r="I570" s="5" t="s">
        <v>7986</v>
      </c>
      <c r="J570" s="5" t="s">
        <v>1719</v>
      </c>
      <c r="K570" s="5">
        <v>33.392781999999997</v>
      </c>
      <c r="L570" s="5">
        <v>71.854820000000004</v>
      </c>
      <c r="M570" s="1">
        <v>45</v>
      </c>
      <c r="N570" s="1">
        <v>1381644</v>
      </c>
      <c r="O570" s="4">
        <v>480000</v>
      </c>
      <c r="P570" s="1" t="s">
        <v>7985</v>
      </c>
      <c r="Q570" s="1">
        <v>4.88</v>
      </c>
      <c r="R570" s="1">
        <v>9</v>
      </c>
      <c r="S570" s="5" t="s">
        <v>37</v>
      </c>
      <c r="T570" s="1">
        <v>240000</v>
      </c>
      <c r="U570" s="5" t="s">
        <v>37</v>
      </c>
      <c r="V570" s="1" t="s">
        <v>38</v>
      </c>
      <c r="W570" s="1" t="s">
        <v>38</v>
      </c>
      <c r="X570" s="1" t="s">
        <v>38</v>
      </c>
      <c r="Y570" s="1" t="s">
        <v>38</v>
      </c>
      <c r="Z570" s="1" t="s">
        <v>38</v>
      </c>
      <c r="AA570" s="1" t="s">
        <v>38</v>
      </c>
      <c r="AB570" s="1" t="s">
        <v>38</v>
      </c>
      <c r="AC570" s="1" t="s">
        <v>38</v>
      </c>
      <c r="AD570" s="1" t="s">
        <v>38</v>
      </c>
      <c r="AE570" s="1" t="s">
        <v>38</v>
      </c>
      <c r="AF570" s="1" t="s">
        <v>8578</v>
      </c>
    </row>
    <row r="571" spans="1:32" s="6" customFormat="1" ht="60" customHeight="1" x14ac:dyDescent="0.2">
      <c r="A571" s="5">
        <v>568</v>
      </c>
      <c r="B571" s="1" t="s">
        <v>6223</v>
      </c>
      <c r="C571" s="5" t="s">
        <v>28</v>
      </c>
      <c r="D571" s="5" t="s">
        <v>27</v>
      </c>
      <c r="E571" s="5" t="s">
        <v>7971</v>
      </c>
      <c r="F571" s="5" t="s">
        <v>7975</v>
      </c>
      <c r="G571" s="5" t="s">
        <v>8595</v>
      </c>
      <c r="H571" s="5" t="s">
        <v>7973</v>
      </c>
      <c r="I571" s="5" t="s">
        <v>7972</v>
      </c>
      <c r="J571" s="5" t="s">
        <v>7971</v>
      </c>
      <c r="K571" s="5">
        <v>33.4846</v>
      </c>
      <c r="L571" s="5">
        <v>72.310699999999997</v>
      </c>
      <c r="M571" s="1">
        <v>104</v>
      </c>
      <c r="N571" s="1">
        <v>1354789</v>
      </c>
      <c r="O571" s="4">
        <v>480000</v>
      </c>
      <c r="P571" s="1" t="s">
        <v>6874</v>
      </c>
      <c r="Q571" s="1">
        <v>4.88</v>
      </c>
      <c r="R571" s="1">
        <v>9</v>
      </c>
      <c r="S571" s="5" t="s">
        <v>37</v>
      </c>
      <c r="T571" s="1">
        <v>240000</v>
      </c>
      <c r="U571" s="5" t="s">
        <v>37</v>
      </c>
      <c r="V571" s="1" t="s">
        <v>38</v>
      </c>
      <c r="W571" s="1" t="s">
        <v>38</v>
      </c>
      <c r="X571" s="1" t="s">
        <v>38</v>
      </c>
      <c r="Y571" s="1" t="s">
        <v>38</v>
      </c>
      <c r="Z571" s="1" t="s">
        <v>38</v>
      </c>
      <c r="AA571" s="1" t="s">
        <v>38</v>
      </c>
      <c r="AB571" s="1" t="s">
        <v>38</v>
      </c>
      <c r="AC571" s="1" t="s">
        <v>38</v>
      </c>
      <c r="AD571" s="1" t="s">
        <v>38</v>
      </c>
      <c r="AE571" s="1" t="s">
        <v>38</v>
      </c>
      <c r="AF571" s="1" t="s">
        <v>8578</v>
      </c>
    </row>
    <row r="572" spans="1:32" s="6" customFormat="1" ht="60" customHeight="1" x14ac:dyDescent="0.2">
      <c r="A572" s="1">
        <v>569</v>
      </c>
      <c r="B572" s="1" t="s">
        <v>6223</v>
      </c>
      <c r="C572" s="5" t="s">
        <v>27</v>
      </c>
      <c r="D572" s="5" t="s">
        <v>28</v>
      </c>
      <c r="E572" s="5" t="s">
        <v>8592</v>
      </c>
      <c r="F572" s="5" t="s">
        <v>171</v>
      </c>
      <c r="G572" s="5" t="s">
        <v>8594</v>
      </c>
      <c r="H572" s="5" t="s">
        <v>8593</v>
      </c>
      <c r="I572" s="5" t="s">
        <v>7972</v>
      </c>
      <c r="J572" s="5" t="s">
        <v>8592</v>
      </c>
      <c r="K572" s="5">
        <v>33.446328999999999</v>
      </c>
      <c r="L572" s="5">
        <v>72.147527999999994</v>
      </c>
      <c r="M572" s="1">
        <v>43</v>
      </c>
      <c r="N572" s="1">
        <v>1552362</v>
      </c>
      <c r="O572" s="4">
        <v>480000</v>
      </c>
      <c r="P572" s="1" t="s">
        <v>6874</v>
      </c>
      <c r="Q572" s="1">
        <v>5.49</v>
      </c>
      <c r="R572" s="1">
        <v>9</v>
      </c>
      <c r="S572" s="5" t="s">
        <v>37</v>
      </c>
      <c r="T572" s="1">
        <v>240000</v>
      </c>
      <c r="U572" s="5" t="s">
        <v>37</v>
      </c>
      <c r="V572" s="1" t="s">
        <v>38</v>
      </c>
      <c r="W572" s="1" t="s">
        <v>38</v>
      </c>
      <c r="X572" s="1" t="s">
        <v>38</v>
      </c>
      <c r="Y572" s="1" t="s">
        <v>38</v>
      </c>
      <c r="Z572" s="1" t="s">
        <v>38</v>
      </c>
      <c r="AA572" s="1" t="s">
        <v>38</v>
      </c>
      <c r="AB572" s="1" t="s">
        <v>38</v>
      </c>
      <c r="AC572" s="1" t="s">
        <v>38</v>
      </c>
      <c r="AD572" s="1" t="s">
        <v>38</v>
      </c>
      <c r="AE572" s="1" t="s">
        <v>38</v>
      </c>
      <c r="AF572" s="1" t="s">
        <v>8578</v>
      </c>
    </row>
    <row r="573" spans="1:32" s="6" customFormat="1" ht="60" customHeight="1" x14ac:dyDescent="0.2">
      <c r="A573" s="5">
        <v>570</v>
      </c>
      <c r="B573" s="1" t="s">
        <v>6223</v>
      </c>
      <c r="C573" s="5" t="s">
        <v>27</v>
      </c>
      <c r="D573" s="5" t="s">
        <v>28</v>
      </c>
      <c r="E573" s="5" t="s">
        <v>7981</v>
      </c>
      <c r="F573" s="5" t="s">
        <v>185</v>
      </c>
      <c r="G573" s="5" t="s">
        <v>8025</v>
      </c>
      <c r="H573" s="5" t="s">
        <v>8024</v>
      </c>
      <c r="I573" s="5" t="s">
        <v>8023</v>
      </c>
      <c r="J573" s="5" t="s">
        <v>7981</v>
      </c>
      <c r="K573" s="5">
        <v>33.392071000000001</v>
      </c>
      <c r="L573" s="5">
        <v>71.983755000000002</v>
      </c>
      <c r="M573" s="1">
        <v>40</v>
      </c>
      <c r="N573" s="1">
        <v>1381644</v>
      </c>
      <c r="O573" s="4">
        <v>480000</v>
      </c>
      <c r="P573" s="1" t="s">
        <v>8022</v>
      </c>
      <c r="Q573" s="1">
        <v>4.88</v>
      </c>
      <c r="R573" s="1">
        <v>9</v>
      </c>
      <c r="S573" s="5" t="s">
        <v>37</v>
      </c>
      <c r="T573" s="1">
        <v>240000</v>
      </c>
      <c r="U573" s="5" t="s">
        <v>37</v>
      </c>
      <c r="V573" s="1" t="s">
        <v>38</v>
      </c>
      <c r="W573" s="1" t="s">
        <v>38</v>
      </c>
      <c r="X573" s="1" t="s">
        <v>38</v>
      </c>
      <c r="Y573" s="1" t="s">
        <v>38</v>
      </c>
      <c r="Z573" s="1" t="s">
        <v>38</v>
      </c>
      <c r="AA573" s="1" t="s">
        <v>38</v>
      </c>
      <c r="AB573" s="1" t="s">
        <v>38</v>
      </c>
      <c r="AC573" s="1" t="s">
        <v>38</v>
      </c>
      <c r="AD573" s="1" t="s">
        <v>38</v>
      </c>
      <c r="AE573" s="1" t="s">
        <v>38</v>
      </c>
      <c r="AF573" s="1" t="s">
        <v>8578</v>
      </c>
    </row>
    <row r="574" spans="1:32" s="6" customFormat="1" ht="60" customHeight="1" x14ac:dyDescent="0.2">
      <c r="A574" s="1">
        <v>571</v>
      </c>
      <c r="B574" s="1" t="s">
        <v>6223</v>
      </c>
      <c r="C574" s="5" t="s">
        <v>27</v>
      </c>
      <c r="D574" s="5" t="s">
        <v>41</v>
      </c>
      <c r="E574" s="5" t="s">
        <v>150</v>
      </c>
      <c r="F574" s="5" t="s">
        <v>150</v>
      </c>
      <c r="G574" s="5" t="s">
        <v>8591</v>
      </c>
      <c r="H574" s="5" t="s">
        <v>8590</v>
      </c>
      <c r="I574" s="5" t="s">
        <v>8580</v>
      </c>
      <c r="J574" s="5" t="s">
        <v>150</v>
      </c>
      <c r="K574" s="5">
        <v>33.220599999999997</v>
      </c>
      <c r="L574" s="5">
        <v>72.412400000000005</v>
      </c>
      <c r="M574" s="1">
        <v>56</v>
      </c>
      <c r="N574" s="1">
        <v>1216008</v>
      </c>
      <c r="O574" s="35">
        <v>432000</v>
      </c>
      <c r="P574" s="1" t="s">
        <v>8589</v>
      </c>
      <c r="Q574" s="1">
        <v>5.48</v>
      </c>
      <c r="R574" s="1">
        <v>9</v>
      </c>
      <c r="S574" s="5" t="s">
        <v>37</v>
      </c>
      <c r="T574" s="1">
        <v>240000</v>
      </c>
      <c r="U574" s="1" t="s">
        <v>37</v>
      </c>
      <c r="V574" s="1" t="s">
        <v>38</v>
      </c>
      <c r="W574" s="1" t="s">
        <v>38</v>
      </c>
      <c r="X574" s="1" t="s">
        <v>38</v>
      </c>
      <c r="Y574" s="1" t="s">
        <v>38</v>
      </c>
      <c r="Z574" s="1" t="s">
        <v>38</v>
      </c>
      <c r="AA574" s="1" t="s">
        <v>38</v>
      </c>
      <c r="AB574" s="1" t="s">
        <v>38</v>
      </c>
      <c r="AC574" s="1" t="s">
        <v>38</v>
      </c>
      <c r="AD574" s="1" t="s">
        <v>38</v>
      </c>
      <c r="AE574" s="1" t="s">
        <v>38</v>
      </c>
      <c r="AF574" s="1" t="s">
        <v>8578</v>
      </c>
    </row>
    <row r="575" spans="1:32" s="6" customFormat="1" ht="60" customHeight="1" x14ac:dyDescent="0.2">
      <c r="A575" s="5">
        <v>572</v>
      </c>
      <c r="B575" s="1" t="s">
        <v>6223</v>
      </c>
      <c r="C575" s="5" t="s">
        <v>27</v>
      </c>
      <c r="D575" s="5" t="s">
        <v>41</v>
      </c>
      <c r="E575" s="5" t="s">
        <v>8586</v>
      </c>
      <c r="F575" s="5" t="s">
        <v>150</v>
      </c>
      <c r="G575" s="1" t="s">
        <v>8588</v>
      </c>
      <c r="H575" s="5" t="s">
        <v>8587</v>
      </c>
      <c r="I575" s="5" t="s">
        <v>6058</v>
      </c>
      <c r="J575" s="5" t="s">
        <v>8586</v>
      </c>
      <c r="K575" s="5">
        <v>33.226064999999998</v>
      </c>
      <c r="L575" s="5">
        <v>72.514122</v>
      </c>
      <c r="M575" s="1">
        <v>46</v>
      </c>
      <c r="N575" s="1">
        <v>1216008</v>
      </c>
      <c r="O575" s="35">
        <v>432000</v>
      </c>
      <c r="P575" s="1" t="s">
        <v>8585</v>
      </c>
      <c r="Q575" s="1">
        <v>4.26</v>
      </c>
      <c r="R575" s="1">
        <v>9</v>
      </c>
      <c r="S575" s="5" t="s">
        <v>37</v>
      </c>
      <c r="T575" s="1">
        <v>240000</v>
      </c>
      <c r="U575" s="1" t="s">
        <v>37</v>
      </c>
      <c r="V575" s="1" t="s">
        <v>38</v>
      </c>
      <c r="W575" s="1" t="s">
        <v>38</v>
      </c>
      <c r="X575" s="1" t="s">
        <v>38</v>
      </c>
      <c r="Y575" s="1" t="s">
        <v>38</v>
      </c>
      <c r="Z575" s="1" t="s">
        <v>38</v>
      </c>
      <c r="AA575" s="1" t="s">
        <v>38</v>
      </c>
      <c r="AB575" s="1" t="s">
        <v>38</v>
      </c>
      <c r="AC575" s="1" t="s">
        <v>38</v>
      </c>
      <c r="AD575" s="1" t="s">
        <v>38</v>
      </c>
      <c r="AE575" s="1" t="s">
        <v>38</v>
      </c>
      <c r="AF575" s="1" t="s">
        <v>8578</v>
      </c>
    </row>
    <row r="576" spans="1:32" s="6" customFormat="1" ht="60" customHeight="1" x14ac:dyDescent="0.2">
      <c r="A576" s="1">
        <v>573</v>
      </c>
      <c r="B576" s="1" t="s">
        <v>6223</v>
      </c>
      <c r="C576" s="5" t="s">
        <v>27</v>
      </c>
      <c r="D576" s="5" t="s">
        <v>41</v>
      </c>
      <c r="E576" s="5" t="s">
        <v>150</v>
      </c>
      <c r="F576" s="5" t="s">
        <v>150</v>
      </c>
      <c r="G576" s="1" t="s">
        <v>8584</v>
      </c>
      <c r="H576" s="5" t="s">
        <v>6059</v>
      </c>
      <c r="I576" s="5" t="s">
        <v>8583</v>
      </c>
      <c r="J576" s="5" t="s">
        <v>150</v>
      </c>
      <c r="K576" s="5">
        <v>33.237552000000001</v>
      </c>
      <c r="L576" s="5">
        <v>72.507187000000002</v>
      </c>
      <c r="M576" s="1">
        <v>40</v>
      </c>
      <c r="N576" s="1">
        <v>1216008</v>
      </c>
      <c r="O576" s="35">
        <v>432000</v>
      </c>
      <c r="P576" s="1" t="s">
        <v>8022</v>
      </c>
      <c r="Q576" s="1">
        <v>4.26</v>
      </c>
      <c r="R576" s="1">
        <v>9</v>
      </c>
      <c r="S576" s="5" t="s">
        <v>37</v>
      </c>
      <c r="T576" s="1">
        <v>240000</v>
      </c>
      <c r="U576" s="1" t="s">
        <v>37</v>
      </c>
      <c r="V576" s="1" t="s">
        <v>38</v>
      </c>
      <c r="W576" s="1" t="s">
        <v>38</v>
      </c>
      <c r="X576" s="1" t="s">
        <v>38</v>
      </c>
      <c r="Y576" s="1" t="s">
        <v>38</v>
      </c>
      <c r="Z576" s="1" t="s">
        <v>38</v>
      </c>
      <c r="AA576" s="1" t="s">
        <v>38</v>
      </c>
      <c r="AB576" s="1" t="s">
        <v>38</v>
      </c>
      <c r="AC576" s="1" t="s">
        <v>38</v>
      </c>
      <c r="AD576" s="1" t="s">
        <v>38</v>
      </c>
      <c r="AE576" s="1" t="s">
        <v>38</v>
      </c>
      <c r="AF576" s="1" t="s">
        <v>8578</v>
      </c>
    </row>
    <row r="577" spans="1:32" s="6" customFormat="1" ht="60" customHeight="1" x14ac:dyDescent="0.2">
      <c r="A577" s="5">
        <v>574</v>
      </c>
      <c r="B577" s="1" t="s">
        <v>6223</v>
      </c>
      <c r="C577" s="5" t="s">
        <v>27</v>
      </c>
      <c r="D577" s="5" t="s">
        <v>41</v>
      </c>
      <c r="E577" s="5" t="s">
        <v>150</v>
      </c>
      <c r="F577" s="5" t="s">
        <v>150</v>
      </c>
      <c r="G577" s="1" t="s">
        <v>8582</v>
      </c>
      <c r="H577" s="5" t="s">
        <v>8581</v>
      </c>
      <c r="I577" s="5" t="s">
        <v>8580</v>
      </c>
      <c r="J577" s="5" t="s">
        <v>150</v>
      </c>
      <c r="K577" s="5">
        <v>33.243977000000001</v>
      </c>
      <c r="L577" s="5">
        <v>72.475007000000005</v>
      </c>
      <c r="M577" s="1">
        <v>41</v>
      </c>
      <c r="N577" s="1">
        <v>1216008</v>
      </c>
      <c r="O577" s="35">
        <v>432000</v>
      </c>
      <c r="P577" s="1" t="s">
        <v>8579</v>
      </c>
      <c r="Q577" s="1">
        <v>4.26</v>
      </c>
      <c r="R577" s="1">
        <v>9</v>
      </c>
      <c r="S577" s="5" t="s">
        <v>37</v>
      </c>
      <c r="T577" s="1">
        <v>240000</v>
      </c>
      <c r="U577" s="1" t="s">
        <v>37</v>
      </c>
      <c r="V577" s="1" t="s">
        <v>38</v>
      </c>
      <c r="W577" s="1" t="s">
        <v>38</v>
      </c>
      <c r="X577" s="1" t="s">
        <v>38</v>
      </c>
      <c r="Y577" s="1" t="s">
        <v>38</v>
      </c>
      <c r="Z577" s="1" t="s">
        <v>38</v>
      </c>
      <c r="AA577" s="1" t="s">
        <v>38</v>
      </c>
      <c r="AB577" s="1" t="s">
        <v>38</v>
      </c>
      <c r="AC577" s="1" t="s">
        <v>38</v>
      </c>
      <c r="AD577" s="1" t="s">
        <v>38</v>
      </c>
      <c r="AE577" s="1" t="s">
        <v>38</v>
      </c>
      <c r="AF577" s="1" t="s">
        <v>8578</v>
      </c>
    </row>
    <row r="578" spans="1:32" s="6" customFormat="1" ht="60" customHeight="1" x14ac:dyDescent="0.2">
      <c r="A578" s="1">
        <v>575</v>
      </c>
      <c r="B578" s="4" t="s">
        <v>6223</v>
      </c>
      <c r="C578" s="4" t="s">
        <v>27</v>
      </c>
      <c r="D578" s="4" t="s">
        <v>28</v>
      </c>
      <c r="E578" s="1" t="s">
        <v>178</v>
      </c>
      <c r="F578" s="4" t="s">
        <v>2126</v>
      </c>
      <c r="G578" s="5" t="s">
        <v>3557</v>
      </c>
      <c r="H578" s="1" t="s">
        <v>8577</v>
      </c>
      <c r="I578" s="1" t="s">
        <v>8392</v>
      </c>
      <c r="J578" s="1" t="s">
        <v>8576</v>
      </c>
      <c r="K578" s="1">
        <v>33.407862000000002</v>
      </c>
      <c r="L578" s="1">
        <v>71.889409999999998</v>
      </c>
      <c r="M578" s="5">
        <v>40</v>
      </c>
      <c r="N578" s="5">
        <v>1176724</v>
      </c>
      <c r="O578" s="35">
        <v>480000</v>
      </c>
      <c r="P578" s="12" t="s">
        <v>6500</v>
      </c>
      <c r="Q578" s="5">
        <v>5.0999999999999996</v>
      </c>
      <c r="R578" s="5">
        <v>12.2</v>
      </c>
      <c r="S578" s="5" t="s">
        <v>37</v>
      </c>
      <c r="T578" s="4">
        <v>240000</v>
      </c>
      <c r="U578" s="1" t="s">
        <v>470</v>
      </c>
      <c r="V578" s="1" t="s">
        <v>38</v>
      </c>
      <c r="W578" s="1" t="s">
        <v>38</v>
      </c>
      <c r="X578" s="1" t="s">
        <v>38</v>
      </c>
      <c r="Y578" s="1" t="s">
        <v>38</v>
      </c>
      <c r="Z578" s="1" t="s">
        <v>38</v>
      </c>
      <c r="AA578" s="1" t="s">
        <v>38</v>
      </c>
      <c r="AB578" s="1" t="s">
        <v>38</v>
      </c>
      <c r="AC578" s="1" t="s">
        <v>38</v>
      </c>
      <c r="AD578" s="1" t="s">
        <v>38</v>
      </c>
      <c r="AE578" s="1" t="s">
        <v>38</v>
      </c>
      <c r="AF578" s="1" t="s">
        <v>6270</v>
      </c>
    </row>
    <row r="579" spans="1:32" s="6" customFormat="1" ht="60" customHeight="1" x14ac:dyDescent="0.2">
      <c r="A579" s="5">
        <v>576</v>
      </c>
      <c r="B579" s="4" t="s">
        <v>6223</v>
      </c>
      <c r="C579" s="4" t="s">
        <v>27</v>
      </c>
      <c r="D579" s="4" t="s">
        <v>28</v>
      </c>
      <c r="E579" s="4" t="s">
        <v>2126</v>
      </c>
      <c r="F579" s="4" t="s">
        <v>2126</v>
      </c>
      <c r="G579" s="5" t="s">
        <v>8575</v>
      </c>
      <c r="H579" s="4" t="s">
        <v>8574</v>
      </c>
      <c r="I579" s="4" t="s">
        <v>8573</v>
      </c>
      <c r="J579" s="4" t="s">
        <v>8572</v>
      </c>
      <c r="K579" s="4">
        <v>33.372152999999997</v>
      </c>
      <c r="L579" s="4">
        <v>71.938789999999997</v>
      </c>
      <c r="M579" s="4">
        <v>40</v>
      </c>
      <c r="N579" s="5">
        <v>1176724</v>
      </c>
      <c r="O579" s="35">
        <v>480000</v>
      </c>
      <c r="P579" s="12" t="s">
        <v>6344</v>
      </c>
      <c r="Q579" s="5">
        <v>5.0999999999999996</v>
      </c>
      <c r="R579" s="5">
        <v>12.2</v>
      </c>
      <c r="S579" s="5" t="s">
        <v>37</v>
      </c>
      <c r="T579" s="4">
        <v>240000</v>
      </c>
      <c r="U579" s="1" t="s">
        <v>470</v>
      </c>
      <c r="V579" s="1" t="s">
        <v>38</v>
      </c>
      <c r="W579" s="1" t="s">
        <v>38</v>
      </c>
      <c r="X579" s="1" t="s">
        <v>38</v>
      </c>
      <c r="Y579" s="1" t="s">
        <v>38</v>
      </c>
      <c r="Z579" s="1" t="s">
        <v>38</v>
      </c>
      <c r="AA579" s="1" t="s">
        <v>38</v>
      </c>
      <c r="AB579" s="1" t="s">
        <v>38</v>
      </c>
      <c r="AC579" s="1" t="s">
        <v>38</v>
      </c>
      <c r="AD579" s="1" t="s">
        <v>38</v>
      </c>
      <c r="AE579" s="1" t="s">
        <v>38</v>
      </c>
      <c r="AF579" s="1" t="s">
        <v>6270</v>
      </c>
    </row>
    <row r="580" spans="1:32" s="6" customFormat="1" ht="60" customHeight="1" x14ac:dyDescent="0.2">
      <c r="A580" s="1">
        <v>577</v>
      </c>
      <c r="B580" s="5" t="s">
        <v>6223</v>
      </c>
      <c r="C580" s="5" t="s">
        <v>27</v>
      </c>
      <c r="D580" s="5" t="s">
        <v>28</v>
      </c>
      <c r="E580" s="5" t="s">
        <v>8036</v>
      </c>
      <c r="F580" s="5" t="s">
        <v>8036</v>
      </c>
      <c r="G580" s="5" t="s">
        <v>8390</v>
      </c>
      <c r="H580" s="5" t="s">
        <v>8389</v>
      </c>
      <c r="I580" s="5" t="s">
        <v>8388</v>
      </c>
      <c r="J580" s="5" t="s">
        <v>8571</v>
      </c>
      <c r="K580" s="5">
        <v>33.124737000000003</v>
      </c>
      <c r="L580" s="5">
        <v>71.764736999999997</v>
      </c>
      <c r="M580" s="5">
        <v>64</v>
      </c>
      <c r="N580" s="5">
        <v>920846</v>
      </c>
      <c r="O580" s="35">
        <v>480000</v>
      </c>
      <c r="P580" s="53">
        <v>45393</v>
      </c>
      <c r="Q580" s="5">
        <v>4.88</v>
      </c>
      <c r="R580" s="5">
        <v>7.5</v>
      </c>
      <c r="S580" s="5" t="s">
        <v>37</v>
      </c>
      <c r="T580" s="5">
        <v>240000</v>
      </c>
      <c r="U580" s="5" t="s">
        <v>37</v>
      </c>
      <c r="V580" s="1" t="s">
        <v>38</v>
      </c>
      <c r="W580" s="1" t="s">
        <v>38</v>
      </c>
      <c r="X580" s="1" t="s">
        <v>38</v>
      </c>
      <c r="Y580" s="1" t="s">
        <v>38</v>
      </c>
      <c r="Z580" s="1" t="s">
        <v>38</v>
      </c>
      <c r="AA580" s="1" t="s">
        <v>38</v>
      </c>
      <c r="AB580" s="1" t="s">
        <v>38</v>
      </c>
      <c r="AC580" s="1" t="s">
        <v>38</v>
      </c>
      <c r="AD580" s="1" t="s">
        <v>38</v>
      </c>
      <c r="AE580" s="1" t="s">
        <v>38</v>
      </c>
      <c r="AF580" s="1" t="s">
        <v>6270</v>
      </c>
    </row>
    <row r="581" spans="1:32" s="6" customFormat="1" ht="60" customHeight="1" x14ac:dyDescent="0.2">
      <c r="A581" s="5">
        <v>578</v>
      </c>
      <c r="B581" s="1" t="s">
        <v>6223</v>
      </c>
      <c r="C581" s="1" t="s">
        <v>27</v>
      </c>
      <c r="D581" s="1" t="s">
        <v>41</v>
      </c>
      <c r="E581" s="1" t="s">
        <v>8409</v>
      </c>
      <c r="F581" s="5" t="s">
        <v>8409</v>
      </c>
      <c r="G581" s="5" t="s">
        <v>8229</v>
      </c>
      <c r="H581" s="5" t="s">
        <v>8411</v>
      </c>
      <c r="I581" s="12" t="s">
        <v>8410</v>
      </c>
      <c r="J581" s="1" t="s">
        <v>8409</v>
      </c>
      <c r="K581" s="1">
        <v>33.335099999999997</v>
      </c>
      <c r="L581" s="1">
        <v>72.241500000000002</v>
      </c>
      <c r="M581" s="1">
        <v>40</v>
      </c>
      <c r="N581" s="1">
        <v>1124511</v>
      </c>
      <c r="O581" s="1">
        <v>48000</v>
      </c>
      <c r="P581" s="40" t="s">
        <v>8408</v>
      </c>
      <c r="Q581" s="1">
        <v>5.38</v>
      </c>
      <c r="R581" s="1">
        <v>7.8</v>
      </c>
      <c r="S581" s="5" t="s">
        <v>34</v>
      </c>
      <c r="T581" s="38">
        <v>240000</v>
      </c>
      <c r="U581" s="5" t="s">
        <v>37</v>
      </c>
      <c r="V581" s="1" t="s">
        <v>38</v>
      </c>
      <c r="W581" s="1" t="s">
        <v>38</v>
      </c>
      <c r="X581" s="1" t="s">
        <v>38</v>
      </c>
      <c r="Y581" s="1" t="s">
        <v>38</v>
      </c>
      <c r="Z581" s="1" t="s">
        <v>38</v>
      </c>
      <c r="AA581" s="1" t="s">
        <v>38</v>
      </c>
      <c r="AB581" s="1" t="s">
        <v>38</v>
      </c>
      <c r="AC581" s="1" t="s">
        <v>38</v>
      </c>
      <c r="AD581" s="1" t="s">
        <v>38</v>
      </c>
      <c r="AE581" s="1" t="s">
        <v>38</v>
      </c>
      <c r="AF581" s="1" t="s">
        <v>6270</v>
      </c>
    </row>
    <row r="582" spans="1:32" s="6" customFormat="1" ht="60" customHeight="1" x14ac:dyDescent="0.2">
      <c r="A582" s="1">
        <v>579</v>
      </c>
      <c r="B582" s="1" t="s">
        <v>6223</v>
      </c>
      <c r="C582" s="1" t="s">
        <v>27</v>
      </c>
      <c r="D582" s="1" t="s">
        <v>41</v>
      </c>
      <c r="E582" s="1" t="s">
        <v>8570</v>
      </c>
      <c r="F582" s="5" t="s">
        <v>8570</v>
      </c>
      <c r="G582" s="5" t="s">
        <v>7952</v>
      </c>
      <c r="H582" s="5" t="s">
        <v>8569</v>
      </c>
      <c r="I582" s="1" t="s">
        <v>2408</v>
      </c>
      <c r="J582" s="1" t="s">
        <v>2405</v>
      </c>
      <c r="K582" s="1">
        <v>33.158700000000003</v>
      </c>
      <c r="L582" s="1">
        <v>72.204700000000003</v>
      </c>
      <c r="M582" s="1">
        <v>56</v>
      </c>
      <c r="N582" s="1">
        <v>1023541</v>
      </c>
      <c r="O582" s="1">
        <v>48000</v>
      </c>
      <c r="P582" s="40" t="s">
        <v>7893</v>
      </c>
      <c r="Q582" s="1">
        <v>5.38</v>
      </c>
      <c r="R582" s="1">
        <v>9.5</v>
      </c>
      <c r="S582" s="5" t="s">
        <v>34</v>
      </c>
      <c r="T582" s="38">
        <v>240000</v>
      </c>
      <c r="U582" s="5" t="s">
        <v>37</v>
      </c>
      <c r="V582" s="1" t="s">
        <v>38</v>
      </c>
      <c r="W582" s="1" t="s">
        <v>38</v>
      </c>
      <c r="X582" s="1" t="s">
        <v>38</v>
      </c>
      <c r="Y582" s="1" t="s">
        <v>38</v>
      </c>
      <c r="Z582" s="1" t="s">
        <v>38</v>
      </c>
      <c r="AA582" s="1" t="s">
        <v>38</v>
      </c>
      <c r="AB582" s="1" t="s">
        <v>38</v>
      </c>
      <c r="AC582" s="1" t="s">
        <v>38</v>
      </c>
      <c r="AD582" s="1" t="s">
        <v>38</v>
      </c>
      <c r="AE582" s="1" t="s">
        <v>38</v>
      </c>
      <c r="AF582" s="1" t="s">
        <v>6270</v>
      </c>
    </row>
    <row r="583" spans="1:32" s="6" customFormat="1" ht="60" customHeight="1" x14ac:dyDescent="0.2">
      <c r="A583" s="5">
        <v>580</v>
      </c>
      <c r="B583" s="1" t="s">
        <v>6223</v>
      </c>
      <c r="C583" s="1" t="s">
        <v>27</v>
      </c>
      <c r="D583" s="1" t="s">
        <v>41</v>
      </c>
      <c r="E583" s="5" t="s">
        <v>7109</v>
      </c>
      <c r="F583" s="5" t="s">
        <v>7109</v>
      </c>
      <c r="G583" s="5" t="s">
        <v>8568</v>
      </c>
      <c r="H583" s="5" t="s">
        <v>8567</v>
      </c>
      <c r="I583" s="5" t="s">
        <v>8566</v>
      </c>
      <c r="J583" s="5" t="s">
        <v>7109</v>
      </c>
      <c r="K583" s="5">
        <v>33.168546999999997</v>
      </c>
      <c r="L583" s="5">
        <v>72.277133000000006</v>
      </c>
      <c r="M583" s="5">
        <v>53</v>
      </c>
      <c r="N583" s="5">
        <v>1245631</v>
      </c>
      <c r="O583" s="35">
        <v>480000</v>
      </c>
      <c r="P583" s="5" t="s">
        <v>8408</v>
      </c>
      <c r="Q583" s="5">
        <v>5.38</v>
      </c>
      <c r="R583" s="1">
        <v>7.8</v>
      </c>
      <c r="S583" s="53" t="s">
        <v>34</v>
      </c>
      <c r="T583" s="5">
        <v>240000</v>
      </c>
      <c r="U583" s="5" t="s">
        <v>37</v>
      </c>
      <c r="V583" s="1" t="s">
        <v>38</v>
      </c>
      <c r="W583" s="1" t="s">
        <v>38</v>
      </c>
      <c r="X583" s="1" t="s">
        <v>38</v>
      </c>
      <c r="Y583" s="1" t="s">
        <v>38</v>
      </c>
      <c r="Z583" s="1" t="s">
        <v>38</v>
      </c>
      <c r="AA583" s="1" t="s">
        <v>38</v>
      </c>
      <c r="AB583" s="1" t="s">
        <v>38</v>
      </c>
      <c r="AC583" s="1" t="s">
        <v>38</v>
      </c>
      <c r="AD583" s="1" t="s">
        <v>38</v>
      </c>
      <c r="AE583" s="1" t="s">
        <v>38</v>
      </c>
      <c r="AF583" s="1" t="s">
        <v>6270</v>
      </c>
    </row>
    <row r="584" spans="1:32" s="6" customFormat="1" ht="60" customHeight="1" x14ac:dyDescent="0.2">
      <c r="A584" s="1">
        <v>581</v>
      </c>
      <c r="B584" s="1" t="s">
        <v>6223</v>
      </c>
      <c r="C584" s="1" t="s">
        <v>27</v>
      </c>
      <c r="D584" s="1" t="s">
        <v>28</v>
      </c>
      <c r="E584" s="5" t="s">
        <v>6700</v>
      </c>
      <c r="F584" s="5" t="s">
        <v>8404</v>
      </c>
      <c r="G584" s="5" t="s">
        <v>6703</v>
      </c>
      <c r="H584" s="5" t="s">
        <v>6702</v>
      </c>
      <c r="I584" s="5" t="s">
        <v>8403</v>
      </c>
      <c r="J584" s="5" t="s">
        <v>8402</v>
      </c>
      <c r="K584" s="5">
        <v>33.357799999999997</v>
      </c>
      <c r="L584" s="5">
        <v>71.793700000000001</v>
      </c>
      <c r="M584" s="5">
        <v>44</v>
      </c>
      <c r="N584" s="5">
        <v>1245231</v>
      </c>
      <c r="O584" s="35">
        <v>480000</v>
      </c>
      <c r="P584" s="53" t="s">
        <v>6404</v>
      </c>
      <c r="Q584" s="5">
        <v>5.38</v>
      </c>
      <c r="R584" s="5">
        <v>10</v>
      </c>
      <c r="S584" s="53" t="s">
        <v>34</v>
      </c>
      <c r="T584" s="5">
        <v>240000</v>
      </c>
      <c r="U584" s="5" t="s">
        <v>37</v>
      </c>
      <c r="V584" s="1" t="s">
        <v>38</v>
      </c>
      <c r="W584" s="1" t="s">
        <v>38</v>
      </c>
      <c r="X584" s="1" t="s">
        <v>38</v>
      </c>
      <c r="Y584" s="1" t="s">
        <v>38</v>
      </c>
      <c r="Z584" s="1" t="s">
        <v>38</v>
      </c>
      <c r="AA584" s="1" t="s">
        <v>38</v>
      </c>
      <c r="AB584" s="1" t="s">
        <v>38</v>
      </c>
      <c r="AC584" s="1" t="s">
        <v>38</v>
      </c>
      <c r="AD584" s="1" t="s">
        <v>38</v>
      </c>
      <c r="AE584" s="1" t="s">
        <v>38</v>
      </c>
      <c r="AF584" s="1" t="s">
        <v>6270</v>
      </c>
    </row>
    <row r="585" spans="1:32" s="6" customFormat="1" ht="60" customHeight="1" x14ac:dyDescent="0.2">
      <c r="A585" s="5">
        <v>582</v>
      </c>
      <c r="B585" s="4" t="s">
        <v>6223</v>
      </c>
      <c r="C585" s="4" t="s">
        <v>27</v>
      </c>
      <c r="D585" s="4" t="s">
        <v>6385</v>
      </c>
      <c r="E585" s="1" t="s">
        <v>8565</v>
      </c>
      <c r="F585" s="5" t="s">
        <v>8565</v>
      </c>
      <c r="G585" s="5" t="s">
        <v>8564</v>
      </c>
      <c r="H585" s="5" t="s">
        <v>8563</v>
      </c>
      <c r="I585" s="12" t="s">
        <v>8562</v>
      </c>
      <c r="J585" s="5" t="s">
        <v>8561</v>
      </c>
      <c r="K585" s="1">
        <v>33.330100000000002</v>
      </c>
      <c r="L585" s="1">
        <v>72.445800000000006</v>
      </c>
      <c r="M585" s="1">
        <v>40</v>
      </c>
      <c r="N585" s="1">
        <v>1110302</v>
      </c>
      <c r="O585" s="4">
        <v>480000</v>
      </c>
      <c r="P585" s="40" t="s">
        <v>8560</v>
      </c>
      <c r="Q585" s="1">
        <v>5.38</v>
      </c>
      <c r="R585" s="1">
        <v>9</v>
      </c>
      <c r="S585" s="5" t="s">
        <v>37</v>
      </c>
      <c r="T585" s="1" t="s">
        <v>38</v>
      </c>
      <c r="U585" s="1" t="s">
        <v>38</v>
      </c>
      <c r="V585" s="1" t="s">
        <v>38</v>
      </c>
      <c r="W585" s="1" t="s">
        <v>38</v>
      </c>
      <c r="X585" s="1" t="s">
        <v>38</v>
      </c>
      <c r="Y585" s="1" t="s">
        <v>38</v>
      </c>
      <c r="Z585" s="1" t="s">
        <v>38</v>
      </c>
      <c r="AA585" s="1" t="s">
        <v>38</v>
      </c>
      <c r="AB585" s="1" t="s">
        <v>38</v>
      </c>
      <c r="AC585" s="1" t="s">
        <v>38</v>
      </c>
      <c r="AD585" s="1" t="s">
        <v>38</v>
      </c>
      <c r="AE585" s="1" t="s">
        <v>38</v>
      </c>
      <c r="AF585" s="1" t="s">
        <v>6971</v>
      </c>
    </row>
    <row r="586" spans="1:32" s="6" customFormat="1" ht="60" customHeight="1" x14ac:dyDescent="0.2">
      <c r="A586" s="1">
        <v>583</v>
      </c>
      <c r="B586" s="4" t="s">
        <v>6223</v>
      </c>
      <c r="C586" s="4" t="s">
        <v>27</v>
      </c>
      <c r="D586" s="4" t="s">
        <v>6385</v>
      </c>
      <c r="E586" s="1" t="s">
        <v>8565</v>
      </c>
      <c r="F586" s="5" t="s">
        <v>8565</v>
      </c>
      <c r="G586" s="5" t="s">
        <v>8564</v>
      </c>
      <c r="H586" s="5" t="s">
        <v>8563</v>
      </c>
      <c r="I586" s="12" t="s">
        <v>8562</v>
      </c>
      <c r="J586" s="5" t="s">
        <v>8561</v>
      </c>
      <c r="K586" s="1">
        <v>33.330100000000002</v>
      </c>
      <c r="L586" s="1">
        <v>72.445800000000006</v>
      </c>
      <c r="M586" s="1">
        <v>40</v>
      </c>
      <c r="N586" s="1">
        <v>1110302</v>
      </c>
      <c r="O586" s="4">
        <v>480000</v>
      </c>
      <c r="P586" s="40" t="s">
        <v>8560</v>
      </c>
      <c r="Q586" s="1">
        <v>5.38</v>
      </c>
      <c r="R586" s="1">
        <v>9</v>
      </c>
      <c r="S586" s="5" t="s">
        <v>37</v>
      </c>
      <c r="T586" s="38">
        <v>240000</v>
      </c>
      <c r="U586" s="5" t="s">
        <v>37</v>
      </c>
      <c r="V586" s="1" t="s">
        <v>38</v>
      </c>
      <c r="W586" s="1" t="s">
        <v>38</v>
      </c>
      <c r="X586" s="1" t="s">
        <v>38</v>
      </c>
      <c r="Y586" s="1" t="s">
        <v>38</v>
      </c>
      <c r="Z586" s="1" t="s">
        <v>38</v>
      </c>
      <c r="AA586" s="1" t="s">
        <v>38</v>
      </c>
      <c r="AB586" s="1" t="s">
        <v>38</v>
      </c>
      <c r="AC586" s="1" t="s">
        <v>38</v>
      </c>
      <c r="AD586" s="1" t="s">
        <v>38</v>
      </c>
      <c r="AE586" s="1" t="s">
        <v>38</v>
      </c>
      <c r="AF586" s="1" t="s">
        <v>6270</v>
      </c>
    </row>
    <row r="587" spans="1:32" s="6" customFormat="1" ht="60" customHeight="1" x14ac:dyDescent="0.2">
      <c r="A587" s="5">
        <v>584</v>
      </c>
      <c r="B587" s="4" t="s">
        <v>6223</v>
      </c>
      <c r="C587" s="4" t="s">
        <v>27</v>
      </c>
      <c r="D587" s="4" t="s">
        <v>6385</v>
      </c>
      <c r="E587" s="4" t="s">
        <v>255</v>
      </c>
      <c r="F587" s="20" t="s">
        <v>6588</v>
      </c>
      <c r="G587" s="5" t="s">
        <v>8559</v>
      </c>
      <c r="H587" s="4" t="s">
        <v>8558</v>
      </c>
      <c r="I587" s="4" t="s">
        <v>8557</v>
      </c>
      <c r="J587" s="4" t="s">
        <v>8556</v>
      </c>
      <c r="K587" s="4">
        <v>33.499180000000003</v>
      </c>
      <c r="L587" s="4">
        <v>72.506190000000004</v>
      </c>
      <c r="M587" s="4">
        <v>42</v>
      </c>
      <c r="N587" s="4">
        <v>1028322</v>
      </c>
      <c r="O587" s="4">
        <v>480000</v>
      </c>
      <c r="P587" s="14" t="s">
        <v>8555</v>
      </c>
      <c r="Q587" s="1">
        <v>3.6</v>
      </c>
      <c r="R587" s="1">
        <v>14.9</v>
      </c>
      <c r="S587" s="5" t="s">
        <v>37</v>
      </c>
      <c r="T587" s="4">
        <v>240000</v>
      </c>
      <c r="U587" s="1" t="s">
        <v>470</v>
      </c>
      <c r="V587" s="1" t="s">
        <v>38</v>
      </c>
      <c r="W587" s="1" t="s">
        <v>38</v>
      </c>
      <c r="X587" s="1" t="s">
        <v>38</v>
      </c>
      <c r="Y587" s="1" t="s">
        <v>38</v>
      </c>
      <c r="Z587" s="1" t="s">
        <v>38</v>
      </c>
      <c r="AA587" s="1" t="s">
        <v>38</v>
      </c>
      <c r="AB587" s="1" t="s">
        <v>38</v>
      </c>
      <c r="AC587" s="1" t="s">
        <v>38</v>
      </c>
      <c r="AD587" s="1" t="s">
        <v>38</v>
      </c>
      <c r="AE587" s="1" t="s">
        <v>38</v>
      </c>
      <c r="AF587" s="1" t="s">
        <v>6270</v>
      </c>
    </row>
    <row r="588" spans="1:32" s="6" customFormat="1" ht="60" customHeight="1" x14ac:dyDescent="0.2">
      <c r="A588" s="1">
        <v>585</v>
      </c>
      <c r="B588" s="4" t="s">
        <v>6223</v>
      </c>
      <c r="C588" s="4" t="s">
        <v>27</v>
      </c>
      <c r="D588" s="4" t="s">
        <v>6385</v>
      </c>
      <c r="E588" s="4" t="s">
        <v>255</v>
      </c>
      <c r="F588" s="20" t="s">
        <v>6588</v>
      </c>
      <c r="G588" s="5" t="s">
        <v>8559</v>
      </c>
      <c r="H588" s="4" t="s">
        <v>8558</v>
      </c>
      <c r="I588" s="4" t="s">
        <v>8557</v>
      </c>
      <c r="J588" s="4" t="s">
        <v>8556</v>
      </c>
      <c r="K588" s="4">
        <v>33.499180000000003</v>
      </c>
      <c r="L588" s="4">
        <v>72.506190000000004</v>
      </c>
      <c r="M588" s="4">
        <v>42</v>
      </c>
      <c r="N588" s="4">
        <v>1028322</v>
      </c>
      <c r="O588" s="4">
        <v>480000</v>
      </c>
      <c r="P588" s="14" t="s">
        <v>8555</v>
      </c>
      <c r="Q588" s="1">
        <v>3.6</v>
      </c>
      <c r="R588" s="1">
        <v>14.9</v>
      </c>
      <c r="S588" s="5" t="s">
        <v>37</v>
      </c>
      <c r="T588" s="4">
        <v>240000</v>
      </c>
      <c r="U588" s="1" t="s">
        <v>470</v>
      </c>
      <c r="V588" s="4">
        <v>192000</v>
      </c>
      <c r="W588" s="1" t="s">
        <v>470</v>
      </c>
      <c r="X588" s="1" t="s">
        <v>38</v>
      </c>
      <c r="Y588" s="1" t="s">
        <v>38</v>
      </c>
      <c r="Z588" s="1" t="s">
        <v>38</v>
      </c>
      <c r="AA588" s="1" t="s">
        <v>38</v>
      </c>
      <c r="AB588" s="1" t="s">
        <v>38</v>
      </c>
      <c r="AC588" s="1" t="s">
        <v>38</v>
      </c>
      <c r="AD588" s="1" t="s">
        <v>38</v>
      </c>
      <c r="AE588" s="1" t="s">
        <v>38</v>
      </c>
      <c r="AF588" s="1" t="s">
        <v>6277</v>
      </c>
    </row>
    <row r="589" spans="1:32" s="6" customFormat="1" ht="60" customHeight="1" x14ac:dyDescent="0.2">
      <c r="A589" s="5">
        <v>586</v>
      </c>
      <c r="B589" s="4" t="s">
        <v>6223</v>
      </c>
      <c r="C589" s="4" t="s">
        <v>27</v>
      </c>
      <c r="D589" s="4" t="s">
        <v>6385</v>
      </c>
      <c r="E589" s="1" t="s">
        <v>2353</v>
      </c>
      <c r="F589" s="1" t="s">
        <v>2353</v>
      </c>
      <c r="G589" s="5" t="s">
        <v>8554</v>
      </c>
      <c r="H589" s="5" t="s">
        <v>8553</v>
      </c>
      <c r="I589" s="12" t="s">
        <v>8552</v>
      </c>
      <c r="J589" s="1" t="s">
        <v>8551</v>
      </c>
      <c r="K589" s="1">
        <v>33.303710000000002</v>
      </c>
      <c r="L589" s="1">
        <v>72.373000000000005</v>
      </c>
      <c r="M589" s="1">
        <v>69</v>
      </c>
      <c r="N589" s="1">
        <v>1403189</v>
      </c>
      <c r="O589" s="4">
        <v>480000</v>
      </c>
      <c r="P589" s="40" t="s">
        <v>8550</v>
      </c>
      <c r="Q589" s="1">
        <v>4.66</v>
      </c>
      <c r="R589" s="1">
        <v>15</v>
      </c>
      <c r="S589" s="5" t="s">
        <v>37</v>
      </c>
      <c r="T589" s="4">
        <v>240000</v>
      </c>
      <c r="U589" s="1" t="s">
        <v>470</v>
      </c>
      <c r="V589" s="1" t="s">
        <v>38</v>
      </c>
      <c r="W589" s="1" t="s">
        <v>38</v>
      </c>
      <c r="X589" s="1" t="s">
        <v>38</v>
      </c>
      <c r="Y589" s="1" t="s">
        <v>38</v>
      </c>
      <c r="Z589" s="1" t="s">
        <v>38</v>
      </c>
      <c r="AA589" s="1" t="s">
        <v>38</v>
      </c>
      <c r="AB589" s="1" t="s">
        <v>38</v>
      </c>
      <c r="AC589" s="1" t="s">
        <v>38</v>
      </c>
      <c r="AD589" s="1" t="s">
        <v>38</v>
      </c>
      <c r="AE589" s="1" t="s">
        <v>38</v>
      </c>
      <c r="AF589" s="1" t="s">
        <v>6270</v>
      </c>
    </row>
    <row r="590" spans="1:32" s="6" customFormat="1" ht="60" customHeight="1" x14ac:dyDescent="0.2">
      <c r="A590" s="1">
        <v>587</v>
      </c>
      <c r="B590" s="4" t="s">
        <v>6223</v>
      </c>
      <c r="C590" s="4" t="s">
        <v>27</v>
      </c>
      <c r="D590" s="4" t="s">
        <v>6385</v>
      </c>
      <c r="E590" s="1" t="s">
        <v>2353</v>
      </c>
      <c r="F590" s="1" t="s">
        <v>2353</v>
      </c>
      <c r="G590" s="5" t="s">
        <v>8554</v>
      </c>
      <c r="H590" s="5" t="s">
        <v>8553</v>
      </c>
      <c r="I590" s="12" t="s">
        <v>8552</v>
      </c>
      <c r="J590" s="1" t="s">
        <v>8551</v>
      </c>
      <c r="K590" s="1">
        <v>33.303710000000002</v>
      </c>
      <c r="L590" s="1">
        <v>72.373000000000005</v>
      </c>
      <c r="M590" s="1">
        <v>69</v>
      </c>
      <c r="N590" s="1">
        <v>1403189</v>
      </c>
      <c r="O590" s="4">
        <v>480000</v>
      </c>
      <c r="P590" s="40" t="s">
        <v>8550</v>
      </c>
      <c r="Q590" s="1">
        <v>4.66</v>
      </c>
      <c r="R590" s="1">
        <v>15</v>
      </c>
      <c r="S590" s="5" t="s">
        <v>37</v>
      </c>
      <c r="T590" s="4">
        <v>240000</v>
      </c>
      <c r="U590" s="1" t="s">
        <v>470</v>
      </c>
      <c r="V590" s="4">
        <v>192000</v>
      </c>
      <c r="W590" s="1" t="s">
        <v>470</v>
      </c>
      <c r="X590" s="1" t="s">
        <v>38</v>
      </c>
      <c r="Y590" s="1" t="s">
        <v>38</v>
      </c>
      <c r="Z590" s="1" t="s">
        <v>38</v>
      </c>
      <c r="AA590" s="1" t="s">
        <v>38</v>
      </c>
      <c r="AB590" s="1" t="s">
        <v>38</v>
      </c>
      <c r="AC590" s="1" t="s">
        <v>38</v>
      </c>
      <c r="AD590" s="1" t="s">
        <v>38</v>
      </c>
      <c r="AE590" s="1" t="s">
        <v>38</v>
      </c>
      <c r="AF590" s="1" t="s">
        <v>6277</v>
      </c>
    </row>
    <row r="591" spans="1:32" s="6" customFormat="1" ht="60" customHeight="1" x14ac:dyDescent="0.2">
      <c r="A591" s="5">
        <v>588</v>
      </c>
      <c r="B591" s="4" t="s">
        <v>6223</v>
      </c>
      <c r="C591" s="4" t="s">
        <v>27</v>
      </c>
      <c r="D591" s="4" t="s">
        <v>6385</v>
      </c>
      <c r="E591" s="1" t="s">
        <v>8549</v>
      </c>
      <c r="F591" s="4" t="s">
        <v>8548</v>
      </c>
      <c r="G591" s="5" t="s">
        <v>8547</v>
      </c>
      <c r="H591" s="5" t="s">
        <v>8546</v>
      </c>
      <c r="I591" s="12" t="s">
        <v>8044</v>
      </c>
      <c r="J591" s="1" t="s">
        <v>8545</v>
      </c>
      <c r="K591" s="1">
        <v>33.504820000000002</v>
      </c>
      <c r="L591" s="1">
        <v>72.302199999999999</v>
      </c>
      <c r="M591" s="1">
        <v>60</v>
      </c>
      <c r="N591" s="1">
        <v>1358524</v>
      </c>
      <c r="O591" s="4">
        <v>480000</v>
      </c>
      <c r="P591" s="40" t="s">
        <v>8047</v>
      </c>
      <c r="Q591" s="1">
        <v>4.2699999999999996</v>
      </c>
      <c r="R591" s="1">
        <v>15</v>
      </c>
      <c r="S591" s="5" t="s">
        <v>37</v>
      </c>
      <c r="T591" s="4">
        <v>240000</v>
      </c>
      <c r="U591" s="1" t="s">
        <v>470</v>
      </c>
      <c r="V591" s="1" t="s">
        <v>38</v>
      </c>
      <c r="W591" s="1" t="s">
        <v>38</v>
      </c>
      <c r="X591" s="1" t="s">
        <v>38</v>
      </c>
      <c r="Y591" s="1" t="s">
        <v>38</v>
      </c>
      <c r="Z591" s="1" t="s">
        <v>38</v>
      </c>
      <c r="AA591" s="1" t="s">
        <v>38</v>
      </c>
      <c r="AB591" s="1" t="s">
        <v>38</v>
      </c>
      <c r="AC591" s="1" t="s">
        <v>38</v>
      </c>
      <c r="AD591" s="1" t="s">
        <v>38</v>
      </c>
      <c r="AE591" s="1" t="s">
        <v>38</v>
      </c>
      <c r="AF591" s="1" t="s">
        <v>6270</v>
      </c>
    </row>
    <row r="592" spans="1:32" s="6" customFormat="1" ht="60" customHeight="1" x14ac:dyDescent="0.2">
      <c r="A592" s="1">
        <v>589</v>
      </c>
      <c r="B592" s="4" t="s">
        <v>6223</v>
      </c>
      <c r="C592" s="4" t="s">
        <v>27</v>
      </c>
      <c r="D592" s="4" t="s">
        <v>6385</v>
      </c>
      <c r="E592" s="1" t="s">
        <v>8549</v>
      </c>
      <c r="F592" s="4" t="s">
        <v>8548</v>
      </c>
      <c r="G592" s="5" t="s">
        <v>8547</v>
      </c>
      <c r="H592" s="5" t="s">
        <v>8546</v>
      </c>
      <c r="I592" s="12" t="s">
        <v>8044</v>
      </c>
      <c r="J592" s="1" t="s">
        <v>8545</v>
      </c>
      <c r="K592" s="1">
        <v>33.504820000000002</v>
      </c>
      <c r="L592" s="1">
        <v>72.302199999999999</v>
      </c>
      <c r="M592" s="1">
        <v>60</v>
      </c>
      <c r="N592" s="1">
        <v>1358524</v>
      </c>
      <c r="O592" s="4">
        <v>480000</v>
      </c>
      <c r="P592" s="40" t="s">
        <v>8047</v>
      </c>
      <c r="Q592" s="1">
        <v>4.2699999999999996</v>
      </c>
      <c r="R592" s="1">
        <v>15</v>
      </c>
      <c r="S592" s="5" t="s">
        <v>37</v>
      </c>
      <c r="T592" s="4">
        <v>240000</v>
      </c>
      <c r="U592" s="1" t="s">
        <v>470</v>
      </c>
      <c r="V592" s="4">
        <v>192000</v>
      </c>
      <c r="W592" s="1" t="s">
        <v>470</v>
      </c>
      <c r="X592" s="1" t="s">
        <v>38</v>
      </c>
      <c r="Y592" s="1" t="s">
        <v>38</v>
      </c>
      <c r="Z592" s="1" t="s">
        <v>38</v>
      </c>
      <c r="AA592" s="1" t="s">
        <v>38</v>
      </c>
      <c r="AB592" s="1" t="s">
        <v>38</v>
      </c>
      <c r="AC592" s="1" t="s">
        <v>38</v>
      </c>
      <c r="AD592" s="1" t="s">
        <v>38</v>
      </c>
      <c r="AE592" s="1" t="s">
        <v>38</v>
      </c>
      <c r="AF592" s="1" t="s">
        <v>6277</v>
      </c>
    </row>
    <row r="593" spans="1:32" s="6" customFormat="1" ht="60" customHeight="1" x14ac:dyDescent="0.2">
      <c r="A593" s="5">
        <v>590</v>
      </c>
      <c r="B593" s="4" t="s">
        <v>6223</v>
      </c>
      <c r="C593" s="1" t="s">
        <v>1549</v>
      </c>
      <c r="D593" s="1" t="s">
        <v>1549</v>
      </c>
      <c r="E593" s="1" t="s">
        <v>8538</v>
      </c>
      <c r="F593" s="1" t="s">
        <v>3667</v>
      </c>
      <c r="G593" s="1" t="s">
        <v>8544</v>
      </c>
      <c r="H593" s="1" t="s">
        <v>8543</v>
      </c>
      <c r="I593" s="1" t="s">
        <v>8542</v>
      </c>
      <c r="J593" s="1" t="s">
        <v>8538</v>
      </c>
      <c r="K593" s="1">
        <v>33.471091000000001</v>
      </c>
      <c r="L593" s="1">
        <v>73.039276000000001</v>
      </c>
      <c r="M593" s="1">
        <v>43</v>
      </c>
      <c r="N593" s="1">
        <v>1182510</v>
      </c>
      <c r="O593" s="4">
        <v>480000</v>
      </c>
      <c r="P593" s="1" t="s">
        <v>8056</v>
      </c>
      <c r="Q593" s="4">
        <v>3.66</v>
      </c>
      <c r="R593" s="4">
        <v>7.92</v>
      </c>
      <c r="S593" s="1" t="s">
        <v>470</v>
      </c>
      <c r="T593" s="4">
        <v>240000</v>
      </c>
      <c r="U593" s="1" t="s">
        <v>470</v>
      </c>
      <c r="V593" s="1" t="s">
        <v>38</v>
      </c>
      <c r="W593" s="1" t="s">
        <v>38</v>
      </c>
      <c r="X593" s="1" t="s">
        <v>38</v>
      </c>
      <c r="Y593" s="1" t="s">
        <v>38</v>
      </c>
      <c r="Z593" s="1" t="s">
        <v>38</v>
      </c>
      <c r="AA593" s="1" t="s">
        <v>38</v>
      </c>
      <c r="AB593" s="1" t="s">
        <v>38</v>
      </c>
      <c r="AC593" s="1" t="s">
        <v>38</v>
      </c>
      <c r="AD593" s="1" t="s">
        <v>38</v>
      </c>
      <c r="AE593" s="1" t="s">
        <v>38</v>
      </c>
      <c r="AF593" s="1" t="s">
        <v>6420</v>
      </c>
    </row>
    <row r="594" spans="1:32" s="6" customFormat="1" ht="60" customHeight="1" x14ac:dyDescent="0.2">
      <c r="A594" s="1">
        <v>591</v>
      </c>
      <c r="B594" s="4" t="s">
        <v>6223</v>
      </c>
      <c r="C594" s="1" t="s">
        <v>1549</v>
      </c>
      <c r="D594" s="1" t="s">
        <v>1549</v>
      </c>
      <c r="E594" s="1" t="s">
        <v>8538</v>
      </c>
      <c r="F594" s="1" t="s">
        <v>3667</v>
      </c>
      <c r="G594" s="1" t="s">
        <v>8541</v>
      </c>
      <c r="H594" s="1" t="s">
        <v>8540</v>
      </c>
      <c r="I594" s="1" t="s">
        <v>8539</v>
      </c>
      <c r="J594" s="1" t="s">
        <v>8538</v>
      </c>
      <c r="K594" s="1">
        <v>33.471156000000001</v>
      </c>
      <c r="L594" s="1">
        <v>73.039306999999994</v>
      </c>
      <c r="M594" s="1">
        <v>45</v>
      </c>
      <c r="N594" s="12">
        <v>1221811</v>
      </c>
      <c r="O594" s="4">
        <v>480000</v>
      </c>
      <c r="P594" s="1" t="s">
        <v>8056</v>
      </c>
      <c r="Q594" s="4">
        <v>3.66</v>
      </c>
      <c r="R594" s="1">
        <v>8.2200000000000006</v>
      </c>
      <c r="S594" s="1" t="s">
        <v>470</v>
      </c>
      <c r="T594" s="4">
        <v>240000</v>
      </c>
      <c r="U594" s="1" t="s">
        <v>470</v>
      </c>
      <c r="V594" s="1" t="s">
        <v>38</v>
      </c>
      <c r="W594" s="1" t="s">
        <v>38</v>
      </c>
      <c r="X594" s="1" t="s">
        <v>38</v>
      </c>
      <c r="Y594" s="1" t="s">
        <v>38</v>
      </c>
      <c r="Z594" s="1" t="s">
        <v>38</v>
      </c>
      <c r="AA594" s="1" t="s">
        <v>38</v>
      </c>
      <c r="AB594" s="1" t="s">
        <v>38</v>
      </c>
      <c r="AC594" s="1" t="s">
        <v>38</v>
      </c>
      <c r="AD594" s="1" t="s">
        <v>38</v>
      </c>
      <c r="AE594" s="1" t="s">
        <v>38</v>
      </c>
      <c r="AF594" s="1" t="s">
        <v>6420</v>
      </c>
    </row>
    <row r="595" spans="1:32" s="6" customFormat="1" ht="60" customHeight="1" x14ac:dyDescent="0.2">
      <c r="A595" s="5">
        <v>592</v>
      </c>
      <c r="B595" s="4" t="s">
        <v>6223</v>
      </c>
      <c r="C595" s="1" t="s">
        <v>1549</v>
      </c>
      <c r="D595" s="1" t="s">
        <v>1549</v>
      </c>
      <c r="E595" s="1" t="s">
        <v>2883</v>
      </c>
      <c r="F595" s="1" t="s">
        <v>1608</v>
      </c>
      <c r="G595" s="1" t="s">
        <v>8059</v>
      </c>
      <c r="H595" s="1" t="s">
        <v>8058</v>
      </c>
      <c r="I595" s="1" t="s">
        <v>8057</v>
      </c>
      <c r="J595" s="1" t="s">
        <v>2883</v>
      </c>
      <c r="K595" s="1">
        <v>33.344552</v>
      </c>
      <c r="L595" s="1">
        <v>72.951181000000005</v>
      </c>
      <c r="M595" s="1">
        <v>42</v>
      </c>
      <c r="N595" s="12">
        <v>1143328</v>
      </c>
      <c r="O595" s="4">
        <v>480000</v>
      </c>
      <c r="P595" s="40" t="s">
        <v>8056</v>
      </c>
      <c r="Q595" s="4">
        <v>3.66</v>
      </c>
      <c r="R595" s="1">
        <v>7.61</v>
      </c>
      <c r="S595" s="1" t="s">
        <v>470</v>
      </c>
      <c r="T595" s="4">
        <v>240000</v>
      </c>
      <c r="U595" s="1" t="s">
        <v>470</v>
      </c>
      <c r="V595" s="1" t="s">
        <v>38</v>
      </c>
      <c r="W595" s="1" t="s">
        <v>38</v>
      </c>
      <c r="X595" s="1" t="s">
        <v>38</v>
      </c>
      <c r="Y595" s="1" t="s">
        <v>38</v>
      </c>
      <c r="Z595" s="1" t="s">
        <v>38</v>
      </c>
      <c r="AA595" s="1" t="s">
        <v>38</v>
      </c>
      <c r="AB595" s="1" t="s">
        <v>38</v>
      </c>
      <c r="AC595" s="1" t="s">
        <v>38</v>
      </c>
      <c r="AD595" s="1" t="s">
        <v>38</v>
      </c>
      <c r="AE595" s="1" t="s">
        <v>38</v>
      </c>
      <c r="AF595" s="1" t="s">
        <v>6420</v>
      </c>
    </row>
    <row r="596" spans="1:32" s="6" customFormat="1" ht="60" customHeight="1" x14ac:dyDescent="0.2">
      <c r="A596" s="1">
        <v>593</v>
      </c>
      <c r="B596" s="4" t="s">
        <v>6223</v>
      </c>
      <c r="C596" s="1" t="s">
        <v>1549</v>
      </c>
      <c r="D596" s="1" t="s">
        <v>1549</v>
      </c>
      <c r="E596" s="1" t="s">
        <v>1608</v>
      </c>
      <c r="F596" s="1" t="s">
        <v>1608</v>
      </c>
      <c r="G596" s="1" t="s">
        <v>8523</v>
      </c>
      <c r="H596" s="1" t="s">
        <v>8522</v>
      </c>
      <c r="I596" s="1" t="s">
        <v>8521</v>
      </c>
      <c r="J596" s="1" t="s">
        <v>1608</v>
      </c>
      <c r="K596" s="1">
        <v>33.349426000000001</v>
      </c>
      <c r="L596" s="1">
        <v>72.925048000000004</v>
      </c>
      <c r="M596" s="1">
        <v>24</v>
      </c>
      <c r="N596" s="1">
        <v>1891934</v>
      </c>
      <c r="O596" s="4">
        <v>480000</v>
      </c>
      <c r="P596" s="40" t="s">
        <v>8520</v>
      </c>
      <c r="Q596" s="4">
        <v>3.66</v>
      </c>
      <c r="R596" s="4">
        <v>11.57</v>
      </c>
      <c r="S596" s="1" t="s">
        <v>37</v>
      </c>
      <c r="T596" s="4">
        <v>240000</v>
      </c>
      <c r="U596" s="1" t="s">
        <v>470</v>
      </c>
      <c r="V596" s="4">
        <v>192000</v>
      </c>
      <c r="W596" s="1" t="s">
        <v>470</v>
      </c>
      <c r="X596" s="1" t="s">
        <v>38</v>
      </c>
      <c r="Y596" s="1" t="s">
        <v>38</v>
      </c>
      <c r="Z596" s="1" t="s">
        <v>38</v>
      </c>
      <c r="AA596" s="1" t="s">
        <v>38</v>
      </c>
      <c r="AB596" s="1" t="s">
        <v>38</v>
      </c>
      <c r="AC596" s="1" t="s">
        <v>38</v>
      </c>
      <c r="AD596" s="1" t="s">
        <v>38</v>
      </c>
      <c r="AE596" s="1" t="s">
        <v>38</v>
      </c>
      <c r="AF596" s="1" t="s">
        <v>7213</v>
      </c>
    </row>
    <row r="597" spans="1:32" s="6" customFormat="1" ht="60" customHeight="1" x14ac:dyDescent="0.2">
      <c r="A597" s="5">
        <v>594</v>
      </c>
      <c r="B597" s="4" t="s">
        <v>6223</v>
      </c>
      <c r="C597" s="1" t="s">
        <v>1549</v>
      </c>
      <c r="D597" s="1" t="s">
        <v>1549</v>
      </c>
      <c r="E597" s="1" t="s">
        <v>1608</v>
      </c>
      <c r="F597" s="1" t="s">
        <v>1608</v>
      </c>
      <c r="G597" s="1" t="s">
        <v>8519</v>
      </c>
      <c r="H597" s="1" t="s">
        <v>8518</v>
      </c>
      <c r="I597" s="1" t="s">
        <v>7568</v>
      </c>
      <c r="J597" s="1" t="s">
        <v>1608</v>
      </c>
      <c r="K597" s="1">
        <v>33.343048000000003</v>
      </c>
      <c r="L597" s="1">
        <v>72.914162000000005</v>
      </c>
      <c r="M597" s="1">
        <v>29</v>
      </c>
      <c r="N597" s="1">
        <v>1849196</v>
      </c>
      <c r="O597" s="4">
        <v>480000</v>
      </c>
      <c r="P597" s="40" t="s">
        <v>8517</v>
      </c>
      <c r="Q597" s="4">
        <v>3.66</v>
      </c>
      <c r="R597" s="4">
        <v>11.57</v>
      </c>
      <c r="S597" s="1" t="s">
        <v>37</v>
      </c>
      <c r="T597" s="4">
        <v>240000</v>
      </c>
      <c r="U597" s="1" t="s">
        <v>470</v>
      </c>
      <c r="V597" s="4">
        <v>192000</v>
      </c>
      <c r="W597" s="1" t="s">
        <v>470</v>
      </c>
      <c r="X597" s="1" t="s">
        <v>38</v>
      </c>
      <c r="Y597" s="1" t="s">
        <v>38</v>
      </c>
      <c r="Z597" s="1" t="s">
        <v>38</v>
      </c>
      <c r="AA597" s="1" t="s">
        <v>38</v>
      </c>
      <c r="AB597" s="1" t="s">
        <v>38</v>
      </c>
      <c r="AC597" s="1" t="s">
        <v>38</v>
      </c>
      <c r="AD597" s="1" t="s">
        <v>38</v>
      </c>
      <c r="AE597" s="1" t="s">
        <v>38</v>
      </c>
      <c r="AF597" s="1" t="s">
        <v>7213</v>
      </c>
    </row>
    <row r="598" spans="1:32" s="6" customFormat="1" ht="60" customHeight="1" x14ac:dyDescent="0.2">
      <c r="A598" s="1">
        <v>595</v>
      </c>
      <c r="B598" s="4" t="s">
        <v>6223</v>
      </c>
      <c r="C598" s="1" t="s">
        <v>1549</v>
      </c>
      <c r="D598" s="1" t="s">
        <v>1571</v>
      </c>
      <c r="E598" s="1" t="s">
        <v>7826</v>
      </c>
      <c r="F598" s="1" t="s">
        <v>7830</v>
      </c>
      <c r="G598" s="1" t="s">
        <v>7829</v>
      </c>
      <c r="H598" s="1" t="s">
        <v>7828</v>
      </c>
      <c r="I598" s="1" t="s">
        <v>7827</v>
      </c>
      <c r="J598" s="1" t="s">
        <v>7826</v>
      </c>
      <c r="K598" s="1">
        <v>73.051242000000002</v>
      </c>
      <c r="L598" s="1">
        <v>33.281480000000002</v>
      </c>
      <c r="M598" s="4">
        <v>45</v>
      </c>
      <c r="N598" s="1">
        <v>914348</v>
      </c>
      <c r="O598" s="4">
        <v>480000</v>
      </c>
      <c r="P598" s="12" t="s">
        <v>38</v>
      </c>
      <c r="Q598" s="4">
        <v>4.5</v>
      </c>
      <c r="R598" s="4">
        <v>30</v>
      </c>
      <c r="S598" s="1" t="s">
        <v>37</v>
      </c>
      <c r="T598" s="1" t="s">
        <v>38</v>
      </c>
      <c r="U598" s="1" t="s">
        <v>38</v>
      </c>
      <c r="V598" s="1" t="s">
        <v>38</v>
      </c>
      <c r="W598" s="1" t="s">
        <v>38</v>
      </c>
      <c r="X598" s="1" t="s">
        <v>38</v>
      </c>
      <c r="Y598" s="1" t="s">
        <v>38</v>
      </c>
      <c r="Z598" s="1" t="s">
        <v>38</v>
      </c>
      <c r="AA598" s="1" t="s">
        <v>38</v>
      </c>
      <c r="AB598" s="1" t="s">
        <v>38</v>
      </c>
      <c r="AC598" s="1" t="s">
        <v>38</v>
      </c>
      <c r="AD598" s="1" t="s">
        <v>38</v>
      </c>
      <c r="AE598" s="1" t="s">
        <v>38</v>
      </c>
      <c r="AF598" s="1" t="s">
        <v>8524</v>
      </c>
    </row>
    <row r="599" spans="1:32" s="6" customFormat="1" ht="60" customHeight="1" x14ac:dyDescent="0.2">
      <c r="A599" s="5">
        <v>596</v>
      </c>
      <c r="B599" s="4" t="s">
        <v>6223</v>
      </c>
      <c r="C599" s="1" t="s">
        <v>1549</v>
      </c>
      <c r="D599" s="1" t="s">
        <v>1571</v>
      </c>
      <c r="E599" s="1" t="s">
        <v>7837</v>
      </c>
      <c r="F599" s="1" t="s">
        <v>7830</v>
      </c>
      <c r="G599" s="5" t="s">
        <v>7839</v>
      </c>
      <c r="H599" s="5" t="s">
        <v>6291</v>
      </c>
      <c r="I599" s="12" t="s">
        <v>7838</v>
      </c>
      <c r="J599" s="1" t="s">
        <v>7837</v>
      </c>
      <c r="K599" s="1">
        <v>73.125709999999998</v>
      </c>
      <c r="L599" s="1">
        <v>33.425640000000001</v>
      </c>
      <c r="M599" s="1">
        <v>48</v>
      </c>
      <c r="N599" s="1">
        <v>978941</v>
      </c>
      <c r="O599" s="4">
        <v>480000</v>
      </c>
      <c r="P599" s="12" t="s">
        <v>38</v>
      </c>
      <c r="Q599" s="4">
        <v>4.5</v>
      </c>
      <c r="R599" s="4">
        <v>30</v>
      </c>
      <c r="S599" s="1" t="s">
        <v>37</v>
      </c>
      <c r="T599" s="1" t="s">
        <v>38</v>
      </c>
      <c r="U599" s="1" t="s">
        <v>38</v>
      </c>
      <c r="V599" s="1" t="s">
        <v>38</v>
      </c>
      <c r="W599" s="1" t="s">
        <v>38</v>
      </c>
      <c r="X599" s="1" t="s">
        <v>38</v>
      </c>
      <c r="Y599" s="1" t="s">
        <v>38</v>
      </c>
      <c r="Z599" s="1" t="s">
        <v>38</v>
      </c>
      <c r="AA599" s="1" t="s">
        <v>38</v>
      </c>
      <c r="AB599" s="1" t="s">
        <v>38</v>
      </c>
      <c r="AC599" s="1" t="s">
        <v>38</v>
      </c>
      <c r="AD599" s="1" t="s">
        <v>38</v>
      </c>
      <c r="AE599" s="1" t="s">
        <v>38</v>
      </c>
      <c r="AF599" s="1" t="s">
        <v>8524</v>
      </c>
    </row>
    <row r="600" spans="1:32" s="6" customFormat="1" ht="60" customHeight="1" x14ac:dyDescent="0.2">
      <c r="A600" s="1">
        <v>597</v>
      </c>
      <c r="B600" s="4" t="s">
        <v>6223</v>
      </c>
      <c r="C600" s="1" t="s">
        <v>1549</v>
      </c>
      <c r="D600" s="1" t="s">
        <v>1571</v>
      </c>
      <c r="E600" s="1" t="s">
        <v>8528</v>
      </c>
      <c r="F600" s="1" t="s">
        <v>8528</v>
      </c>
      <c r="G600" s="5" t="s">
        <v>5587</v>
      </c>
      <c r="H600" s="5" t="s">
        <v>8537</v>
      </c>
      <c r="I600" s="12" t="s">
        <v>8536</v>
      </c>
      <c r="J600" s="1" t="s">
        <v>8528</v>
      </c>
      <c r="K600" s="1">
        <v>73.412547000000004</v>
      </c>
      <c r="L600" s="1">
        <v>33.144590000000001</v>
      </c>
      <c r="M600" s="1">
        <v>45</v>
      </c>
      <c r="N600" s="1">
        <v>1178457</v>
      </c>
      <c r="O600" s="4">
        <v>480000</v>
      </c>
      <c r="P600" s="12" t="s">
        <v>38</v>
      </c>
      <c r="Q600" s="4">
        <v>4.5</v>
      </c>
      <c r="R600" s="1">
        <v>33</v>
      </c>
      <c r="S600" s="1" t="s">
        <v>37</v>
      </c>
      <c r="T600" s="1" t="s">
        <v>38</v>
      </c>
      <c r="U600" s="1" t="s">
        <v>38</v>
      </c>
      <c r="V600" s="1" t="s">
        <v>38</v>
      </c>
      <c r="W600" s="1" t="s">
        <v>38</v>
      </c>
      <c r="X600" s="1" t="s">
        <v>38</v>
      </c>
      <c r="Y600" s="1" t="s">
        <v>38</v>
      </c>
      <c r="Z600" s="1" t="s">
        <v>38</v>
      </c>
      <c r="AA600" s="1" t="s">
        <v>38</v>
      </c>
      <c r="AB600" s="1" t="s">
        <v>38</v>
      </c>
      <c r="AC600" s="1" t="s">
        <v>38</v>
      </c>
      <c r="AD600" s="1" t="s">
        <v>38</v>
      </c>
      <c r="AE600" s="1" t="s">
        <v>38</v>
      </c>
      <c r="AF600" s="1" t="s">
        <v>8524</v>
      </c>
    </row>
    <row r="601" spans="1:32" s="6" customFormat="1" ht="60" customHeight="1" x14ac:dyDescent="0.2">
      <c r="A601" s="5">
        <v>598</v>
      </c>
      <c r="B601" s="4" t="s">
        <v>6223</v>
      </c>
      <c r="C601" s="1" t="s">
        <v>1549</v>
      </c>
      <c r="D601" s="1" t="s">
        <v>1571</v>
      </c>
      <c r="E601" s="1" t="s">
        <v>8528</v>
      </c>
      <c r="F601" s="1" t="s">
        <v>8528</v>
      </c>
      <c r="G601" s="5" t="s">
        <v>8535</v>
      </c>
      <c r="H601" s="5" t="s">
        <v>8534</v>
      </c>
      <c r="I601" s="12" t="s">
        <v>8533</v>
      </c>
      <c r="J601" s="1" t="s">
        <v>8528</v>
      </c>
      <c r="K601" s="1">
        <v>73.521429999999995</v>
      </c>
      <c r="L601" s="1">
        <v>33.25412</v>
      </c>
      <c r="M601" s="1">
        <v>48</v>
      </c>
      <c r="N601" s="1">
        <v>1023624</v>
      </c>
      <c r="O601" s="4">
        <v>480000</v>
      </c>
      <c r="P601" s="12" t="s">
        <v>38</v>
      </c>
      <c r="Q601" s="1">
        <v>3.6579999999999999</v>
      </c>
      <c r="R601" s="1">
        <v>28</v>
      </c>
      <c r="S601" s="1" t="s">
        <v>37</v>
      </c>
      <c r="T601" s="1" t="s">
        <v>38</v>
      </c>
      <c r="U601" s="1" t="s">
        <v>38</v>
      </c>
      <c r="V601" s="1" t="s">
        <v>38</v>
      </c>
      <c r="W601" s="1" t="s">
        <v>38</v>
      </c>
      <c r="X601" s="1" t="s">
        <v>38</v>
      </c>
      <c r="Y601" s="1" t="s">
        <v>38</v>
      </c>
      <c r="Z601" s="1" t="s">
        <v>38</v>
      </c>
      <c r="AA601" s="1" t="s">
        <v>38</v>
      </c>
      <c r="AB601" s="1" t="s">
        <v>38</v>
      </c>
      <c r="AC601" s="1" t="s">
        <v>38</v>
      </c>
      <c r="AD601" s="1" t="s">
        <v>38</v>
      </c>
      <c r="AE601" s="1" t="s">
        <v>38</v>
      </c>
      <c r="AF601" s="1" t="s">
        <v>8524</v>
      </c>
    </row>
    <row r="602" spans="1:32" s="6" customFormat="1" ht="60" customHeight="1" x14ac:dyDescent="0.2">
      <c r="A602" s="1">
        <v>599</v>
      </c>
      <c r="B602" s="4" t="s">
        <v>6223</v>
      </c>
      <c r="C602" s="1" t="s">
        <v>1549</v>
      </c>
      <c r="D602" s="1" t="s">
        <v>1571</v>
      </c>
      <c r="E602" s="1" t="s">
        <v>7832</v>
      </c>
      <c r="F602" s="1" t="s">
        <v>7836</v>
      </c>
      <c r="G602" s="5" t="s">
        <v>7835</v>
      </c>
      <c r="H602" s="5" t="s">
        <v>7834</v>
      </c>
      <c r="I602" s="12" t="s">
        <v>7833</v>
      </c>
      <c r="J602" s="1" t="s">
        <v>7832</v>
      </c>
      <c r="K602" s="1">
        <v>72.987449999999995</v>
      </c>
      <c r="L602" s="1">
        <v>32.214509999999997</v>
      </c>
      <c r="M602" s="1">
        <v>48</v>
      </c>
      <c r="N602" s="1">
        <v>980781</v>
      </c>
      <c r="O602" s="4">
        <v>480000</v>
      </c>
      <c r="P602" s="12" t="s">
        <v>38</v>
      </c>
      <c r="Q602" s="1">
        <v>3.6579999999999999</v>
      </c>
      <c r="R602" s="4">
        <v>25</v>
      </c>
      <c r="S602" s="1" t="s">
        <v>37</v>
      </c>
      <c r="T602" s="1" t="s">
        <v>38</v>
      </c>
      <c r="U602" s="1" t="s">
        <v>38</v>
      </c>
      <c r="V602" s="1" t="s">
        <v>38</v>
      </c>
      <c r="W602" s="1" t="s">
        <v>38</v>
      </c>
      <c r="X602" s="1" t="s">
        <v>38</v>
      </c>
      <c r="Y602" s="1" t="s">
        <v>38</v>
      </c>
      <c r="Z602" s="1" t="s">
        <v>38</v>
      </c>
      <c r="AA602" s="1" t="s">
        <v>38</v>
      </c>
      <c r="AB602" s="1" t="s">
        <v>38</v>
      </c>
      <c r="AC602" s="1" t="s">
        <v>38</v>
      </c>
      <c r="AD602" s="1" t="s">
        <v>38</v>
      </c>
      <c r="AE602" s="1" t="s">
        <v>38</v>
      </c>
      <c r="AF602" s="1" t="s">
        <v>8524</v>
      </c>
    </row>
    <row r="603" spans="1:32" s="6" customFormat="1" ht="60" customHeight="1" x14ac:dyDescent="0.2">
      <c r="A603" s="5">
        <v>600</v>
      </c>
      <c r="B603" s="4" t="s">
        <v>6223</v>
      </c>
      <c r="C603" s="1" t="s">
        <v>1549</v>
      </c>
      <c r="D603" s="1" t="s">
        <v>1571</v>
      </c>
      <c r="E603" s="5" t="s">
        <v>8529</v>
      </c>
      <c r="F603" s="5" t="s">
        <v>8529</v>
      </c>
      <c r="G603" s="5" t="s">
        <v>8532</v>
      </c>
      <c r="H603" s="5" t="s">
        <v>8531</v>
      </c>
      <c r="I603" s="5" t="s">
        <v>8530</v>
      </c>
      <c r="J603" s="5" t="s">
        <v>8529</v>
      </c>
      <c r="K603" s="5">
        <v>73.245869999999996</v>
      </c>
      <c r="L603" s="5">
        <v>32.12547</v>
      </c>
      <c r="M603" s="5">
        <v>52</v>
      </c>
      <c r="N603" s="5">
        <v>945821</v>
      </c>
      <c r="O603" s="4">
        <v>480000</v>
      </c>
      <c r="P603" s="12" t="s">
        <v>38</v>
      </c>
      <c r="Q603" s="1">
        <v>3.6579999999999999</v>
      </c>
      <c r="R603" s="5">
        <v>30</v>
      </c>
      <c r="S603" s="1" t="s">
        <v>37</v>
      </c>
      <c r="T603" s="1" t="s">
        <v>38</v>
      </c>
      <c r="U603" s="1" t="s">
        <v>38</v>
      </c>
      <c r="V603" s="1" t="s">
        <v>38</v>
      </c>
      <c r="W603" s="1" t="s">
        <v>38</v>
      </c>
      <c r="X603" s="1" t="s">
        <v>38</v>
      </c>
      <c r="Y603" s="1" t="s">
        <v>38</v>
      </c>
      <c r="Z603" s="1" t="s">
        <v>38</v>
      </c>
      <c r="AA603" s="1" t="s">
        <v>38</v>
      </c>
      <c r="AB603" s="1" t="s">
        <v>38</v>
      </c>
      <c r="AC603" s="1" t="s">
        <v>38</v>
      </c>
      <c r="AD603" s="1" t="s">
        <v>38</v>
      </c>
      <c r="AE603" s="1" t="s">
        <v>38</v>
      </c>
      <c r="AF603" s="1" t="s">
        <v>8524</v>
      </c>
    </row>
    <row r="604" spans="1:32" s="6" customFormat="1" ht="60" customHeight="1" x14ac:dyDescent="0.2">
      <c r="A604" s="1">
        <v>601</v>
      </c>
      <c r="B604" s="4" t="s">
        <v>6223</v>
      </c>
      <c r="C604" s="1" t="s">
        <v>1549</v>
      </c>
      <c r="D604" s="1" t="s">
        <v>1571</v>
      </c>
      <c r="E604" s="5" t="s">
        <v>7788</v>
      </c>
      <c r="F604" s="1" t="s">
        <v>8528</v>
      </c>
      <c r="G604" s="5" t="s">
        <v>8527</v>
      </c>
      <c r="H604" s="5" t="s">
        <v>8526</v>
      </c>
      <c r="I604" s="5" t="s">
        <v>8525</v>
      </c>
      <c r="J604" s="5" t="s">
        <v>7788</v>
      </c>
      <c r="K604" s="5">
        <v>72.932140000000004</v>
      </c>
      <c r="L604" s="5">
        <v>33.124569999999999</v>
      </c>
      <c r="M604" s="1">
        <v>50</v>
      </c>
      <c r="N604" s="5">
        <v>984214</v>
      </c>
      <c r="O604" s="4">
        <v>480000</v>
      </c>
      <c r="P604" s="12" t="s">
        <v>38</v>
      </c>
      <c r="Q604" s="1">
        <v>3.6579999999999999</v>
      </c>
      <c r="R604" s="4">
        <v>30</v>
      </c>
      <c r="S604" s="1" t="s">
        <v>37</v>
      </c>
      <c r="T604" s="1" t="s">
        <v>38</v>
      </c>
      <c r="U604" s="1" t="s">
        <v>38</v>
      </c>
      <c r="V604" s="1" t="s">
        <v>38</v>
      </c>
      <c r="W604" s="1" t="s">
        <v>38</v>
      </c>
      <c r="X604" s="1" t="s">
        <v>38</v>
      </c>
      <c r="Y604" s="1" t="s">
        <v>38</v>
      </c>
      <c r="Z604" s="1" t="s">
        <v>38</v>
      </c>
      <c r="AA604" s="1" t="s">
        <v>38</v>
      </c>
      <c r="AB604" s="1" t="s">
        <v>38</v>
      </c>
      <c r="AC604" s="1" t="s">
        <v>38</v>
      </c>
      <c r="AD604" s="1" t="s">
        <v>38</v>
      </c>
      <c r="AE604" s="1" t="s">
        <v>38</v>
      </c>
      <c r="AF604" s="1" t="s">
        <v>8524</v>
      </c>
    </row>
    <row r="605" spans="1:32" s="6" customFormat="1" ht="60" customHeight="1" x14ac:dyDescent="0.2">
      <c r="A605" s="5">
        <v>602</v>
      </c>
      <c r="B605" s="4" t="s">
        <v>6223</v>
      </c>
      <c r="C605" s="1" t="s">
        <v>1549</v>
      </c>
      <c r="D605" s="1" t="s">
        <v>1549</v>
      </c>
      <c r="E605" s="1" t="s">
        <v>1608</v>
      </c>
      <c r="F605" s="1" t="s">
        <v>1608</v>
      </c>
      <c r="G605" s="1" t="s">
        <v>8523</v>
      </c>
      <c r="H605" s="1" t="s">
        <v>8522</v>
      </c>
      <c r="I605" s="1" t="s">
        <v>8521</v>
      </c>
      <c r="J605" s="1" t="s">
        <v>1608</v>
      </c>
      <c r="K605" s="1">
        <v>33.349426000000001</v>
      </c>
      <c r="L605" s="1">
        <v>72.925048000000004</v>
      </c>
      <c r="M605" s="1">
        <v>24</v>
      </c>
      <c r="N605" s="1">
        <v>1891934</v>
      </c>
      <c r="O605" s="4">
        <v>480000</v>
      </c>
      <c r="P605" s="40" t="s">
        <v>8520</v>
      </c>
      <c r="Q605" s="4">
        <v>3.66</v>
      </c>
      <c r="R605" s="4">
        <v>11.57</v>
      </c>
      <c r="S605" s="1" t="s">
        <v>37</v>
      </c>
      <c r="T605" s="4">
        <v>240000</v>
      </c>
      <c r="U605" s="4" t="s">
        <v>37</v>
      </c>
      <c r="V605" s="4">
        <v>192000</v>
      </c>
      <c r="W605" s="4" t="s">
        <v>37</v>
      </c>
      <c r="X605" s="4">
        <v>35</v>
      </c>
      <c r="Y605" s="4" t="s">
        <v>147</v>
      </c>
      <c r="Z605" s="1" t="s">
        <v>38</v>
      </c>
      <c r="AA605" s="1" t="s">
        <v>38</v>
      </c>
      <c r="AB605" s="1" t="s">
        <v>38</v>
      </c>
      <c r="AC605" s="1" t="s">
        <v>38</v>
      </c>
      <c r="AD605" s="1" t="s">
        <v>38</v>
      </c>
      <c r="AE605" s="1" t="s">
        <v>38</v>
      </c>
      <c r="AF605" s="1" t="s">
        <v>7213</v>
      </c>
    </row>
    <row r="606" spans="1:32" s="6" customFormat="1" ht="60" customHeight="1" x14ac:dyDescent="0.2">
      <c r="A606" s="1">
        <v>603</v>
      </c>
      <c r="B606" s="4" t="s">
        <v>6223</v>
      </c>
      <c r="C606" s="1" t="s">
        <v>1549</v>
      </c>
      <c r="D606" s="1" t="s">
        <v>1549</v>
      </c>
      <c r="E606" s="1" t="s">
        <v>1608</v>
      </c>
      <c r="F606" s="1" t="s">
        <v>1608</v>
      </c>
      <c r="G606" s="1" t="s">
        <v>8519</v>
      </c>
      <c r="H606" s="1" t="s">
        <v>8518</v>
      </c>
      <c r="I606" s="1" t="s">
        <v>7568</v>
      </c>
      <c r="J606" s="1" t="s">
        <v>1608</v>
      </c>
      <c r="K606" s="1">
        <v>33.343048000000003</v>
      </c>
      <c r="L606" s="1">
        <v>72.914162000000005</v>
      </c>
      <c r="M606" s="1">
        <v>29</v>
      </c>
      <c r="N606" s="1">
        <v>1849196</v>
      </c>
      <c r="O606" s="4">
        <v>480000</v>
      </c>
      <c r="P606" s="40" t="s">
        <v>8517</v>
      </c>
      <c r="Q606" s="4">
        <v>3.66</v>
      </c>
      <c r="R606" s="4">
        <v>11.57</v>
      </c>
      <c r="S606" s="1" t="s">
        <v>37</v>
      </c>
      <c r="T606" s="4">
        <v>240000</v>
      </c>
      <c r="U606" s="4" t="s">
        <v>37</v>
      </c>
      <c r="V606" s="4">
        <v>192000</v>
      </c>
      <c r="W606" s="4" t="s">
        <v>37</v>
      </c>
      <c r="X606" s="4">
        <v>21</v>
      </c>
      <c r="Y606" s="4" t="s">
        <v>147</v>
      </c>
      <c r="Z606" s="1" t="s">
        <v>38</v>
      </c>
      <c r="AA606" s="1" t="s">
        <v>38</v>
      </c>
      <c r="AB606" s="1" t="s">
        <v>38</v>
      </c>
      <c r="AC606" s="1" t="s">
        <v>38</v>
      </c>
      <c r="AD606" s="1" t="s">
        <v>38</v>
      </c>
      <c r="AE606" s="1" t="s">
        <v>38</v>
      </c>
      <c r="AF606" s="1" t="s">
        <v>7213</v>
      </c>
    </row>
    <row r="607" spans="1:32" s="6" customFormat="1" ht="60" customHeight="1" x14ac:dyDescent="0.2">
      <c r="A607" s="5">
        <v>604</v>
      </c>
      <c r="B607" s="5" t="s">
        <v>6223</v>
      </c>
      <c r="C607" s="5" t="s">
        <v>1549</v>
      </c>
      <c r="D607" s="5" t="s">
        <v>1542</v>
      </c>
      <c r="E607" s="5" t="s">
        <v>2094</v>
      </c>
      <c r="F607" s="5" t="s">
        <v>2094</v>
      </c>
      <c r="G607" s="5" t="s">
        <v>8516</v>
      </c>
      <c r="H607" s="5" t="s">
        <v>8515</v>
      </c>
      <c r="I607" s="5" t="s">
        <v>8514</v>
      </c>
      <c r="J607" s="5" t="s">
        <v>2094</v>
      </c>
      <c r="K607" s="5">
        <v>33.679589999999997</v>
      </c>
      <c r="L607" s="5">
        <v>72.741320000000002</v>
      </c>
      <c r="M607" s="5">
        <v>42</v>
      </c>
      <c r="N607" s="5">
        <v>957418</v>
      </c>
      <c r="O607" s="35">
        <v>480000</v>
      </c>
      <c r="P607" s="12" t="s">
        <v>38</v>
      </c>
      <c r="Q607" s="5">
        <v>3.65</v>
      </c>
      <c r="R607" s="5">
        <v>12.08</v>
      </c>
      <c r="S607" s="5" t="s">
        <v>37</v>
      </c>
      <c r="T607" s="4">
        <v>240000</v>
      </c>
      <c r="U607" s="4" t="s">
        <v>37</v>
      </c>
      <c r="V607" s="4" t="s">
        <v>38</v>
      </c>
      <c r="W607" s="4" t="s">
        <v>38</v>
      </c>
      <c r="X607" s="4" t="s">
        <v>38</v>
      </c>
      <c r="Y607" s="4" t="s">
        <v>38</v>
      </c>
      <c r="Z607" s="1" t="s">
        <v>38</v>
      </c>
      <c r="AA607" s="1" t="s">
        <v>38</v>
      </c>
      <c r="AB607" s="1" t="s">
        <v>38</v>
      </c>
      <c r="AC607" s="1" t="s">
        <v>38</v>
      </c>
      <c r="AD607" s="1" t="s">
        <v>38</v>
      </c>
      <c r="AE607" s="1" t="s">
        <v>38</v>
      </c>
      <c r="AF607" s="1" t="s">
        <v>6270</v>
      </c>
    </row>
    <row r="608" spans="1:32" s="6" customFormat="1" ht="60" customHeight="1" x14ac:dyDescent="0.2">
      <c r="A608" s="1">
        <v>605</v>
      </c>
      <c r="B608" s="5" t="s">
        <v>6223</v>
      </c>
      <c r="C608" s="5" t="s">
        <v>1549</v>
      </c>
      <c r="D608" s="5" t="s">
        <v>1542</v>
      </c>
      <c r="E608" s="5" t="s">
        <v>2094</v>
      </c>
      <c r="F608" s="5" t="s">
        <v>2094</v>
      </c>
      <c r="G608" s="5" t="s">
        <v>8516</v>
      </c>
      <c r="H608" s="5" t="s">
        <v>8515</v>
      </c>
      <c r="I608" s="5" t="s">
        <v>8514</v>
      </c>
      <c r="J608" s="5" t="s">
        <v>2094</v>
      </c>
      <c r="K608" s="5">
        <v>33.679589999999997</v>
      </c>
      <c r="L608" s="5">
        <v>72.741320000000002</v>
      </c>
      <c r="M608" s="5">
        <v>42</v>
      </c>
      <c r="N608" s="5">
        <v>957418</v>
      </c>
      <c r="O608" s="35">
        <v>480000</v>
      </c>
      <c r="P608" s="12" t="s">
        <v>38</v>
      </c>
      <c r="Q608" s="5">
        <v>3.65</v>
      </c>
      <c r="R608" s="5">
        <v>12.08</v>
      </c>
      <c r="S608" s="5" t="s">
        <v>37</v>
      </c>
      <c r="T608" s="4">
        <v>240000</v>
      </c>
      <c r="U608" s="4" t="s">
        <v>37</v>
      </c>
      <c r="V608" s="4">
        <v>192000</v>
      </c>
      <c r="W608" s="4" t="s">
        <v>37</v>
      </c>
      <c r="X608" s="4" t="s">
        <v>38</v>
      </c>
      <c r="Y608" s="4" t="s">
        <v>38</v>
      </c>
      <c r="Z608" s="1" t="s">
        <v>38</v>
      </c>
      <c r="AA608" s="1" t="s">
        <v>38</v>
      </c>
      <c r="AB608" s="1" t="s">
        <v>38</v>
      </c>
      <c r="AC608" s="1" t="s">
        <v>38</v>
      </c>
      <c r="AD608" s="1" t="s">
        <v>38</v>
      </c>
      <c r="AE608" s="1" t="s">
        <v>38</v>
      </c>
      <c r="AF608" s="1" t="s">
        <v>8513</v>
      </c>
    </row>
    <row r="609" spans="1:32" s="6" customFormat="1" ht="60" customHeight="1" x14ac:dyDescent="0.2">
      <c r="A609" s="5">
        <v>606</v>
      </c>
      <c r="B609" s="4" t="s">
        <v>6223</v>
      </c>
      <c r="C609" s="1" t="s">
        <v>1549</v>
      </c>
      <c r="D609" s="1" t="s">
        <v>1571</v>
      </c>
      <c r="E609" s="1" t="s">
        <v>7837</v>
      </c>
      <c r="F609" s="1" t="s">
        <v>7830</v>
      </c>
      <c r="G609" s="5" t="s">
        <v>7839</v>
      </c>
      <c r="H609" s="5" t="s">
        <v>6291</v>
      </c>
      <c r="I609" s="12" t="s">
        <v>7838</v>
      </c>
      <c r="J609" s="1" t="s">
        <v>7837</v>
      </c>
      <c r="K609" s="1">
        <v>73.125709999999998</v>
      </c>
      <c r="L609" s="1">
        <v>33.425640000000001</v>
      </c>
      <c r="M609" s="1">
        <v>48</v>
      </c>
      <c r="N609" s="1">
        <v>978941</v>
      </c>
      <c r="O609" s="4">
        <v>480000</v>
      </c>
      <c r="P609" s="12" t="s">
        <v>38</v>
      </c>
      <c r="Q609" s="4">
        <v>4.5</v>
      </c>
      <c r="R609" s="4">
        <v>30</v>
      </c>
      <c r="S609" s="1" t="s">
        <v>37</v>
      </c>
      <c r="T609" s="4">
        <v>240000</v>
      </c>
      <c r="U609" s="4" t="s">
        <v>37</v>
      </c>
      <c r="V609" s="4" t="s">
        <v>38</v>
      </c>
      <c r="W609" s="4" t="s">
        <v>38</v>
      </c>
      <c r="X609" s="4" t="s">
        <v>38</v>
      </c>
      <c r="Y609" s="4" t="s">
        <v>38</v>
      </c>
      <c r="Z609" s="1" t="s">
        <v>38</v>
      </c>
      <c r="AA609" s="1" t="s">
        <v>38</v>
      </c>
      <c r="AB609" s="1" t="s">
        <v>38</v>
      </c>
      <c r="AC609" s="1" t="s">
        <v>38</v>
      </c>
      <c r="AD609" s="1" t="s">
        <v>38</v>
      </c>
      <c r="AE609" s="1" t="s">
        <v>38</v>
      </c>
      <c r="AF609" s="1" t="s">
        <v>6270</v>
      </c>
    </row>
    <row r="610" spans="1:32" s="6" customFormat="1" ht="60" customHeight="1" x14ac:dyDescent="0.2">
      <c r="A610" s="1">
        <v>607</v>
      </c>
      <c r="B610" s="4" t="s">
        <v>6223</v>
      </c>
      <c r="C610" s="1" t="s">
        <v>1549</v>
      </c>
      <c r="D610" s="1" t="s">
        <v>1571</v>
      </c>
      <c r="E610" s="1" t="s">
        <v>7826</v>
      </c>
      <c r="F610" s="1" t="s">
        <v>7830</v>
      </c>
      <c r="G610" s="1" t="s">
        <v>7829</v>
      </c>
      <c r="H610" s="1" t="s">
        <v>7828</v>
      </c>
      <c r="I610" s="1" t="s">
        <v>7827</v>
      </c>
      <c r="J610" s="1" t="s">
        <v>7826</v>
      </c>
      <c r="K610" s="1">
        <v>73.051242000000002</v>
      </c>
      <c r="L610" s="1">
        <v>33.281480000000002</v>
      </c>
      <c r="M610" s="4">
        <v>45</v>
      </c>
      <c r="N610" s="1">
        <v>914348</v>
      </c>
      <c r="O610" s="4">
        <v>480000</v>
      </c>
      <c r="P610" s="12" t="s">
        <v>38</v>
      </c>
      <c r="Q610" s="4">
        <v>4.5</v>
      </c>
      <c r="R610" s="4">
        <v>30</v>
      </c>
      <c r="S610" s="1" t="s">
        <v>37</v>
      </c>
      <c r="T610" s="4">
        <v>240000</v>
      </c>
      <c r="U610" s="4" t="s">
        <v>37</v>
      </c>
      <c r="V610" s="4" t="s">
        <v>38</v>
      </c>
      <c r="W610" s="4" t="s">
        <v>38</v>
      </c>
      <c r="X610" s="4" t="s">
        <v>38</v>
      </c>
      <c r="Y610" s="4" t="s">
        <v>38</v>
      </c>
      <c r="Z610" s="1" t="s">
        <v>38</v>
      </c>
      <c r="AA610" s="1" t="s">
        <v>38</v>
      </c>
      <c r="AB610" s="1" t="s">
        <v>38</v>
      </c>
      <c r="AC610" s="1" t="s">
        <v>38</v>
      </c>
      <c r="AD610" s="1" t="s">
        <v>38</v>
      </c>
      <c r="AE610" s="1" t="s">
        <v>38</v>
      </c>
      <c r="AF610" s="1" t="s">
        <v>6270</v>
      </c>
    </row>
    <row r="611" spans="1:32" s="6" customFormat="1" ht="60" customHeight="1" x14ac:dyDescent="0.2">
      <c r="A611" s="5">
        <v>608</v>
      </c>
      <c r="B611" s="4" t="s">
        <v>6223</v>
      </c>
      <c r="C611" s="1" t="s">
        <v>1549</v>
      </c>
      <c r="D611" s="1" t="s">
        <v>1571</v>
      </c>
      <c r="E611" s="1" t="s">
        <v>7832</v>
      </c>
      <c r="F611" s="1" t="s">
        <v>7836</v>
      </c>
      <c r="G611" s="5" t="s">
        <v>7835</v>
      </c>
      <c r="H611" s="5" t="s">
        <v>7834</v>
      </c>
      <c r="I611" s="12" t="s">
        <v>7833</v>
      </c>
      <c r="J611" s="1" t="s">
        <v>7832</v>
      </c>
      <c r="K611" s="1">
        <v>72.987449999999995</v>
      </c>
      <c r="L611" s="1">
        <v>32.214509999999997</v>
      </c>
      <c r="M611" s="1">
        <v>48</v>
      </c>
      <c r="N611" s="1">
        <v>980781</v>
      </c>
      <c r="O611" s="4">
        <v>480000</v>
      </c>
      <c r="P611" s="12" t="s">
        <v>38</v>
      </c>
      <c r="Q611" s="1">
        <v>3.6579999999999999</v>
      </c>
      <c r="R611" s="4">
        <v>25</v>
      </c>
      <c r="S611" s="1" t="s">
        <v>37</v>
      </c>
      <c r="T611" s="4">
        <v>240000</v>
      </c>
      <c r="U611" s="4" t="s">
        <v>37</v>
      </c>
      <c r="V611" s="4" t="s">
        <v>38</v>
      </c>
      <c r="W611" s="4" t="s">
        <v>38</v>
      </c>
      <c r="X611" s="4" t="s">
        <v>38</v>
      </c>
      <c r="Y611" s="4" t="s">
        <v>38</v>
      </c>
      <c r="Z611" s="1" t="s">
        <v>38</v>
      </c>
      <c r="AA611" s="1" t="s">
        <v>38</v>
      </c>
      <c r="AB611" s="1" t="s">
        <v>38</v>
      </c>
      <c r="AC611" s="1" t="s">
        <v>38</v>
      </c>
      <c r="AD611" s="1" t="s">
        <v>38</v>
      </c>
      <c r="AE611" s="1" t="s">
        <v>38</v>
      </c>
      <c r="AF611" s="1" t="s">
        <v>6270</v>
      </c>
    </row>
    <row r="612" spans="1:32" s="6" customFormat="1" ht="60" customHeight="1" x14ac:dyDescent="0.2">
      <c r="A612" s="1">
        <v>609</v>
      </c>
      <c r="B612" s="4" t="s">
        <v>6223</v>
      </c>
      <c r="C612" s="1" t="s">
        <v>1549</v>
      </c>
      <c r="D612" s="1" t="s">
        <v>1549</v>
      </c>
      <c r="E612" s="1" t="s">
        <v>8069</v>
      </c>
      <c r="F612" s="1" t="s">
        <v>8069</v>
      </c>
      <c r="G612" s="5" t="s">
        <v>8512</v>
      </c>
      <c r="H612" s="4" t="s">
        <v>8511</v>
      </c>
      <c r="I612" s="4" t="s">
        <v>8510</v>
      </c>
      <c r="J612" s="1" t="s">
        <v>8069</v>
      </c>
      <c r="K612" s="4">
        <v>33.313209999999998</v>
      </c>
      <c r="L612" s="4">
        <v>72.214500000000001</v>
      </c>
      <c r="M612" s="1">
        <v>50</v>
      </c>
      <c r="N612" s="4">
        <v>969912</v>
      </c>
      <c r="O612" s="35">
        <v>480000</v>
      </c>
      <c r="P612" s="10" t="s">
        <v>6344</v>
      </c>
      <c r="Q612" s="5">
        <v>3.65</v>
      </c>
      <c r="R612" s="4">
        <v>8.5</v>
      </c>
      <c r="S612" s="4" t="s">
        <v>37</v>
      </c>
      <c r="T612" s="4">
        <v>240000</v>
      </c>
      <c r="U612" s="4" t="s">
        <v>37</v>
      </c>
      <c r="V612" s="4">
        <v>192000</v>
      </c>
      <c r="W612" s="4" t="s">
        <v>37</v>
      </c>
      <c r="X612" s="4" t="s">
        <v>38</v>
      </c>
      <c r="Y612" s="4" t="s">
        <v>38</v>
      </c>
      <c r="Z612" s="1" t="s">
        <v>38</v>
      </c>
      <c r="AA612" s="1" t="s">
        <v>38</v>
      </c>
      <c r="AB612" s="1" t="s">
        <v>38</v>
      </c>
      <c r="AC612" s="1" t="s">
        <v>38</v>
      </c>
      <c r="AD612" s="1" t="s">
        <v>38</v>
      </c>
      <c r="AE612" s="1" t="s">
        <v>38</v>
      </c>
      <c r="AF612" s="1" t="s">
        <v>6277</v>
      </c>
    </row>
    <row r="613" spans="1:32" s="6" customFormat="1" ht="60" customHeight="1" x14ac:dyDescent="0.2">
      <c r="A613" s="5">
        <v>610</v>
      </c>
      <c r="B613" s="4" t="s">
        <v>6223</v>
      </c>
      <c r="C613" s="4" t="s">
        <v>1549</v>
      </c>
      <c r="D613" s="4" t="s">
        <v>1549</v>
      </c>
      <c r="E613" s="4" t="s">
        <v>2996</v>
      </c>
      <c r="F613" s="4" t="s">
        <v>2996</v>
      </c>
      <c r="G613" s="5" t="s">
        <v>8509</v>
      </c>
      <c r="H613" s="5" t="s">
        <v>8508</v>
      </c>
      <c r="I613" s="12" t="s">
        <v>8507</v>
      </c>
      <c r="J613" s="4" t="s">
        <v>2996</v>
      </c>
      <c r="K613" s="1">
        <v>33.346789999999999</v>
      </c>
      <c r="L613" s="1">
        <v>72.949276999999995</v>
      </c>
      <c r="M613" s="1">
        <v>5</v>
      </c>
      <c r="N613" s="1">
        <v>846390</v>
      </c>
      <c r="O613" s="1">
        <v>480000</v>
      </c>
      <c r="P613" s="40" t="s">
        <v>6344</v>
      </c>
      <c r="Q613" s="4">
        <v>3.65</v>
      </c>
      <c r="R613" s="4">
        <v>9.1</v>
      </c>
      <c r="S613" s="4" t="s">
        <v>37</v>
      </c>
      <c r="T613" s="38">
        <v>240000</v>
      </c>
      <c r="U613" s="5" t="s">
        <v>37</v>
      </c>
      <c r="V613" s="4">
        <v>192000</v>
      </c>
      <c r="W613" s="4" t="s">
        <v>37</v>
      </c>
      <c r="X613" s="4" t="s">
        <v>38</v>
      </c>
      <c r="Y613" s="4" t="s">
        <v>38</v>
      </c>
      <c r="Z613" s="1" t="s">
        <v>38</v>
      </c>
      <c r="AA613" s="1" t="s">
        <v>38</v>
      </c>
      <c r="AB613" s="1" t="s">
        <v>38</v>
      </c>
      <c r="AC613" s="1" t="s">
        <v>38</v>
      </c>
      <c r="AD613" s="1" t="s">
        <v>38</v>
      </c>
      <c r="AE613" s="1" t="s">
        <v>38</v>
      </c>
      <c r="AF613" s="1" t="s">
        <v>6277</v>
      </c>
    </row>
    <row r="614" spans="1:32" s="6" customFormat="1" ht="60" customHeight="1" x14ac:dyDescent="0.2">
      <c r="A614" s="1">
        <v>611</v>
      </c>
      <c r="B614" s="4" t="s">
        <v>6223</v>
      </c>
      <c r="C614" s="1" t="s">
        <v>1549</v>
      </c>
      <c r="D614" s="1" t="s">
        <v>1549</v>
      </c>
      <c r="E614" s="1" t="s">
        <v>8069</v>
      </c>
      <c r="F614" s="1" t="s">
        <v>8069</v>
      </c>
      <c r="G614" s="5" t="s">
        <v>8506</v>
      </c>
      <c r="H614" s="5" t="s">
        <v>8505</v>
      </c>
      <c r="I614" s="5" t="s">
        <v>8504</v>
      </c>
      <c r="J614" s="1" t="s">
        <v>8069</v>
      </c>
      <c r="K614" s="5">
        <v>33.346600000000002</v>
      </c>
      <c r="L614" s="5">
        <v>72951491</v>
      </c>
      <c r="M614" s="5">
        <v>40</v>
      </c>
      <c r="N614" s="5">
        <v>1198684</v>
      </c>
      <c r="O614" s="35">
        <v>480000</v>
      </c>
      <c r="P614" s="10" t="s">
        <v>7980</v>
      </c>
      <c r="Q614" s="5">
        <v>3.65</v>
      </c>
      <c r="R614" s="5">
        <v>10.6</v>
      </c>
      <c r="S614" s="4" t="s">
        <v>37</v>
      </c>
      <c r="T614" s="4">
        <v>240000</v>
      </c>
      <c r="U614" s="4" t="s">
        <v>37</v>
      </c>
      <c r="V614" s="4">
        <v>192000</v>
      </c>
      <c r="W614" s="4" t="s">
        <v>37</v>
      </c>
      <c r="X614" s="4" t="s">
        <v>38</v>
      </c>
      <c r="Y614" s="4" t="s">
        <v>38</v>
      </c>
      <c r="Z614" s="1" t="s">
        <v>38</v>
      </c>
      <c r="AA614" s="1" t="s">
        <v>38</v>
      </c>
      <c r="AB614" s="1" t="s">
        <v>38</v>
      </c>
      <c r="AC614" s="1" t="s">
        <v>38</v>
      </c>
      <c r="AD614" s="1" t="s">
        <v>38</v>
      </c>
      <c r="AE614" s="1" t="s">
        <v>38</v>
      </c>
      <c r="AF614" s="1" t="s">
        <v>6277</v>
      </c>
    </row>
    <row r="615" spans="1:32" s="6" customFormat="1" ht="60" customHeight="1" x14ac:dyDescent="0.2">
      <c r="A615" s="5">
        <v>612</v>
      </c>
      <c r="B615" s="4" t="s">
        <v>6223</v>
      </c>
      <c r="C615" s="1" t="s">
        <v>1549</v>
      </c>
      <c r="D615" s="1" t="s">
        <v>1549</v>
      </c>
      <c r="E615" s="1" t="s">
        <v>8069</v>
      </c>
      <c r="F615" s="1" t="s">
        <v>8069</v>
      </c>
      <c r="G615" s="5" t="s">
        <v>537</v>
      </c>
      <c r="H615" s="1" t="s">
        <v>8503</v>
      </c>
      <c r="I615" s="1" t="s">
        <v>8502</v>
      </c>
      <c r="J615" s="1" t="s">
        <v>8069</v>
      </c>
      <c r="K615" s="1">
        <v>33.466500000000003</v>
      </c>
      <c r="L615" s="1">
        <v>72.951480000000004</v>
      </c>
      <c r="M615" s="1">
        <v>50</v>
      </c>
      <c r="N615" s="1">
        <v>874336</v>
      </c>
      <c r="O615" s="35">
        <v>480000</v>
      </c>
      <c r="P615" s="10" t="s">
        <v>8501</v>
      </c>
      <c r="Q615" s="5">
        <v>3.65</v>
      </c>
      <c r="R615" s="5">
        <v>10.6</v>
      </c>
      <c r="S615" s="4" t="s">
        <v>37</v>
      </c>
      <c r="T615" s="4">
        <v>240000</v>
      </c>
      <c r="U615" s="4" t="s">
        <v>37</v>
      </c>
      <c r="V615" s="4">
        <v>192000</v>
      </c>
      <c r="W615" s="4" t="s">
        <v>37</v>
      </c>
      <c r="X615" s="4" t="s">
        <v>38</v>
      </c>
      <c r="Y615" s="4" t="s">
        <v>38</v>
      </c>
      <c r="Z615" s="1" t="s">
        <v>38</v>
      </c>
      <c r="AA615" s="1" t="s">
        <v>38</v>
      </c>
      <c r="AB615" s="1" t="s">
        <v>38</v>
      </c>
      <c r="AC615" s="1" t="s">
        <v>38</v>
      </c>
      <c r="AD615" s="1" t="s">
        <v>38</v>
      </c>
      <c r="AE615" s="1" t="s">
        <v>38</v>
      </c>
      <c r="AF615" s="1" t="s">
        <v>6277</v>
      </c>
    </row>
    <row r="616" spans="1:32" s="6" customFormat="1" ht="60" customHeight="1" x14ac:dyDescent="0.2">
      <c r="A616" s="1">
        <v>613</v>
      </c>
      <c r="B616" s="4" t="s">
        <v>6223</v>
      </c>
      <c r="C616" s="1" t="s">
        <v>1549</v>
      </c>
      <c r="D616" s="1" t="s">
        <v>1549</v>
      </c>
      <c r="E616" s="1" t="s">
        <v>1608</v>
      </c>
      <c r="F616" s="1" t="s">
        <v>1608</v>
      </c>
      <c r="G616" s="5" t="s">
        <v>8062</v>
      </c>
      <c r="H616" s="5" t="s">
        <v>8061</v>
      </c>
      <c r="I616" s="5" t="s">
        <v>8060</v>
      </c>
      <c r="J616" s="1" t="s">
        <v>1608</v>
      </c>
      <c r="K616" s="1">
        <v>33.350189999999998</v>
      </c>
      <c r="L616" s="1">
        <v>72.920550000000006</v>
      </c>
      <c r="M616" s="1">
        <v>40</v>
      </c>
      <c r="N616" s="1">
        <v>916004</v>
      </c>
      <c r="O616" s="12">
        <v>480000</v>
      </c>
      <c r="P616" s="1" t="s">
        <v>38</v>
      </c>
      <c r="Q616" s="1">
        <v>3.66</v>
      </c>
      <c r="R616" s="1">
        <v>8.5299999999999994</v>
      </c>
      <c r="S616" s="1" t="s">
        <v>470</v>
      </c>
      <c r="T616" s="4" t="s">
        <v>38</v>
      </c>
      <c r="U616" s="4" t="s">
        <v>38</v>
      </c>
      <c r="V616" s="4" t="s">
        <v>38</v>
      </c>
      <c r="W616" s="4" t="s">
        <v>38</v>
      </c>
      <c r="X616" s="4" t="s">
        <v>38</v>
      </c>
      <c r="Y616" s="4" t="s">
        <v>38</v>
      </c>
      <c r="Z616" s="1" t="s">
        <v>38</v>
      </c>
      <c r="AA616" s="1" t="s">
        <v>38</v>
      </c>
      <c r="AB616" s="1" t="s">
        <v>38</v>
      </c>
      <c r="AC616" s="1" t="s">
        <v>38</v>
      </c>
      <c r="AD616" s="1" t="s">
        <v>38</v>
      </c>
      <c r="AE616" s="1" t="s">
        <v>38</v>
      </c>
      <c r="AF616" s="1" t="s">
        <v>6749</v>
      </c>
    </row>
    <row r="617" spans="1:32" s="6" customFormat="1" ht="60" customHeight="1" x14ac:dyDescent="0.2">
      <c r="A617" s="5">
        <v>614</v>
      </c>
      <c r="B617" s="4" t="s">
        <v>6223</v>
      </c>
      <c r="C617" s="1" t="s">
        <v>1549</v>
      </c>
      <c r="D617" s="1" t="s">
        <v>1549</v>
      </c>
      <c r="E617" s="1" t="s">
        <v>1608</v>
      </c>
      <c r="F617" s="1" t="s">
        <v>1608</v>
      </c>
      <c r="G617" s="5" t="s">
        <v>1537</v>
      </c>
      <c r="H617" s="5" t="s">
        <v>8068</v>
      </c>
      <c r="I617" s="5" t="s">
        <v>8067</v>
      </c>
      <c r="J617" s="1" t="s">
        <v>1608</v>
      </c>
      <c r="K617" s="1">
        <v>33.344630000000002</v>
      </c>
      <c r="L617" s="1">
        <v>72.942373000000003</v>
      </c>
      <c r="M617" s="1">
        <v>50</v>
      </c>
      <c r="N617" s="1">
        <v>924014</v>
      </c>
      <c r="O617" s="12">
        <v>480000</v>
      </c>
      <c r="P617" s="1" t="s">
        <v>38</v>
      </c>
      <c r="Q617" s="4">
        <v>3.66</v>
      </c>
      <c r="R617" s="1">
        <v>8.5299999999999994</v>
      </c>
      <c r="S617" s="1" t="s">
        <v>470</v>
      </c>
      <c r="T617" s="4" t="s">
        <v>38</v>
      </c>
      <c r="U617" s="4" t="s">
        <v>38</v>
      </c>
      <c r="V617" s="4" t="s">
        <v>38</v>
      </c>
      <c r="W617" s="4" t="s">
        <v>38</v>
      </c>
      <c r="X617" s="4" t="s">
        <v>38</v>
      </c>
      <c r="Y617" s="4" t="s">
        <v>38</v>
      </c>
      <c r="Z617" s="1" t="s">
        <v>38</v>
      </c>
      <c r="AA617" s="1" t="s">
        <v>38</v>
      </c>
      <c r="AB617" s="1" t="s">
        <v>38</v>
      </c>
      <c r="AC617" s="1" t="s">
        <v>38</v>
      </c>
      <c r="AD617" s="1" t="s">
        <v>38</v>
      </c>
      <c r="AE617" s="1" t="s">
        <v>38</v>
      </c>
      <c r="AF617" s="1" t="s">
        <v>6749</v>
      </c>
    </row>
    <row r="618" spans="1:32" s="6" customFormat="1" ht="60" customHeight="1" x14ac:dyDescent="0.2">
      <c r="A618" s="1">
        <v>615</v>
      </c>
      <c r="B618" s="4" t="s">
        <v>6223</v>
      </c>
      <c r="C618" s="1" t="s">
        <v>1549</v>
      </c>
      <c r="D618" s="1" t="s">
        <v>1549</v>
      </c>
      <c r="E618" s="1" t="s">
        <v>1608</v>
      </c>
      <c r="F618" s="1" t="s">
        <v>1608</v>
      </c>
      <c r="G618" s="5" t="s">
        <v>8500</v>
      </c>
      <c r="H618" s="5" t="s">
        <v>8499</v>
      </c>
      <c r="I618" s="53" t="s">
        <v>8496</v>
      </c>
      <c r="J618" s="1" t="s">
        <v>1608</v>
      </c>
      <c r="K618" s="1">
        <v>33.338391999999999</v>
      </c>
      <c r="L618" s="1">
        <v>72.909488999999994</v>
      </c>
      <c r="M618" s="1">
        <v>40</v>
      </c>
      <c r="N618" s="1">
        <v>857405</v>
      </c>
      <c r="O618" s="4">
        <v>480000</v>
      </c>
      <c r="P618" s="1" t="s">
        <v>38</v>
      </c>
      <c r="Q618" s="1">
        <v>3.66</v>
      </c>
      <c r="R618" s="1">
        <v>7.92</v>
      </c>
      <c r="S618" s="1" t="s">
        <v>470</v>
      </c>
      <c r="T618" s="4" t="s">
        <v>38</v>
      </c>
      <c r="U618" s="4" t="s">
        <v>38</v>
      </c>
      <c r="V618" s="4" t="s">
        <v>38</v>
      </c>
      <c r="W618" s="4" t="s">
        <v>38</v>
      </c>
      <c r="X618" s="4" t="s">
        <v>38</v>
      </c>
      <c r="Y618" s="4" t="s">
        <v>38</v>
      </c>
      <c r="Z618" s="1" t="s">
        <v>38</v>
      </c>
      <c r="AA618" s="1" t="s">
        <v>38</v>
      </c>
      <c r="AB618" s="1" t="s">
        <v>38</v>
      </c>
      <c r="AC618" s="1" t="s">
        <v>38</v>
      </c>
      <c r="AD618" s="1" t="s">
        <v>38</v>
      </c>
      <c r="AE618" s="1" t="s">
        <v>38</v>
      </c>
      <c r="AF618" s="1" t="s">
        <v>6749</v>
      </c>
    </row>
    <row r="619" spans="1:32" s="6" customFormat="1" ht="60" customHeight="1" x14ac:dyDescent="0.2">
      <c r="A619" s="5">
        <v>616</v>
      </c>
      <c r="B619" s="4" t="s">
        <v>6223</v>
      </c>
      <c r="C619" s="1" t="s">
        <v>1549</v>
      </c>
      <c r="D619" s="1" t="s">
        <v>1549</v>
      </c>
      <c r="E619" s="1" t="s">
        <v>5928</v>
      </c>
      <c r="F619" s="1" t="s">
        <v>8066</v>
      </c>
      <c r="G619" s="5" t="s">
        <v>8065</v>
      </c>
      <c r="H619" s="5" t="s">
        <v>8064</v>
      </c>
      <c r="I619" s="5" t="s">
        <v>8063</v>
      </c>
      <c r="J619" s="1" t="s">
        <v>5928</v>
      </c>
      <c r="K619" s="1">
        <v>33.345841999999998</v>
      </c>
      <c r="L619" s="1">
        <v>72.909485000000004</v>
      </c>
      <c r="M619" s="1">
        <v>40</v>
      </c>
      <c r="N619" s="1">
        <v>941373</v>
      </c>
      <c r="O619" s="12">
        <v>480000</v>
      </c>
      <c r="P619" s="1" t="s">
        <v>38</v>
      </c>
      <c r="Q619" s="4">
        <v>3.66</v>
      </c>
      <c r="R619" s="1">
        <v>8.5299999999999994</v>
      </c>
      <c r="S619" s="1" t="s">
        <v>470</v>
      </c>
      <c r="T619" s="11" t="s">
        <v>38</v>
      </c>
      <c r="U619" s="11" t="s">
        <v>38</v>
      </c>
      <c r="V619" s="11" t="s">
        <v>38</v>
      </c>
      <c r="W619" s="11" t="s">
        <v>38</v>
      </c>
      <c r="X619" s="11" t="s">
        <v>38</v>
      </c>
      <c r="Y619" s="11" t="s">
        <v>38</v>
      </c>
      <c r="Z619" s="1" t="s">
        <v>38</v>
      </c>
      <c r="AA619" s="1" t="s">
        <v>38</v>
      </c>
      <c r="AB619" s="1" t="s">
        <v>38</v>
      </c>
      <c r="AC619" s="1" t="s">
        <v>38</v>
      </c>
      <c r="AD619" s="1" t="s">
        <v>38</v>
      </c>
      <c r="AE619" s="1" t="s">
        <v>38</v>
      </c>
      <c r="AF619" s="1" t="s">
        <v>6749</v>
      </c>
    </row>
    <row r="620" spans="1:32" s="6" customFormat="1" ht="60" customHeight="1" x14ac:dyDescent="0.2">
      <c r="A620" s="1">
        <v>617</v>
      </c>
      <c r="B620" s="4" t="s">
        <v>6223</v>
      </c>
      <c r="C620" s="1" t="s">
        <v>1549</v>
      </c>
      <c r="D620" s="1" t="s">
        <v>1549</v>
      </c>
      <c r="E620" s="1" t="s">
        <v>1608</v>
      </c>
      <c r="F620" s="1" t="s">
        <v>1608</v>
      </c>
      <c r="G620" s="5" t="s">
        <v>8498</v>
      </c>
      <c r="H620" s="5" t="s">
        <v>8497</v>
      </c>
      <c r="I620" s="5" t="s">
        <v>8496</v>
      </c>
      <c r="J620" s="1" t="s">
        <v>1608</v>
      </c>
      <c r="K620" s="1">
        <v>33.346093000000003</v>
      </c>
      <c r="L620" s="1">
        <v>72.933322000000004</v>
      </c>
      <c r="M620" s="1">
        <v>41</v>
      </c>
      <c r="N620" s="1">
        <v>892764</v>
      </c>
      <c r="O620" s="4">
        <v>480000</v>
      </c>
      <c r="P620" s="1" t="s">
        <v>38</v>
      </c>
      <c r="Q620" s="4">
        <v>3.66</v>
      </c>
      <c r="R620" s="1">
        <v>7.92</v>
      </c>
      <c r="S620" s="1" t="s">
        <v>470</v>
      </c>
      <c r="T620" s="11" t="s">
        <v>38</v>
      </c>
      <c r="U620" s="11" t="s">
        <v>38</v>
      </c>
      <c r="V620" s="11" t="s">
        <v>38</v>
      </c>
      <c r="W620" s="11" t="s">
        <v>38</v>
      </c>
      <c r="X620" s="11" t="s">
        <v>38</v>
      </c>
      <c r="Y620" s="11" t="s">
        <v>38</v>
      </c>
      <c r="Z620" s="1" t="s">
        <v>38</v>
      </c>
      <c r="AA620" s="1" t="s">
        <v>38</v>
      </c>
      <c r="AB620" s="1" t="s">
        <v>38</v>
      </c>
      <c r="AC620" s="1" t="s">
        <v>38</v>
      </c>
      <c r="AD620" s="1" t="s">
        <v>38</v>
      </c>
      <c r="AE620" s="1" t="s">
        <v>38</v>
      </c>
      <c r="AF620" s="1" t="s">
        <v>6749</v>
      </c>
    </row>
    <row r="621" spans="1:32" s="6" customFormat="1" ht="60" customHeight="1" x14ac:dyDescent="0.2">
      <c r="A621" s="5">
        <v>618</v>
      </c>
      <c r="B621" s="4" t="s">
        <v>6223</v>
      </c>
      <c r="C621" s="1" t="s">
        <v>1549</v>
      </c>
      <c r="D621" s="1" t="s">
        <v>1549</v>
      </c>
      <c r="E621" s="1" t="s">
        <v>1608</v>
      </c>
      <c r="F621" s="1" t="s">
        <v>1608</v>
      </c>
      <c r="G621" s="5" t="s">
        <v>7810</v>
      </c>
      <c r="H621" s="5" t="s">
        <v>7809</v>
      </c>
      <c r="I621" s="5" t="s">
        <v>7808</v>
      </c>
      <c r="J621" s="1" t="s">
        <v>1608</v>
      </c>
      <c r="K621" s="1">
        <v>33.364713999999999</v>
      </c>
      <c r="L621" s="1">
        <v>72.954361000000006</v>
      </c>
      <c r="M621" s="1">
        <v>50</v>
      </c>
      <c r="N621" s="1">
        <v>924014</v>
      </c>
      <c r="O621" s="12">
        <v>480000</v>
      </c>
      <c r="P621" s="1" t="s">
        <v>38</v>
      </c>
      <c r="Q621" s="1">
        <v>3.66</v>
      </c>
      <c r="R621" s="1">
        <v>8.5299999999999994</v>
      </c>
      <c r="S621" s="1" t="s">
        <v>470</v>
      </c>
      <c r="T621" s="11" t="s">
        <v>38</v>
      </c>
      <c r="U621" s="11" t="s">
        <v>38</v>
      </c>
      <c r="V621" s="11" t="s">
        <v>38</v>
      </c>
      <c r="W621" s="11" t="s">
        <v>38</v>
      </c>
      <c r="X621" s="11" t="s">
        <v>38</v>
      </c>
      <c r="Y621" s="11" t="s">
        <v>38</v>
      </c>
      <c r="Z621" s="1" t="s">
        <v>38</v>
      </c>
      <c r="AA621" s="1" t="s">
        <v>38</v>
      </c>
      <c r="AB621" s="1" t="s">
        <v>38</v>
      </c>
      <c r="AC621" s="1" t="s">
        <v>38</v>
      </c>
      <c r="AD621" s="1" t="s">
        <v>38</v>
      </c>
      <c r="AE621" s="1" t="s">
        <v>38</v>
      </c>
      <c r="AF621" s="1" t="s">
        <v>6749</v>
      </c>
    </row>
    <row r="622" spans="1:32" s="6" customFormat="1" ht="60" customHeight="1" x14ac:dyDescent="0.2">
      <c r="A622" s="1">
        <v>619</v>
      </c>
      <c r="B622" s="4" t="s">
        <v>6223</v>
      </c>
      <c r="C622" s="1" t="s">
        <v>1549</v>
      </c>
      <c r="D622" s="1" t="s">
        <v>1549</v>
      </c>
      <c r="E622" s="1" t="s">
        <v>8493</v>
      </c>
      <c r="F622" s="1" t="s">
        <v>1608</v>
      </c>
      <c r="G622" s="5" t="s">
        <v>8495</v>
      </c>
      <c r="H622" s="5" t="s">
        <v>8494</v>
      </c>
      <c r="I622" s="5">
        <v>3129130358</v>
      </c>
      <c r="J622" s="1" t="s">
        <v>8493</v>
      </c>
      <c r="K622" s="1">
        <v>33.333840000000002</v>
      </c>
      <c r="L622" s="1">
        <v>73.058735999999996</v>
      </c>
      <c r="M622" s="1">
        <v>45</v>
      </c>
      <c r="N622" s="1">
        <v>916004</v>
      </c>
      <c r="O622" s="4">
        <v>480000</v>
      </c>
      <c r="P622" s="1" t="s">
        <v>38</v>
      </c>
      <c r="Q622" s="4">
        <v>3.66</v>
      </c>
      <c r="R622" s="1">
        <v>8.5299999999999994</v>
      </c>
      <c r="S622" s="1" t="s">
        <v>470</v>
      </c>
      <c r="T622" s="11" t="s">
        <v>38</v>
      </c>
      <c r="U622" s="11" t="s">
        <v>38</v>
      </c>
      <c r="V622" s="11" t="s">
        <v>38</v>
      </c>
      <c r="W622" s="11" t="s">
        <v>38</v>
      </c>
      <c r="X622" s="11" t="s">
        <v>38</v>
      </c>
      <c r="Y622" s="11" t="s">
        <v>38</v>
      </c>
      <c r="Z622" s="1" t="s">
        <v>38</v>
      </c>
      <c r="AA622" s="1" t="s">
        <v>38</v>
      </c>
      <c r="AB622" s="1" t="s">
        <v>38</v>
      </c>
      <c r="AC622" s="1" t="s">
        <v>38</v>
      </c>
      <c r="AD622" s="1" t="s">
        <v>38</v>
      </c>
      <c r="AE622" s="1" t="s">
        <v>38</v>
      </c>
      <c r="AF622" s="1" t="s">
        <v>6749</v>
      </c>
    </row>
    <row r="623" spans="1:32" s="6" customFormat="1" ht="60" customHeight="1" x14ac:dyDescent="0.2">
      <c r="A623" s="5">
        <v>620</v>
      </c>
      <c r="B623" s="4" t="s">
        <v>6223</v>
      </c>
      <c r="C623" s="1" t="s">
        <v>1549</v>
      </c>
      <c r="D623" s="1" t="s">
        <v>1549</v>
      </c>
      <c r="E623" s="1" t="s">
        <v>7812</v>
      </c>
      <c r="F623" s="1" t="s">
        <v>1608</v>
      </c>
      <c r="G623" s="5" t="s">
        <v>7815</v>
      </c>
      <c r="H623" s="5" t="s">
        <v>7814</v>
      </c>
      <c r="I623" s="5" t="s">
        <v>7813</v>
      </c>
      <c r="J623" s="1" t="s">
        <v>7812</v>
      </c>
      <c r="K623" s="1">
        <v>33.361691999999998</v>
      </c>
      <c r="L623" s="1">
        <v>72.937752000000003</v>
      </c>
      <c r="M623" s="1">
        <v>295</v>
      </c>
      <c r="N623" s="1">
        <v>892764</v>
      </c>
      <c r="O623" s="12">
        <v>480000</v>
      </c>
      <c r="P623" s="1" t="s">
        <v>38</v>
      </c>
      <c r="Q623" s="4">
        <v>3.66</v>
      </c>
      <c r="R623" s="1">
        <v>7.92</v>
      </c>
      <c r="S623" s="1" t="s">
        <v>470</v>
      </c>
      <c r="T623" s="11" t="s">
        <v>38</v>
      </c>
      <c r="U623" s="11" t="s">
        <v>38</v>
      </c>
      <c r="V623" s="11" t="s">
        <v>38</v>
      </c>
      <c r="W623" s="11" t="s">
        <v>38</v>
      </c>
      <c r="X623" s="11" t="s">
        <v>38</v>
      </c>
      <c r="Y623" s="11" t="s">
        <v>38</v>
      </c>
      <c r="Z623" s="1" t="s">
        <v>38</v>
      </c>
      <c r="AA623" s="1" t="s">
        <v>38</v>
      </c>
      <c r="AB623" s="1" t="s">
        <v>38</v>
      </c>
      <c r="AC623" s="1" t="s">
        <v>38</v>
      </c>
      <c r="AD623" s="1" t="s">
        <v>38</v>
      </c>
      <c r="AE623" s="1" t="s">
        <v>38</v>
      </c>
      <c r="AF623" s="1" t="s">
        <v>6749</v>
      </c>
    </row>
    <row r="624" spans="1:32" s="6" customFormat="1" ht="60" customHeight="1" x14ac:dyDescent="0.2">
      <c r="A624" s="1">
        <v>621</v>
      </c>
      <c r="B624" s="4" t="s">
        <v>6223</v>
      </c>
      <c r="C624" s="1" t="s">
        <v>1549</v>
      </c>
      <c r="D624" s="1" t="s">
        <v>1549</v>
      </c>
      <c r="E624" s="1" t="s">
        <v>7812</v>
      </c>
      <c r="F624" s="1" t="s">
        <v>1608</v>
      </c>
      <c r="G624" s="5" t="s">
        <v>3124</v>
      </c>
      <c r="H624" s="5" t="s">
        <v>8492</v>
      </c>
      <c r="I624" s="5" t="s">
        <v>8491</v>
      </c>
      <c r="J624" s="1" t="s">
        <v>7812</v>
      </c>
      <c r="K624" s="1">
        <v>33.423250000000003</v>
      </c>
      <c r="L624" s="1">
        <v>72.321455999999998</v>
      </c>
      <c r="M624" s="1">
        <v>40</v>
      </c>
      <c r="N624" s="1">
        <v>916004</v>
      </c>
      <c r="O624" s="4">
        <v>480000</v>
      </c>
      <c r="P624" s="1" t="s">
        <v>38</v>
      </c>
      <c r="Q624" s="1">
        <v>3.66</v>
      </c>
      <c r="R624" s="1">
        <v>8.5299999999999994</v>
      </c>
      <c r="S624" s="1" t="s">
        <v>470</v>
      </c>
      <c r="T624" s="11" t="s">
        <v>38</v>
      </c>
      <c r="U624" s="11" t="s">
        <v>38</v>
      </c>
      <c r="V624" s="11" t="s">
        <v>38</v>
      </c>
      <c r="W624" s="11" t="s">
        <v>38</v>
      </c>
      <c r="X624" s="11" t="s">
        <v>38</v>
      </c>
      <c r="Y624" s="11" t="s">
        <v>38</v>
      </c>
      <c r="Z624" s="1" t="s">
        <v>38</v>
      </c>
      <c r="AA624" s="1" t="s">
        <v>38</v>
      </c>
      <c r="AB624" s="1" t="s">
        <v>38</v>
      </c>
      <c r="AC624" s="1" t="s">
        <v>38</v>
      </c>
      <c r="AD624" s="1" t="s">
        <v>38</v>
      </c>
      <c r="AE624" s="1" t="s">
        <v>38</v>
      </c>
      <c r="AF624" s="1" t="s">
        <v>6749</v>
      </c>
    </row>
    <row r="625" spans="1:32" s="6" customFormat="1" ht="60" customHeight="1" x14ac:dyDescent="0.2">
      <c r="A625" s="5">
        <v>622</v>
      </c>
      <c r="B625" s="4" t="s">
        <v>6223</v>
      </c>
      <c r="C625" s="4" t="s">
        <v>1549</v>
      </c>
      <c r="D625" s="4" t="s">
        <v>1583</v>
      </c>
      <c r="E625" s="4" t="s">
        <v>8485</v>
      </c>
      <c r="F625" s="4" t="s">
        <v>7797</v>
      </c>
      <c r="G625" s="4" t="s">
        <v>7805</v>
      </c>
      <c r="H625" s="4" t="s">
        <v>8490</v>
      </c>
      <c r="I625" s="4" t="s">
        <v>8489</v>
      </c>
      <c r="J625" s="4" t="s">
        <v>8485</v>
      </c>
      <c r="K625" s="4">
        <v>33.191791000000002</v>
      </c>
      <c r="L625" s="4">
        <v>73.102754000000004</v>
      </c>
      <c r="M625" s="4">
        <v>47</v>
      </c>
      <c r="N625" s="4">
        <v>1917846</v>
      </c>
      <c r="O625" s="4">
        <v>480000</v>
      </c>
      <c r="P625" s="1" t="s">
        <v>38</v>
      </c>
      <c r="Q625" s="4">
        <v>4.57</v>
      </c>
      <c r="R625" s="4">
        <v>18</v>
      </c>
      <c r="S625" s="1" t="s">
        <v>470</v>
      </c>
      <c r="T625" s="11" t="s">
        <v>38</v>
      </c>
      <c r="U625" s="11" t="s">
        <v>38</v>
      </c>
      <c r="V625" s="11" t="s">
        <v>38</v>
      </c>
      <c r="W625" s="11" t="s">
        <v>38</v>
      </c>
      <c r="X625" s="11" t="s">
        <v>38</v>
      </c>
      <c r="Y625" s="11" t="s">
        <v>38</v>
      </c>
      <c r="Z625" s="1" t="s">
        <v>38</v>
      </c>
      <c r="AA625" s="1" t="s">
        <v>38</v>
      </c>
      <c r="AB625" s="1" t="s">
        <v>38</v>
      </c>
      <c r="AC625" s="1" t="s">
        <v>38</v>
      </c>
      <c r="AD625" s="1" t="s">
        <v>38</v>
      </c>
      <c r="AE625" s="1" t="s">
        <v>38</v>
      </c>
      <c r="AF625" s="1" t="s">
        <v>6749</v>
      </c>
    </row>
    <row r="626" spans="1:32" s="6" customFormat="1" ht="60" customHeight="1" x14ac:dyDescent="0.2">
      <c r="A626" s="1">
        <v>623</v>
      </c>
      <c r="B626" s="4" t="s">
        <v>6223</v>
      </c>
      <c r="C626" s="4" t="s">
        <v>1549</v>
      </c>
      <c r="D626" s="4" t="s">
        <v>1583</v>
      </c>
      <c r="E626" s="4" t="s">
        <v>8485</v>
      </c>
      <c r="F626" s="4" t="s">
        <v>7797</v>
      </c>
      <c r="G626" s="4" t="s">
        <v>8488</v>
      </c>
      <c r="H626" s="4" t="s">
        <v>8487</v>
      </c>
      <c r="I626" s="4" t="s">
        <v>8486</v>
      </c>
      <c r="J626" s="4" t="s">
        <v>8485</v>
      </c>
      <c r="K626" s="4">
        <v>33.185274</v>
      </c>
      <c r="L626" s="4">
        <v>73.112077999999997</v>
      </c>
      <c r="M626" s="4">
        <v>44</v>
      </c>
      <c r="N626" s="4">
        <v>2005966</v>
      </c>
      <c r="O626" s="4">
        <v>480000</v>
      </c>
      <c r="P626" s="1" t="s">
        <v>38</v>
      </c>
      <c r="Q626" s="4">
        <v>4.57</v>
      </c>
      <c r="R626" s="4">
        <v>18</v>
      </c>
      <c r="S626" s="1" t="s">
        <v>470</v>
      </c>
      <c r="T626" s="11" t="s">
        <v>38</v>
      </c>
      <c r="U626" s="11" t="s">
        <v>38</v>
      </c>
      <c r="V626" s="11" t="s">
        <v>38</v>
      </c>
      <c r="W626" s="11" t="s">
        <v>38</v>
      </c>
      <c r="X626" s="11" t="s">
        <v>38</v>
      </c>
      <c r="Y626" s="11" t="s">
        <v>38</v>
      </c>
      <c r="Z626" s="1" t="s">
        <v>38</v>
      </c>
      <c r="AA626" s="1" t="s">
        <v>38</v>
      </c>
      <c r="AB626" s="1" t="s">
        <v>38</v>
      </c>
      <c r="AC626" s="1" t="s">
        <v>38</v>
      </c>
      <c r="AD626" s="1" t="s">
        <v>38</v>
      </c>
      <c r="AE626" s="1" t="s">
        <v>38</v>
      </c>
      <c r="AF626" s="1" t="s">
        <v>6749</v>
      </c>
    </row>
    <row r="627" spans="1:32" s="6" customFormat="1" ht="60" customHeight="1" x14ac:dyDescent="0.2">
      <c r="A627" s="5">
        <v>624</v>
      </c>
      <c r="B627" s="4" t="s">
        <v>6223</v>
      </c>
      <c r="C627" s="4" t="s">
        <v>1549</v>
      </c>
      <c r="D627" s="4" t="s">
        <v>1583</v>
      </c>
      <c r="E627" s="4" t="s">
        <v>1615</v>
      </c>
      <c r="F627" s="4" t="s">
        <v>1615</v>
      </c>
      <c r="G627" s="4" t="s">
        <v>3599</v>
      </c>
      <c r="H627" s="4" t="s">
        <v>8484</v>
      </c>
      <c r="I627" s="4" t="s">
        <v>8483</v>
      </c>
      <c r="J627" s="4" t="s">
        <v>1615</v>
      </c>
      <c r="K627" s="4">
        <v>33.208382</v>
      </c>
      <c r="L627" s="4">
        <v>73.095035999999993</v>
      </c>
      <c r="M627" s="4">
        <v>41</v>
      </c>
      <c r="N627" s="4">
        <v>1578252</v>
      </c>
      <c r="O627" s="4">
        <v>480000</v>
      </c>
      <c r="P627" s="1" t="s">
        <v>38</v>
      </c>
      <c r="Q627" s="4">
        <v>4.57</v>
      </c>
      <c r="R627" s="4">
        <v>12</v>
      </c>
      <c r="S627" s="1" t="s">
        <v>470</v>
      </c>
      <c r="T627" s="11" t="s">
        <v>38</v>
      </c>
      <c r="U627" s="11" t="s">
        <v>38</v>
      </c>
      <c r="V627" s="11" t="s">
        <v>38</v>
      </c>
      <c r="W627" s="11" t="s">
        <v>38</v>
      </c>
      <c r="X627" s="11" t="s">
        <v>38</v>
      </c>
      <c r="Y627" s="11" t="s">
        <v>38</v>
      </c>
      <c r="Z627" s="1" t="s">
        <v>38</v>
      </c>
      <c r="AA627" s="1" t="s">
        <v>38</v>
      </c>
      <c r="AB627" s="1" t="s">
        <v>38</v>
      </c>
      <c r="AC627" s="1" t="s">
        <v>38</v>
      </c>
      <c r="AD627" s="1" t="s">
        <v>38</v>
      </c>
      <c r="AE627" s="1" t="s">
        <v>38</v>
      </c>
      <c r="AF627" s="1" t="s">
        <v>6749</v>
      </c>
    </row>
    <row r="628" spans="1:32" s="6" customFormat="1" ht="60" customHeight="1" x14ac:dyDescent="0.2">
      <c r="A628" s="1">
        <v>625</v>
      </c>
      <c r="B628" s="4" t="s">
        <v>6223</v>
      </c>
      <c r="C628" s="4" t="s">
        <v>1549</v>
      </c>
      <c r="D628" s="4" t="s">
        <v>1583</v>
      </c>
      <c r="E628" s="4" t="s">
        <v>7793</v>
      </c>
      <c r="F628" s="4" t="s">
        <v>7797</v>
      </c>
      <c r="G628" s="4" t="s">
        <v>7796</v>
      </c>
      <c r="H628" s="4" t="s">
        <v>7795</v>
      </c>
      <c r="I628" s="4" t="s">
        <v>7794</v>
      </c>
      <c r="J628" s="4" t="s">
        <v>7793</v>
      </c>
      <c r="K628" s="4">
        <v>33.213540000000002</v>
      </c>
      <c r="L628" s="4">
        <v>72.412350000000004</v>
      </c>
      <c r="M628" s="4">
        <v>40</v>
      </c>
      <c r="N628" s="4">
        <v>1153422</v>
      </c>
      <c r="O628" s="4">
        <v>480000</v>
      </c>
      <c r="P628" s="1" t="s">
        <v>38</v>
      </c>
      <c r="Q628" s="4">
        <v>4.57</v>
      </c>
      <c r="R628" s="4">
        <v>10</v>
      </c>
      <c r="S628" s="1" t="s">
        <v>470</v>
      </c>
      <c r="T628" s="11" t="s">
        <v>38</v>
      </c>
      <c r="U628" s="11" t="s">
        <v>38</v>
      </c>
      <c r="V628" s="11" t="s">
        <v>38</v>
      </c>
      <c r="W628" s="11" t="s">
        <v>38</v>
      </c>
      <c r="X628" s="11" t="s">
        <v>38</v>
      </c>
      <c r="Y628" s="11" t="s">
        <v>38</v>
      </c>
      <c r="Z628" s="1" t="s">
        <v>38</v>
      </c>
      <c r="AA628" s="1" t="s">
        <v>38</v>
      </c>
      <c r="AB628" s="1" t="s">
        <v>38</v>
      </c>
      <c r="AC628" s="1" t="s">
        <v>38</v>
      </c>
      <c r="AD628" s="1" t="s">
        <v>38</v>
      </c>
      <c r="AE628" s="1" t="s">
        <v>38</v>
      </c>
      <c r="AF628" s="1" t="s">
        <v>6749</v>
      </c>
    </row>
    <row r="629" spans="1:32" s="6" customFormat="1" ht="60" customHeight="1" x14ac:dyDescent="0.2">
      <c r="A629" s="5">
        <v>626</v>
      </c>
      <c r="B629" s="4" t="s">
        <v>6223</v>
      </c>
      <c r="C629" s="4" t="s">
        <v>1549</v>
      </c>
      <c r="D629" s="4" t="s">
        <v>1583</v>
      </c>
      <c r="E629" s="4" t="s">
        <v>8479</v>
      </c>
      <c r="F629" s="4" t="s">
        <v>7767</v>
      </c>
      <c r="G629" s="4" t="s">
        <v>8482</v>
      </c>
      <c r="H629" s="4" t="s">
        <v>8481</v>
      </c>
      <c r="I629" s="4" t="s">
        <v>8480</v>
      </c>
      <c r="J629" s="4" t="s">
        <v>8479</v>
      </c>
      <c r="K629" s="4">
        <v>33.266846999999999</v>
      </c>
      <c r="L629" s="4">
        <v>73.136578</v>
      </c>
      <c r="M629" s="4">
        <v>41</v>
      </c>
      <c r="N629" s="4">
        <v>1020382</v>
      </c>
      <c r="O629" s="4">
        <v>480000</v>
      </c>
      <c r="P629" s="1" t="s">
        <v>38</v>
      </c>
      <c r="Q629" s="4">
        <v>4.57</v>
      </c>
      <c r="R629" s="4">
        <v>10.5</v>
      </c>
      <c r="S629" s="1" t="s">
        <v>470</v>
      </c>
      <c r="T629" s="11" t="s">
        <v>38</v>
      </c>
      <c r="U629" s="11" t="s">
        <v>38</v>
      </c>
      <c r="V629" s="11" t="s">
        <v>38</v>
      </c>
      <c r="W629" s="11" t="s">
        <v>38</v>
      </c>
      <c r="X629" s="11" t="s">
        <v>38</v>
      </c>
      <c r="Y629" s="11" t="s">
        <v>38</v>
      </c>
      <c r="Z629" s="1" t="s">
        <v>38</v>
      </c>
      <c r="AA629" s="1" t="s">
        <v>38</v>
      </c>
      <c r="AB629" s="1" t="s">
        <v>38</v>
      </c>
      <c r="AC629" s="1" t="s">
        <v>38</v>
      </c>
      <c r="AD629" s="1" t="s">
        <v>38</v>
      </c>
      <c r="AE629" s="1" t="s">
        <v>38</v>
      </c>
      <c r="AF629" s="1" t="s">
        <v>6749</v>
      </c>
    </row>
    <row r="630" spans="1:32" s="6" customFormat="1" ht="60" customHeight="1" x14ac:dyDescent="0.2">
      <c r="A630" s="1">
        <v>627</v>
      </c>
      <c r="B630" s="4" t="s">
        <v>6223</v>
      </c>
      <c r="C630" s="4" t="s">
        <v>1549</v>
      </c>
      <c r="D630" s="4" t="s">
        <v>1583</v>
      </c>
      <c r="E630" s="4" t="s">
        <v>7798</v>
      </c>
      <c r="F630" s="4" t="s">
        <v>7767</v>
      </c>
      <c r="G630" s="4" t="s">
        <v>8478</v>
      </c>
      <c r="H630" s="4" t="s">
        <v>8477</v>
      </c>
      <c r="I630" s="4" t="s">
        <v>8476</v>
      </c>
      <c r="J630" s="4" t="s">
        <v>7798</v>
      </c>
      <c r="K630" s="4">
        <v>33.277028000000001</v>
      </c>
      <c r="L630" s="4">
        <v>73.185153999999997</v>
      </c>
      <c r="M630" s="4">
        <v>40</v>
      </c>
      <c r="N630" s="4">
        <v>1198884</v>
      </c>
      <c r="O630" s="4">
        <v>480000</v>
      </c>
      <c r="P630" s="1" t="s">
        <v>38</v>
      </c>
      <c r="Q630" s="4">
        <v>4.57</v>
      </c>
      <c r="R630" s="4">
        <v>10.5</v>
      </c>
      <c r="S630" s="1" t="s">
        <v>470</v>
      </c>
      <c r="T630" s="11" t="s">
        <v>38</v>
      </c>
      <c r="U630" s="11" t="s">
        <v>38</v>
      </c>
      <c r="V630" s="11" t="s">
        <v>38</v>
      </c>
      <c r="W630" s="11" t="s">
        <v>38</v>
      </c>
      <c r="X630" s="11" t="s">
        <v>38</v>
      </c>
      <c r="Y630" s="11" t="s">
        <v>38</v>
      </c>
      <c r="Z630" s="1" t="s">
        <v>38</v>
      </c>
      <c r="AA630" s="1" t="s">
        <v>38</v>
      </c>
      <c r="AB630" s="1" t="s">
        <v>38</v>
      </c>
      <c r="AC630" s="1" t="s">
        <v>38</v>
      </c>
      <c r="AD630" s="1" t="s">
        <v>38</v>
      </c>
      <c r="AE630" s="1" t="s">
        <v>38</v>
      </c>
      <c r="AF630" s="1" t="s">
        <v>6749</v>
      </c>
    </row>
    <row r="631" spans="1:32" s="6" customFormat="1" ht="60" customHeight="1" x14ac:dyDescent="0.2">
      <c r="A631" s="5">
        <v>628</v>
      </c>
      <c r="B631" s="4" t="s">
        <v>6223</v>
      </c>
      <c r="C631" s="4" t="s">
        <v>1549</v>
      </c>
      <c r="D631" s="4" t="s">
        <v>1583</v>
      </c>
      <c r="E631" s="4" t="s">
        <v>7798</v>
      </c>
      <c r="F631" s="4" t="s">
        <v>7767</v>
      </c>
      <c r="G631" s="5" t="s">
        <v>7801</v>
      </c>
      <c r="H631" s="5" t="s">
        <v>7800</v>
      </c>
      <c r="I631" s="5" t="s">
        <v>7799</v>
      </c>
      <c r="J631" s="4" t="s">
        <v>7798</v>
      </c>
      <c r="K631" s="1">
        <v>33.245150000000002</v>
      </c>
      <c r="L631" s="1">
        <v>73.21454</v>
      </c>
      <c r="M631" s="1">
        <v>45</v>
      </c>
      <c r="N631" s="4">
        <v>1098884</v>
      </c>
      <c r="O631" s="4">
        <v>480000</v>
      </c>
      <c r="P631" s="1" t="s">
        <v>38</v>
      </c>
      <c r="Q631" s="4">
        <v>4.57</v>
      </c>
      <c r="R631" s="4">
        <v>10.5</v>
      </c>
      <c r="S631" s="1" t="s">
        <v>470</v>
      </c>
      <c r="T631" s="11" t="s">
        <v>38</v>
      </c>
      <c r="U631" s="11" t="s">
        <v>38</v>
      </c>
      <c r="V631" s="11" t="s">
        <v>38</v>
      </c>
      <c r="W631" s="11" t="s">
        <v>38</v>
      </c>
      <c r="X631" s="11" t="s">
        <v>38</v>
      </c>
      <c r="Y631" s="11" t="s">
        <v>38</v>
      </c>
      <c r="Z631" s="1" t="s">
        <v>38</v>
      </c>
      <c r="AA631" s="1" t="s">
        <v>38</v>
      </c>
      <c r="AB631" s="1" t="s">
        <v>38</v>
      </c>
      <c r="AC631" s="1" t="s">
        <v>38</v>
      </c>
      <c r="AD631" s="1" t="s">
        <v>38</v>
      </c>
      <c r="AE631" s="1" t="s">
        <v>38</v>
      </c>
      <c r="AF631" s="1" t="s">
        <v>6749</v>
      </c>
    </row>
    <row r="632" spans="1:32" s="6" customFormat="1" ht="60" customHeight="1" x14ac:dyDescent="0.2">
      <c r="A632" s="1">
        <v>629</v>
      </c>
      <c r="B632" s="4" t="s">
        <v>6223</v>
      </c>
      <c r="C632" s="4" t="s">
        <v>1549</v>
      </c>
      <c r="D632" s="4" t="s">
        <v>2849</v>
      </c>
      <c r="E632" s="1" t="s">
        <v>7855</v>
      </c>
      <c r="F632" s="1" t="s">
        <v>7858</v>
      </c>
      <c r="G632" s="1" t="s">
        <v>3668</v>
      </c>
      <c r="H632" s="1" t="s">
        <v>7857</v>
      </c>
      <c r="I632" s="1" t="s">
        <v>7856</v>
      </c>
      <c r="J632" s="1" t="s">
        <v>7855</v>
      </c>
      <c r="K632" s="1">
        <v>33.579058000000003</v>
      </c>
      <c r="L632" s="1">
        <v>73.399974999999998</v>
      </c>
      <c r="M632" s="1">
        <v>40</v>
      </c>
      <c r="N632" s="1">
        <v>1317588</v>
      </c>
      <c r="O632" s="4">
        <v>480000</v>
      </c>
      <c r="P632" s="40" t="s">
        <v>6498</v>
      </c>
      <c r="Q632" s="4">
        <v>4.57</v>
      </c>
      <c r="R632" s="1">
        <v>9.5</v>
      </c>
      <c r="S632" s="1" t="s">
        <v>470</v>
      </c>
      <c r="T632" s="11" t="s">
        <v>38</v>
      </c>
      <c r="U632" s="11" t="s">
        <v>38</v>
      </c>
      <c r="V632" s="11" t="s">
        <v>38</v>
      </c>
      <c r="W632" s="11" t="s">
        <v>38</v>
      </c>
      <c r="X632" s="11" t="s">
        <v>38</v>
      </c>
      <c r="Y632" s="11" t="s">
        <v>38</v>
      </c>
      <c r="Z632" s="1" t="s">
        <v>38</v>
      </c>
      <c r="AA632" s="1" t="s">
        <v>38</v>
      </c>
      <c r="AB632" s="1" t="s">
        <v>38</v>
      </c>
      <c r="AC632" s="1" t="s">
        <v>38</v>
      </c>
      <c r="AD632" s="1" t="s">
        <v>38</v>
      </c>
      <c r="AE632" s="1" t="s">
        <v>38</v>
      </c>
      <c r="AF632" s="1" t="s">
        <v>6749</v>
      </c>
    </row>
    <row r="633" spans="1:32" s="6" customFormat="1" ht="60" customHeight="1" x14ac:dyDescent="0.2">
      <c r="A633" s="5">
        <v>630</v>
      </c>
      <c r="B633" s="4" t="s">
        <v>6223</v>
      </c>
      <c r="C633" s="4" t="s">
        <v>1549</v>
      </c>
      <c r="D633" s="4" t="s">
        <v>2849</v>
      </c>
      <c r="E633" s="1" t="s">
        <v>7855</v>
      </c>
      <c r="F633" s="1" t="s">
        <v>7858</v>
      </c>
      <c r="G633" s="1" t="s">
        <v>3668</v>
      </c>
      <c r="H633" s="1" t="s">
        <v>7857</v>
      </c>
      <c r="I633" s="1" t="s">
        <v>7856</v>
      </c>
      <c r="J633" s="1" t="s">
        <v>7855</v>
      </c>
      <c r="K633" s="1">
        <v>33.579058000000003</v>
      </c>
      <c r="L633" s="1">
        <v>73.399974999999998</v>
      </c>
      <c r="M633" s="1">
        <v>40</v>
      </c>
      <c r="N633" s="1">
        <v>1317588</v>
      </c>
      <c r="O633" s="4">
        <v>480000</v>
      </c>
      <c r="P633" s="40" t="s">
        <v>6498</v>
      </c>
      <c r="Q633" s="4">
        <v>4.57</v>
      </c>
      <c r="R633" s="1">
        <v>9.5</v>
      </c>
      <c r="S633" s="1" t="s">
        <v>470</v>
      </c>
      <c r="T633" s="4">
        <v>240000</v>
      </c>
      <c r="U633" s="4" t="s">
        <v>37</v>
      </c>
      <c r="V633" s="11" t="s">
        <v>38</v>
      </c>
      <c r="W633" s="11" t="s">
        <v>38</v>
      </c>
      <c r="X633" s="11" t="s">
        <v>38</v>
      </c>
      <c r="Y633" s="11" t="s">
        <v>38</v>
      </c>
      <c r="Z633" s="1" t="s">
        <v>38</v>
      </c>
      <c r="AA633" s="1" t="s">
        <v>38</v>
      </c>
      <c r="AB633" s="1" t="s">
        <v>38</v>
      </c>
      <c r="AC633" s="1" t="s">
        <v>38</v>
      </c>
      <c r="AD633" s="1" t="s">
        <v>38</v>
      </c>
      <c r="AE633" s="1" t="s">
        <v>38</v>
      </c>
      <c r="AF633" s="1" t="s">
        <v>6420</v>
      </c>
    </row>
    <row r="634" spans="1:32" s="6" customFormat="1" ht="60" customHeight="1" x14ac:dyDescent="0.2">
      <c r="A634" s="1">
        <v>631</v>
      </c>
      <c r="B634" s="4" t="s">
        <v>6223</v>
      </c>
      <c r="C634" s="4" t="s">
        <v>1549</v>
      </c>
      <c r="D634" s="4" t="s">
        <v>2849</v>
      </c>
      <c r="E634" s="1" t="s">
        <v>7556</v>
      </c>
      <c r="F634" s="1" t="s">
        <v>6830</v>
      </c>
      <c r="G634" s="1" t="s">
        <v>7854</v>
      </c>
      <c r="H634" s="1" t="s">
        <v>7853</v>
      </c>
      <c r="I634" s="1" t="s">
        <v>7852</v>
      </c>
      <c r="J634" s="1" t="s">
        <v>7556</v>
      </c>
      <c r="K634" s="1">
        <v>33.549048999999997</v>
      </c>
      <c r="L634" s="1">
        <v>73.356684999999999</v>
      </c>
      <c r="M634" s="1">
        <v>40</v>
      </c>
      <c r="N634" s="1">
        <v>1655312</v>
      </c>
      <c r="O634" s="4">
        <v>480000</v>
      </c>
      <c r="P634" s="40" t="s">
        <v>7851</v>
      </c>
      <c r="Q634" s="4">
        <v>5.48</v>
      </c>
      <c r="R634" s="1">
        <v>10.5</v>
      </c>
      <c r="S634" s="1" t="s">
        <v>470</v>
      </c>
      <c r="T634" s="4"/>
      <c r="U634" s="4"/>
      <c r="V634" s="4"/>
      <c r="W634" s="4"/>
      <c r="X634" s="5"/>
      <c r="Y634" s="1"/>
      <c r="Z634" s="1" t="s">
        <v>38</v>
      </c>
      <c r="AA634" s="1" t="s">
        <v>38</v>
      </c>
      <c r="AB634" s="1" t="s">
        <v>38</v>
      </c>
      <c r="AC634" s="1" t="s">
        <v>38</v>
      </c>
      <c r="AD634" s="1" t="s">
        <v>38</v>
      </c>
      <c r="AE634" s="1" t="s">
        <v>38</v>
      </c>
      <c r="AF634" s="1" t="s">
        <v>6749</v>
      </c>
    </row>
    <row r="635" spans="1:32" s="6" customFormat="1" ht="60" customHeight="1" x14ac:dyDescent="0.2">
      <c r="A635" s="5">
        <v>632</v>
      </c>
      <c r="B635" s="4" t="s">
        <v>6223</v>
      </c>
      <c r="C635" s="4" t="s">
        <v>1549</v>
      </c>
      <c r="D635" s="4" t="s">
        <v>2849</v>
      </c>
      <c r="E635" s="1" t="s">
        <v>7556</v>
      </c>
      <c r="F635" s="1" t="s">
        <v>6830</v>
      </c>
      <c r="G635" s="1" t="s">
        <v>7854</v>
      </c>
      <c r="H635" s="1" t="s">
        <v>7853</v>
      </c>
      <c r="I635" s="1" t="s">
        <v>7852</v>
      </c>
      <c r="J635" s="1" t="s">
        <v>7556</v>
      </c>
      <c r="K635" s="1">
        <v>33.549048999999997</v>
      </c>
      <c r="L635" s="1">
        <v>73.356684999999999</v>
      </c>
      <c r="M635" s="1">
        <v>40</v>
      </c>
      <c r="N635" s="1">
        <v>1655312</v>
      </c>
      <c r="O635" s="4">
        <v>480000</v>
      </c>
      <c r="P635" s="40" t="s">
        <v>7851</v>
      </c>
      <c r="Q635" s="4">
        <v>5.48</v>
      </c>
      <c r="R635" s="1">
        <v>10.5</v>
      </c>
      <c r="S635" s="1" t="s">
        <v>470</v>
      </c>
      <c r="T635" s="4">
        <v>240000</v>
      </c>
      <c r="U635" s="4" t="s">
        <v>37</v>
      </c>
      <c r="V635" s="4"/>
      <c r="W635" s="4"/>
      <c r="X635" s="5"/>
      <c r="Y635" s="1"/>
      <c r="Z635" s="1" t="s">
        <v>38</v>
      </c>
      <c r="AA635" s="1" t="s">
        <v>38</v>
      </c>
      <c r="AB635" s="1" t="s">
        <v>38</v>
      </c>
      <c r="AC635" s="1" t="s">
        <v>38</v>
      </c>
      <c r="AD635" s="1" t="s">
        <v>38</v>
      </c>
      <c r="AE635" s="1" t="s">
        <v>38</v>
      </c>
      <c r="AF635" s="1" t="s">
        <v>6420</v>
      </c>
    </row>
    <row r="636" spans="1:32" s="6" customFormat="1" ht="60" customHeight="1" x14ac:dyDescent="0.2">
      <c r="A636" s="1">
        <v>633</v>
      </c>
      <c r="B636" s="4" t="s">
        <v>6223</v>
      </c>
      <c r="C636" s="4" t="s">
        <v>1549</v>
      </c>
      <c r="D636" s="4" t="s">
        <v>2849</v>
      </c>
      <c r="E636" s="4" t="s">
        <v>8472</v>
      </c>
      <c r="F636" s="4" t="s">
        <v>6830</v>
      </c>
      <c r="G636" s="4" t="s">
        <v>8475</v>
      </c>
      <c r="H636" s="4" t="s">
        <v>8474</v>
      </c>
      <c r="I636" s="4" t="s">
        <v>8473</v>
      </c>
      <c r="J636" s="4" t="s">
        <v>8472</v>
      </c>
      <c r="K636" s="4">
        <v>33.547023000000003</v>
      </c>
      <c r="L636" s="4">
        <v>73.372635000000002</v>
      </c>
      <c r="M636" s="4">
        <v>41</v>
      </c>
      <c r="N636" s="4">
        <v>1308938</v>
      </c>
      <c r="O636" s="4">
        <v>480000</v>
      </c>
      <c r="P636" s="40" t="s">
        <v>8471</v>
      </c>
      <c r="Q636" s="4">
        <v>4.57</v>
      </c>
      <c r="R636" s="4">
        <v>10</v>
      </c>
      <c r="S636" s="1" t="s">
        <v>470</v>
      </c>
      <c r="T636" s="11" t="s">
        <v>38</v>
      </c>
      <c r="U636" s="11" t="s">
        <v>38</v>
      </c>
      <c r="V636" s="11" t="s">
        <v>38</v>
      </c>
      <c r="W636" s="11" t="s">
        <v>38</v>
      </c>
      <c r="X636" s="11" t="s">
        <v>38</v>
      </c>
      <c r="Y636" s="11" t="s">
        <v>38</v>
      </c>
      <c r="Z636" s="1" t="s">
        <v>38</v>
      </c>
      <c r="AA636" s="1" t="s">
        <v>38</v>
      </c>
      <c r="AB636" s="1" t="s">
        <v>38</v>
      </c>
      <c r="AC636" s="1" t="s">
        <v>38</v>
      </c>
      <c r="AD636" s="1" t="s">
        <v>38</v>
      </c>
      <c r="AE636" s="1" t="s">
        <v>38</v>
      </c>
      <c r="AF636" s="1" t="s">
        <v>6749</v>
      </c>
    </row>
    <row r="637" spans="1:32" s="6" customFormat="1" ht="60" customHeight="1" x14ac:dyDescent="0.2">
      <c r="A637" s="5">
        <v>634</v>
      </c>
      <c r="B637" s="4" t="s">
        <v>6223</v>
      </c>
      <c r="C637" s="4" t="s">
        <v>1549</v>
      </c>
      <c r="D637" s="4" t="s">
        <v>2849</v>
      </c>
      <c r="E637" s="4" t="s">
        <v>8472</v>
      </c>
      <c r="F637" s="4" t="s">
        <v>6830</v>
      </c>
      <c r="G637" s="4" t="s">
        <v>8475</v>
      </c>
      <c r="H637" s="4" t="s">
        <v>8474</v>
      </c>
      <c r="I637" s="4" t="s">
        <v>8473</v>
      </c>
      <c r="J637" s="4" t="s">
        <v>8472</v>
      </c>
      <c r="K637" s="4">
        <v>33.547023000000003</v>
      </c>
      <c r="L637" s="4">
        <v>73.372635000000002</v>
      </c>
      <c r="M637" s="4">
        <v>41</v>
      </c>
      <c r="N637" s="4">
        <v>1308938</v>
      </c>
      <c r="O637" s="4">
        <v>480000</v>
      </c>
      <c r="P637" s="40" t="s">
        <v>8471</v>
      </c>
      <c r="Q637" s="4">
        <v>4.57</v>
      </c>
      <c r="R637" s="4">
        <v>10</v>
      </c>
      <c r="S637" s="1" t="s">
        <v>470</v>
      </c>
      <c r="T637" s="4">
        <v>240000</v>
      </c>
      <c r="U637" s="4" t="s">
        <v>37</v>
      </c>
      <c r="V637" s="11" t="s">
        <v>38</v>
      </c>
      <c r="W637" s="11" t="s">
        <v>38</v>
      </c>
      <c r="X637" s="11" t="s">
        <v>38</v>
      </c>
      <c r="Y637" s="11" t="s">
        <v>38</v>
      </c>
      <c r="Z637" s="1" t="s">
        <v>38</v>
      </c>
      <c r="AA637" s="1" t="s">
        <v>38</v>
      </c>
      <c r="AB637" s="1" t="s">
        <v>38</v>
      </c>
      <c r="AC637" s="1" t="s">
        <v>38</v>
      </c>
      <c r="AD637" s="1" t="s">
        <v>38</v>
      </c>
      <c r="AE637" s="1" t="s">
        <v>38</v>
      </c>
      <c r="AF637" s="1" t="s">
        <v>6420</v>
      </c>
    </row>
    <row r="638" spans="1:32" s="6" customFormat="1" ht="60" customHeight="1" x14ac:dyDescent="0.2">
      <c r="A638" s="1">
        <v>635</v>
      </c>
      <c r="B638" s="4" t="s">
        <v>6223</v>
      </c>
      <c r="C638" s="4" t="s">
        <v>1549</v>
      </c>
      <c r="D638" s="4" t="s">
        <v>2849</v>
      </c>
      <c r="E638" s="4" t="s">
        <v>8467</v>
      </c>
      <c r="F638" s="4" t="s">
        <v>6830</v>
      </c>
      <c r="G638" s="4" t="s">
        <v>8470</v>
      </c>
      <c r="H638" s="4" t="s">
        <v>8469</v>
      </c>
      <c r="I638" s="4" t="s">
        <v>8468</v>
      </c>
      <c r="J638" s="4" t="s">
        <v>8467</v>
      </c>
      <c r="K638" s="4">
        <v>33.521068</v>
      </c>
      <c r="L638" s="4">
        <v>73.384097999999994</v>
      </c>
      <c r="M638" s="4">
        <v>37</v>
      </c>
      <c r="N638" s="4">
        <v>1453650</v>
      </c>
      <c r="O638" s="4">
        <v>480000</v>
      </c>
      <c r="P638" s="14">
        <v>45333</v>
      </c>
      <c r="Q638" s="4">
        <v>4.57</v>
      </c>
      <c r="R638" s="4">
        <v>11</v>
      </c>
      <c r="S638" s="1" t="s">
        <v>470</v>
      </c>
      <c r="T638" s="4">
        <v>240000</v>
      </c>
      <c r="U638" s="4" t="s">
        <v>37</v>
      </c>
      <c r="V638" s="4">
        <v>192000</v>
      </c>
      <c r="W638" s="4" t="s">
        <v>37</v>
      </c>
      <c r="X638" s="5"/>
      <c r="Y638" s="1"/>
      <c r="Z638" s="1" t="s">
        <v>38</v>
      </c>
      <c r="AA638" s="1" t="s">
        <v>38</v>
      </c>
      <c r="AB638" s="1" t="s">
        <v>38</v>
      </c>
      <c r="AC638" s="1" t="s">
        <v>38</v>
      </c>
      <c r="AD638" s="1" t="s">
        <v>38</v>
      </c>
      <c r="AE638" s="1" t="s">
        <v>38</v>
      </c>
      <c r="AF638" s="1" t="s">
        <v>7213</v>
      </c>
    </row>
    <row r="639" spans="1:32" s="6" customFormat="1" ht="60" customHeight="1" x14ac:dyDescent="0.2">
      <c r="A639" s="5">
        <v>636</v>
      </c>
      <c r="B639" s="4" t="s">
        <v>6223</v>
      </c>
      <c r="C639" s="4" t="s">
        <v>1549</v>
      </c>
      <c r="D639" s="4" t="s">
        <v>2849</v>
      </c>
      <c r="E639" s="4" t="s">
        <v>6830</v>
      </c>
      <c r="F639" s="4" t="s">
        <v>6830</v>
      </c>
      <c r="G639" s="4" t="s">
        <v>8466</v>
      </c>
      <c r="H639" s="4" t="s">
        <v>8465</v>
      </c>
      <c r="I639" s="4" t="s">
        <v>8464</v>
      </c>
      <c r="J639" s="4" t="s">
        <v>6830</v>
      </c>
      <c r="K639" s="4">
        <v>33.578347000000001</v>
      </c>
      <c r="L639" s="4">
        <v>73.370307999999994</v>
      </c>
      <c r="M639" s="4">
        <v>41</v>
      </c>
      <c r="N639" s="4">
        <v>1373091</v>
      </c>
      <c r="O639" s="4">
        <v>480000</v>
      </c>
      <c r="P639" s="14">
        <v>45424</v>
      </c>
      <c r="Q639" s="4">
        <v>5.48</v>
      </c>
      <c r="R639" s="4">
        <v>10</v>
      </c>
      <c r="S639" s="1" t="s">
        <v>470</v>
      </c>
      <c r="T639" s="4">
        <v>240000</v>
      </c>
      <c r="U639" s="4" t="s">
        <v>37</v>
      </c>
      <c r="V639" s="4">
        <v>192000</v>
      </c>
      <c r="W639" s="4" t="s">
        <v>37</v>
      </c>
      <c r="X639" s="5"/>
      <c r="Y639" s="1"/>
      <c r="Z639" s="1" t="s">
        <v>38</v>
      </c>
      <c r="AA639" s="1" t="s">
        <v>38</v>
      </c>
      <c r="AB639" s="1" t="s">
        <v>38</v>
      </c>
      <c r="AC639" s="1" t="s">
        <v>38</v>
      </c>
      <c r="AD639" s="1" t="s">
        <v>38</v>
      </c>
      <c r="AE639" s="1" t="s">
        <v>38</v>
      </c>
      <c r="AF639" s="1" t="s">
        <v>7213</v>
      </c>
    </row>
    <row r="640" spans="1:32" s="6" customFormat="1" ht="60" customHeight="1" x14ac:dyDescent="0.2">
      <c r="A640" s="1">
        <v>637</v>
      </c>
      <c r="B640" s="156" t="s">
        <v>6223</v>
      </c>
      <c r="C640" s="156" t="s">
        <v>363</v>
      </c>
      <c r="D640" s="156" t="s">
        <v>387</v>
      </c>
      <c r="E640" s="156" t="s">
        <v>7892</v>
      </c>
      <c r="F640" s="156" t="s">
        <v>489</v>
      </c>
      <c r="G640" s="156" t="s">
        <v>7891</v>
      </c>
      <c r="H640" s="156" t="s">
        <v>7890</v>
      </c>
      <c r="I640" s="156" t="s">
        <v>2653</v>
      </c>
      <c r="J640" s="156" t="s">
        <v>7892</v>
      </c>
      <c r="K640" s="157">
        <v>32.729782</v>
      </c>
      <c r="L640" s="157">
        <v>72.297942000000006</v>
      </c>
      <c r="M640" s="156">
        <v>40</v>
      </c>
      <c r="N640" s="156">
        <v>1619004</v>
      </c>
      <c r="O640" s="156">
        <v>480000</v>
      </c>
      <c r="P640" s="158">
        <v>45361</v>
      </c>
      <c r="Q640" s="156">
        <v>3.66</v>
      </c>
      <c r="R640" s="156">
        <v>15</v>
      </c>
      <c r="S640" s="156" t="s">
        <v>37</v>
      </c>
      <c r="T640" s="4">
        <v>240000</v>
      </c>
      <c r="U640" s="4" t="s">
        <v>37</v>
      </c>
      <c r="V640" s="193"/>
      <c r="W640" s="187"/>
      <c r="X640" s="156"/>
      <c r="Y640" s="156"/>
      <c r="Z640" s="1" t="s">
        <v>38</v>
      </c>
      <c r="AA640" s="1" t="s">
        <v>38</v>
      </c>
      <c r="AB640" s="1" t="s">
        <v>38</v>
      </c>
      <c r="AC640" s="1" t="s">
        <v>38</v>
      </c>
      <c r="AD640" s="1" t="s">
        <v>38</v>
      </c>
      <c r="AE640" s="1" t="s">
        <v>38</v>
      </c>
      <c r="AF640" s="1" t="s">
        <v>6420</v>
      </c>
    </row>
    <row r="641" spans="1:32" s="6" customFormat="1" ht="60" customHeight="1" x14ac:dyDescent="0.2">
      <c r="A641" s="5">
        <v>638</v>
      </c>
      <c r="B641" s="156" t="s">
        <v>6223</v>
      </c>
      <c r="C641" s="156" t="s">
        <v>363</v>
      </c>
      <c r="D641" s="156" t="s">
        <v>387</v>
      </c>
      <c r="E641" s="156" t="s">
        <v>2640</v>
      </c>
      <c r="F641" s="156" t="s">
        <v>6534</v>
      </c>
      <c r="G641" s="156" t="s">
        <v>7886</v>
      </c>
      <c r="H641" s="156" t="s">
        <v>7885</v>
      </c>
      <c r="I641" s="156" t="s">
        <v>7884</v>
      </c>
      <c r="J641" s="156" t="s">
        <v>2640</v>
      </c>
      <c r="K641" s="157">
        <v>32.730142999999998</v>
      </c>
      <c r="L641" s="157">
        <v>72.367176000000001</v>
      </c>
      <c r="M641" s="156">
        <v>40</v>
      </c>
      <c r="N641" s="156">
        <v>1619004</v>
      </c>
      <c r="O641" s="156">
        <v>480000</v>
      </c>
      <c r="P641" s="158">
        <v>45361</v>
      </c>
      <c r="Q641" s="156">
        <v>3.66</v>
      </c>
      <c r="R641" s="156">
        <v>15</v>
      </c>
      <c r="S641" s="156" t="s">
        <v>37</v>
      </c>
      <c r="T641" s="4">
        <v>240000</v>
      </c>
      <c r="U641" s="4" t="s">
        <v>37</v>
      </c>
      <c r="V641" s="193"/>
      <c r="W641" s="187"/>
      <c r="X641" s="156"/>
      <c r="Y641" s="156"/>
      <c r="Z641" s="1" t="s">
        <v>38</v>
      </c>
      <c r="AA641" s="1" t="s">
        <v>38</v>
      </c>
      <c r="AB641" s="1" t="s">
        <v>38</v>
      </c>
      <c r="AC641" s="1" t="s">
        <v>38</v>
      </c>
      <c r="AD641" s="1" t="s">
        <v>38</v>
      </c>
      <c r="AE641" s="1" t="s">
        <v>38</v>
      </c>
      <c r="AF641" s="1" t="s">
        <v>6420</v>
      </c>
    </row>
    <row r="642" spans="1:32" s="6" customFormat="1" ht="60" customHeight="1" x14ac:dyDescent="0.2">
      <c r="A642" s="1">
        <v>639</v>
      </c>
      <c r="B642" s="5" t="s">
        <v>6223</v>
      </c>
      <c r="C642" s="5" t="s">
        <v>363</v>
      </c>
      <c r="D642" s="5" t="s">
        <v>8230</v>
      </c>
      <c r="E642" s="5" t="s">
        <v>6639</v>
      </c>
      <c r="F642" s="5" t="s">
        <v>6639</v>
      </c>
      <c r="G642" s="5" t="s">
        <v>8463</v>
      </c>
      <c r="H642" s="5" t="s">
        <v>8462</v>
      </c>
      <c r="I642" s="5">
        <v>3128374545</v>
      </c>
      <c r="J642" s="5" t="s">
        <v>6639</v>
      </c>
      <c r="K642" s="5">
        <v>32.935690000000001</v>
      </c>
      <c r="L642" s="5">
        <v>72.6511</v>
      </c>
      <c r="M642" s="5">
        <v>44</v>
      </c>
      <c r="N642" s="5">
        <v>800000</v>
      </c>
      <c r="O642" s="5">
        <v>480000</v>
      </c>
      <c r="P642" s="5" t="s">
        <v>6504</v>
      </c>
      <c r="Q642" s="5">
        <v>3.66</v>
      </c>
      <c r="R642" s="5">
        <v>15</v>
      </c>
      <c r="S642" s="5" t="s">
        <v>37</v>
      </c>
      <c r="T642" s="5">
        <v>240000</v>
      </c>
      <c r="U642" s="5" t="s">
        <v>37</v>
      </c>
      <c r="V642" s="4">
        <v>192000</v>
      </c>
      <c r="W642" s="4" t="s">
        <v>37</v>
      </c>
      <c r="X642" s="156"/>
      <c r="Y642" s="156"/>
      <c r="Z642" s="1" t="s">
        <v>38</v>
      </c>
      <c r="AA642" s="1" t="s">
        <v>38</v>
      </c>
      <c r="AB642" s="1" t="s">
        <v>38</v>
      </c>
      <c r="AC642" s="1" t="s">
        <v>38</v>
      </c>
      <c r="AD642" s="1" t="s">
        <v>38</v>
      </c>
      <c r="AE642" s="1" t="s">
        <v>38</v>
      </c>
      <c r="AF642" s="1" t="s">
        <v>6277</v>
      </c>
    </row>
    <row r="643" spans="1:32" s="6" customFormat="1" ht="60" customHeight="1" x14ac:dyDescent="0.2">
      <c r="A643" s="5">
        <v>640</v>
      </c>
      <c r="B643" s="5" t="s">
        <v>6223</v>
      </c>
      <c r="C643" s="5" t="s">
        <v>363</v>
      </c>
      <c r="D643" s="5" t="s">
        <v>364</v>
      </c>
      <c r="E643" s="5" t="s">
        <v>8459</v>
      </c>
      <c r="F643" s="5" t="s">
        <v>364</v>
      </c>
      <c r="G643" s="5" t="s">
        <v>8461</v>
      </c>
      <c r="H643" s="5" t="s">
        <v>8460</v>
      </c>
      <c r="I643" s="5">
        <v>3335912840</v>
      </c>
      <c r="J643" s="5" t="s">
        <v>8459</v>
      </c>
      <c r="K643" s="5">
        <v>32.780230000000003</v>
      </c>
      <c r="L643" s="5">
        <v>72.72193</v>
      </c>
      <c r="M643" s="5">
        <v>46</v>
      </c>
      <c r="N643" s="5">
        <v>800000</v>
      </c>
      <c r="O643" s="5">
        <v>480000</v>
      </c>
      <c r="P643" s="5" t="s">
        <v>6233</v>
      </c>
      <c r="Q643" s="5">
        <v>3.66</v>
      </c>
      <c r="R643" s="5">
        <v>15</v>
      </c>
      <c r="S643" s="5" t="s">
        <v>37</v>
      </c>
      <c r="T643" s="5">
        <v>240000</v>
      </c>
      <c r="U643" s="5" t="s">
        <v>37</v>
      </c>
      <c r="V643" s="4">
        <v>192000</v>
      </c>
      <c r="W643" s="4" t="s">
        <v>37</v>
      </c>
      <c r="X643" s="4" t="s">
        <v>38</v>
      </c>
      <c r="Y643" s="4" t="s">
        <v>38</v>
      </c>
      <c r="Z643" s="1" t="s">
        <v>38</v>
      </c>
      <c r="AA643" s="1" t="s">
        <v>38</v>
      </c>
      <c r="AB643" s="1" t="s">
        <v>38</v>
      </c>
      <c r="AC643" s="1" t="s">
        <v>38</v>
      </c>
      <c r="AD643" s="1" t="s">
        <v>38</v>
      </c>
      <c r="AE643" s="1" t="s">
        <v>38</v>
      </c>
      <c r="AF643" s="1" t="s">
        <v>6277</v>
      </c>
    </row>
    <row r="644" spans="1:32" s="6" customFormat="1" ht="60" customHeight="1" x14ac:dyDescent="0.2">
      <c r="A644" s="1">
        <v>641</v>
      </c>
      <c r="B644" s="5" t="s">
        <v>6223</v>
      </c>
      <c r="C644" s="5" t="s">
        <v>363</v>
      </c>
      <c r="D644" s="5" t="s">
        <v>364</v>
      </c>
      <c r="E644" s="5" t="s">
        <v>7258</v>
      </c>
      <c r="F644" s="5" t="s">
        <v>440</v>
      </c>
      <c r="G644" s="5" t="s">
        <v>8345</v>
      </c>
      <c r="H644" s="5" t="s">
        <v>8344</v>
      </c>
      <c r="I644" s="5">
        <v>3228563719</v>
      </c>
      <c r="J644" s="5" t="s">
        <v>6821</v>
      </c>
      <c r="K644" s="5">
        <v>32.855519999999999</v>
      </c>
      <c r="L644" s="5">
        <v>72.640360000000001</v>
      </c>
      <c r="M644" s="5">
        <v>48</v>
      </c>
      <c r="N644" s="5">
        <v>800000</v>
      </c>
      <c r="O644" s="5">
        <v>480000</v>
      </c>
      <c r="P644" s="5" t="s">
        <v>6233</v>
      </c>
      <c r="Q644" s="5">
        <v>3.66</v>
      </c>
      <c r="R644" s="5">
        <v>15</v>
      </c>
      <c r="S644" s="5" t="s">
        <v>37</v>
      </c>
      <c r="T644" s="5">
        <v>240000</v>
      </c>
      <c r="U644" s="5" t="s">
        <v>37</v>
      </c>
      <c r="V644" s="4" t="s">
        <v>38</v>
      </c>
      <c r="W644" s="4" t="s">
        <v>38</v>
      </c>
      <c r="X644" s="4" t="s">
        <v>38</v>
      </c>
      <c r="Y644" s="4" t="s">
        <v>38</v>
      </c>
      <c r="Z644" s="1" t="s">
        <v>38</v>
      </c>
      <c r="AA644" s="1" t="s">
        <v>38</v>
      </c>
      <c r="AB644" s="1" t="s">
        <v>38</v>
      </c>
      <c r="AC644" s="1" t="s">
        <v>38</v>
      </c>
      <c r="AD644" s="1" t="s">
        <v>38</v>
      </c>
      <c r="AE644" s="1" t="s">
        <v>38</v>
      </c>
      <c r="AF644" s="1" t="s">
        <v>6270</v>
      </c>
    </row>
    <row r="645" spans="1:32" s="6" customFormat="1" ht="60" customHeight="1" x14ac:dyDescent="0.2">
      <c r="A645" s="5">
        <v>642</v>
      </c>
      <c r="B645" s="5" t="s">
        <v>6223</v>
      </c>
      <c r="C645" s="5" t="s">
        <v>363</v>
      </c>
      <c r="D645" s="5" t="s">
        <v>371</v>
      </c>
      <c r="E645" s="119" t="s">
        <v>8456</v>
      </c>
      <c r="F645" s="5" t="s">
        <v>371</v>
      </c>
      <c r="G645" s="119" t="s">
        <v>6588</v>
      </c>
      <c r="H645" s="5" t="s">
        <v>8458</v>
      </c>
      <c r="I645" s="5" t="s">
        <v>8457</v>
      </c>
      <c r="J645" s="119" t="s">
        <v>8456</v>
      </c>
      <c r="K645" s="140">
        <v>32.667310000000001</v>
      </c>
      <c r="L645" s="140">
        <v>72.083690000000004</v>
      </c>
      <c r="M645" s="140">
        <v>45</v>
      </c>
      <c r="N645" s="140">
        <v>1710892</v>
      </c>
      <c r="O645" s="194">
        <v>480000</v>
      </c>
      <c r="P645" s="5" t="s">
        <v>8455</v>
      </c>
      <c r="Q645" s="140">
        <v>3.66</v>
      </c>
      <c r="R645" s="140">
        <v>15</v>
      </c>
      <c r="S645" s="141" t="s">
        <v>37</v>
      </c>
      <c r="T645" s="5">
        <v>240000</v>
      </c>
      <c r="U645" s="5" t="s">
        <v>37</v>
      </c>
      <c r="V645" s="4" t="s">
        <v>38</v>
      </c>
      <c r="W645" s="4" t="s">
        <v>38</v>
      </c>
      <c r="X645" s="4" t="s">
        <v>38</v>
      </c>
      <c r="Y645" s="4" t="s">
        <v>38</v>
      </c>
      <c r="Z645" s="1" t="s">
        <v>38</v>
      </c>
      <c r="AA645" s="1" t="s">
        <v>38</v>
      </c>
      <c r="AB645" s="1" t="s">
        <v>38</v>
      </c>
      <c r="AC645" s="1" t="s">
        <v>38</v>
      </c>
      <c r="AD645" s="1" t="s">
        <v>38</v>
      </c>
      <c r="AE645" s="1" t="s">
        <v>38</v>
      </c>
      <c r="AF645" s="1" t="s">
        <v>6270</v>
      </c>
    </row>
    <row r="646" spans="1:32" s="6" customFormat="1" ht="60" customHeight="1" x14ac:dyDescent="0.2">
      <c r="A646" s="1">
        <v>643</v>
      </c>
      <c r="B646" s="5" t="s">
        <v>6223</v>
      </c>
      <c r="C646" s="5" t="s">
        <v>363</v>
      </c>
      <c r="D646" s="5" t="s">
        <v>371</v>
      </c>
      <c r="E646" s="119" t="s">
        <v>8456</v>
      </c>
      <c r="F646" s="5" t="s">
        <v>371</v>
      </c>
      <c r="G646" s="119" t="s">
        <v>6588</v>
      </c>
      <c r="H646" s="5" t="s">
        <v>8458</v>
      </c>
      <c r="I646" s="5" t="s">
        <v>8457</v>
      </c>
      <c r="J646" s="119" t="s">
        <v>8456</v>
      </c>
      <c r="K646" s="140">
        <v>32.667310000000001</v>
      </c>
      <c r="L646" s="140">
        <v>72.083690000000004</v>
      </c>
      <c r="M646" s="140">
        <v>45</v>
      </c>
      <c r="N646" s="140">
        <v>1710892</v>
      </c>
      <c r="O646" s="194">
        <v>480000</v>
      </c>
      <c r="P646" s="5" t="s">
        <v>8455</v>
      </c>
      <c r="Q646" s="140">
        <v>3.66</v>
      </c>
      <c r="R646" s="140">
        <v>15</v>
      </c>
      <c r="S646" s="141" t="s">
        <v>37</v>
      </c>
      <c r="T646" s="5">
        <v>240000</v>
      </c>
      <c r="U646" s="5" t="s">
        <v>37</v>
      </c>
      <c r="V646" s="4">
        <v>192000</v>
      </c>
      <c r="W646" s="4" t="s">
        <v>37</v>
      </c>
      <c r="X646" s="4" t="s">
        <v>38</v>
      </c>
      <c r="Y646" s="4" t="s">
        <v>38</v>
      </c>
      <c r="Z646" s="1" t="s">
        <v>38</v>
      </c>
      <c r="AA646" s="1" t="s">
        <v>38</v>
      </c>
      <c r="AB646" s="1" t="s">
        <v>38</v>
      </c>
      <c r="AC646" s="1" t="s">
        <v>38</v>
      </c>
      <c r="AD646" s="1" t="s">
        <v>38</v>
      </c>
      <c r="AE646" s="1" t="s">
        <v>38</v>
      </c>
      <c r="AF646" s="1" t="s">
        <v>6277</v>
      </c>
    </row>
    <row r="647" spans="1:32" s="6" customFormat="1" ht="60" customHeight="1" x14ac:dyDescent="0.2">
      <c r="A647" s="5">
        <v>644</v>
      </c>
      <c r="B647" s="11" t="s">
        <v>6223</v>
      </c>
      <c r="C647" s="11" t="s">
        <v>363</v>
      </c>
      <c r="D647" s="11" t="s">
        <v>8230</v>
      </c>
      <c r="E647" s="11" t="s">
        <v>473</v>
      </c>
      <c r="F647" s="11" t="s">
        <v>473</v>
      </c>
      <c r="G647" s="11" t="s">
        <v>8229</v>
      </c>
      <c r="H647" s="11" t="s">
        <v>8228</v>
      </c>
      <c r="I647" s="11">
        <v>3165527198</v>
      </c>
      <c r="J647" s="11" t="s">
        <v>473</v>
      </c>
      <c r="K647" s="11">
        <v>32.923569999999998</v>
      </c>
      <c r="L647" s="11">
        <v>72.601050000000001</v>
      </c>
      <c r="M647" s="11">
        <v>45</v>
      </c>
      <c r="N647" s="11">
        <v>1134769</v>
      </c>
      <c r="O647" s="11">
        <v>480000</v>
      </c>
      <c r="P647" s="11" t="s">
        <v>7851</v>
      </c>
      <c r="Q647" s="11">
        <v>3.66</v>
      </c>
      <c r="R647" s="11">
        <v>15</v>
      </c>
      <c r="S647" s="11" t="s">
        <v>37</v>
      </c>
      <c r="T647" s="11" t="s">
        <v>38</v>
      </c>
      <c r="U647" s="11" t="s">
        <v>38</v>
      </c>
      <c r="V647" s="11" t="s">
        <v>38</v>
      </c>
      <c r="W647" s="11" t="s">
        <v>38</v>
      </c>
      <c r="X647" s="4" t="s">
        <v>38</v>
      </c>
      <c r="Y647" s="4" t="s">
        <v>38</v>
      </c>
      <c r="Z647" s="1" t="s">
        <v>38</v>
      </c>
      <c r="AA647" s="1" t="s">
        <v>38</v>
      </c>
      <c r="AB647" s="1" t="s">
        <v>38</v>
      </c>
      <c r="AC647" s="1" t="s">
        <v>38</v>
      </c>
      <c r="AD647" s="1" t="s">
        <v>38</v>
      </c>
      <c r="AE647" s="1" t="s">
        <v>38</v>
      </c>
      <c r="AF647" s="11" t="s">
        <v>8454</v>
      </c>
    </row>
    <row r="648" spans="1:32" s="6" customFormat="1" ht="60" customHeight="1" x14ac:dyDescent="0.2">
      <c r="A648" s="1">
        <v>645</v>
      </c>
      <c r="B648" s="11" t="s">
        <v>6223</v>
      </c>
      <c r="C648" s="11" t="s">
        <v>363</v>
      </c>
      <c r="D648" s="11" t="s">
        <v>371</v>
      </c>
      <c r="E648" s="129" t="s">
        <v>371</v>
      </c>
      <c r="F648" s="11" t="s">
        <v>371</v>
      </c>
      <c r="G648" s="129" t="s">
        <v>8308</v>
      </c>
      <c r="H648" s="11" t="s">
        <v>8307</v>
      </c>
      <c r="I648" s="11" t="s">
        <v>8306</v>
      </c>
      <c r="J648" s="129" t="s">
        <v>371</v>
      </c>
      <c r="K648" s="11">
        <v>32.691546000000002</v>
      </c>
      <c r="L648" s="11">
        <v>71.93886000000002</v>
      </c>
      <c r="M648" s="11">
        <v>40</v>
      </c>
      <c r="N648" s="195">
        <v>1710892</v>
      </c>
      <c r="O648" s="196">
        <v>480000</v>
      </c>
      <c r="P648" s="197">
        <v>45424</v>
      </c>
      <c r="Q648" s="195">
        <v>3.66</v>
      </c>
      <c r="R648" s="195">
        <v>15</v>
      </c>
      <c r="S648" s="11" t="s">
        <v>38</v>
      </c>
      <c r="T648" s="11" t="s">
        <v>38</v>
      </c>
      <c r="U648" s="11" t="s">
        <v>38</v>
      </c>
      <c r="V648" s="11" t="s">
        <v>38</v>
      </c>
      <c r="W648" s="11" t="s">
        <v>38</v>
      </c>
      <c r="X648" s="4" t="s">
        <v>38</v>
      </c>
      <c r="Y648" s="4" t="s">
        <v>38</v>
      </c>
      <c r="Z648" s="1" t="s">
        <v>38</v>
      </c>
      <c r="AA648" s="1" t="s">
        <v>38</v>
      </c>
      <c r="AB648" s="1" t="s">
        <v>38</v>
      </c>
      <c r="AC648" s="1" t="s">
        <v>38</v>
      </c>
      <c r="AD648" s="1" t="s">
        <v>38</v>
      </c>
      <c r="AE648" s="1" t="s">
        <v>38</v>
      </c>
      <c r="AF648" s="4" t="s">
        <v>6971</v>
      </c>
    </row>
    <row r="649" spans="1:32" s="6" customFormat="1" ht="60" customHeight="1" x14ac:dyDescent="0.2">
      <c r="A649" s="5">
        <v>646</v>
      </c>
      <c r="B649" s="11" t="s">
        <v>6223</v>
      </c>
      <c r="C649" s="11" t="s">
        <v>363</v>
      </c>
      <c r="D649" s="11" t="s">
        <v>8230</v>
      </c>
      <c r="E649" s="11" t="s">
        <v>8261</v>
      </c>
      <c r="F649" s="11" t="s">
        <v>8264</v>
      </c>
      <c r="G649" s="11" t="s">
        <v>8263</v>
      </c>
      <c r="H649" s="11" t="s">
        <v>8262</v>
      </c>
      <c r="I649" s="11">
        <v>3335784960</v>
      </c>
      <c r="J649" s="11" t="s">
        <v>8261</v>
      </c>
      <c r="K649" s="11">
        <v>33.104970000000002</v>
      </c>
      <c r="L649" s="11">
        <v>72.696119999999979</v>
      </c>
      <c r="M649" s="11">
        <v>48</v>
      </c>
      <c r="N649" s="11">
        <v>1458483</v>
      </c>
      <c r="O649" s="11">
        <v>480000</v>
      </c>
      <c r="P649" s="11" t="s">
        <v>6233</v>
      </c>
      <c r="Q649" s="11">
        <v>3.66</v>
      </c>
      <c r="R649" s="11">
        <v>15</v>
      </c>
      <c r="S649" s="11" t="s">
        <v>37</v>
      </c>
      <c r="T649" s="11" t="s">
        <v>38</v>
      </c>
      <c r="U649" s="11" t="s">
        <v>38</v>
      </c>
      <c r="V649" s="11" t="s">
        <v>38</v>
      </c>
      <c r="W649" s="11" t="s">
        <v>38</v>
      </c>
      <c r="X649" s="4" t="s">
        <v>38</v>
      </c>
      <c r="Y649" s="4" t="s">
        <v>38</v>
      </c>
      <c r="Z649" s="1" t="s">
        <v>38</v>
      </c>
      <c r="AA649" s="1" t="s">
        <v>38</v>
      </c>
      <c r="AB649" s="1" t="s">
        <v>38</v>
      </c>
      <c r="AC649" s="1" t="s">
        <v>38</v>
      </c>
      <c r="AD649" s="1" t="s">
        <v>38</v>
      </c>
      <c r="AE649" s="1" t="s">
        <v>38</v>
      </c>
      <c r="AF649" s="11" t="s">
        <v>8454</v>
      </c>
    </row>
    <row r="650" spans="1:32" s="6" customFormat="1" ht="60" customHeight="1" x14ac:dyDescent="0.2">
      <c r="A650" s="1">
        <v>647</v>
      </c>
      <c r="B650" s="11" t="s">
        <v>6223</v>
      </c>
      <c r="C650" s="11" t="s">
        <v>363</v>
      </c>
      <c r="D650" s="11" t="s">
        <v>363</v>
      </c>
      <c r="E650" s="11" t="s">
        <v>2709</v>
      </c>
      <c r="F650" s="11" t="s">
        <v>7894</v>
      </c>
      <c r="G650" s="11" t="s">
        <v>7899</v>
      </c>
      <c r="H650" s="11" t="s">
        <v>7898</v>
      </c>
      <c r="I650" s="37" t="s">
        <v>7895</v>
      </c>
      <c r="J650" s="11" t="s">
        <v>7894</v>
      </c>
      <c r="K650" s="120">
        <v>33.145080999999998</v>
      </c>
      <c r="L650" s="120">
        <v>72.735892000000007</v>
      </c>
      <c r="M650" s="11">
        <v>40</v>
      </c>
      <c r="N650" s="11">
        <v>800000</v>
      </c>
      <c r="O650" s="57">
        <v>480000</v>
      </c>
      <c r="P650" s="11" t="s">
        <v>7893</v>
      </c>
      <c r="Q650" s="11">
        <v>3.66</v>
      </c>
      <c r="R650" s="11">
        <v>15</v>
      </c>
      <c r="S650" s="11" t="s">
        <v>37</v>
      </c>
      <c r="T650" s="11" t="s">
        <v>38</v>
      </c>
      <c r="U650" s="11" t="s">
        <v>38</v>
      </c>
      <c r="V650" s="11" t="s">
        <v>38</v>
      </c>
      <c r="W650" s="11" t="s">
        <v>38</v>
      </c>
      <c r="X650" s="4" t="s">
        <v>38</v>
      </c>
      <c r="Y650" s="4" t="s">
        <v>38</v>
      </c>
      <c r="Z650" s="1" t="s">
        <v>38</v>
      </c>
      <c r="AA650" s="1" t="s">
        <v>38</v>
      </c>
      <c r="AB650" s="1" t="s">
        <v>38</v>
      </c>
      <c r="AC650" s="1" t="s">
        <v>38</v>
      </c>
      <c r="AD650" s="1" t="s">
        <v>38</v>
      </c>
      <c r="AE650" s="1" t="s">
        <v>38</v>
      </c>
      <c r="AF650" s="11" t="s">
        <v>8454</v>
      </c>
    </row>
    <row r="651" spans="1:32" s="6" customFormat="1" ht="60" customHeight="1" x14ac:dyDescent="0.2">
      <c r="A651" s="5">
        <v>648</v>
      </c>
      <c r="B651" s="11" t="s">
        <v>6223</v>
      </c>
      <c r="C651" s="11" t="s">
        <v>363</v>
      </c>
      <c r="D651" s="11" t="s">
        <v>363</v>
      </c>
      <c r="E651" s="11" t="s">
        <v>2709</v>
      </c>
      <c r="F651" s="11" t="s">
        <v>7894</v>
      </c>
      <c r="G651" s="11" t="s">
        <v>7899</v>
      </c>
      <c r="H651" s="11" t="s">
        <v>7898</v>
      </c>
      <c r="I651" s="37" t="s">
        <v>7895</v>
      </c>
      <c r="J651" s="11" t="s">
        <v>7894</v>
      </c>
      <c r="K651" s="120">
        <v>33.145080999999998</v>
      </c>
      <c r="L651" s="120">
        <v>72.735892000000007</v>
      </c>
      <c r="M651" s="11">
        <v>40</v>
      </c>
      <c r="N651" s="11">
        <v>800000</v>
      </c>
      <c r="O651" s="57">
        <v>480000</v>
      </c>
      <c r="P651" s="11" t="s">
        <v>7893</v>
      </c>
      <c r="Q651" s="11">
        <v>3.66</v>
      </c>
      <c r="R651" s="11">
        <v>15</v>
      </c>
      <c r="S651" s="11" t="s">
        <v>37</v>
      </c>
      <c r="T651" s="57">
        <v>240000</v>
      </c>
      <c r="U651" s="11" t="s">
        <v>37</v>
      </c>
      <c r="V651" s="4" t="s">
        <v>38</v>
      </c>
      <c r="W651" s="4" t="s">
        <v>38</v>
      </c>
      <c r="X651" s="4" t="s">
        <v>38</v>
      </c>
      <c r="Y651" s="4" t="s">
        <v>38</v>
      </c>
      <c r="Z651" s="1" t="s">
        <v>38</v>
      </c>
      <c r="AA651" s="1" t="s">
        <v>38</v>
      </c>
      <c r="AB651" s="1" t="s">
        <v>38</v>
      </c>
      <c r="AC651" s="1" t="s">
        <v>38</v>
      </c>
      <c r="AD651" s="1" t="s">
        <v>38</v>
      </c>
      <c r="AE651" s="1" t="s">
        <v>38</v>
      </c>
      <c r="AF651" s="11" t="s">
        <v>7070</v>
      </c>
    </row>
    <row r="652" spans="1:32" s="6" customFormat="1" ht="60" customHeight="1" x14ac:dyDescent="0.2">
      <c r="A652" s="1">
        <v>649</v>
      </c>
      <c r="B652" s="11" t="s">
        <v>6223</v>
      </c>
      <c r="C652" s="11" t="s">
        <v>363</v>
      </c>
      <c r="D652" s="11" t="s">
        <v>363</v>
      </c>
      <c r="E652" s="11" t="s">
        <v>2709</v>
      </c>
      <c r="F652" s="11" t="s">
        <v>7894</v>
      </c>
      <c r="G652" s="11" t="s">
        <v>7897</v>
      </c>
      <c r="H652" s="11" t="s">
        <v>7896</v>
      </c>
      <c r="I652" s="37" t="s">
        <v>7895</v>
      </c>
      <c r="J652" s="11" t="s">
        <v>7894</v>
      </c>
      <c r="K652" s="120">
        <v>33.156376000000002</v>
      </c>
      <c r="L652" s="120">
        <v>72.735381000000004</v>
      </c>
      <c r="M652" s="11">
        <v>40</v>
      </c>
      <c r="N652" s="11">
        <v>800000</v>
      </c>
      <c r="O652" s="57">
        <v>480000</v>
      </c>
      <c r="P652" s="11" t="s">
        <v>7893</v>
      </c>
      <c r="Q652" s="11">
        <v>3.66</v>
      </c>
      <c r="R652" s="11">
        <v>15</v>
      </c>
      <c r="S652" s="11" t="s">
        <v>37</v>
      </c>
      <c r="T652" s="4" t="s">
        <v>38</v>
      </c>
      <c r="U652" s="4" t="s">
        <v>38</v>
      </c>
      <c r="V652" s="4" t="s">
        <v>38</v>
      </c>
      <c r="W652" s="4" t="s">
        <v>38</v>
      </c>
      <c r="X652" s="4" t="s">
        <v>38</v>
      </c>
      <c r="Y652" s="4" t="s">
        <v>38</v>
      </c>
      <c r="Z652" s="1" t="s">
        <v>38</v>
      </c>
      <c r="AA652" s="1" t="s">
        <v>38</v>
      </c>
      <c r="AB652" s="1" t="s">
        <v>38</v>
      </c>
      <c r="AC652" s="1" t="s">
        <v>38</v>
      </c>
      <c r="AD652" s="1" t="s">
        <v>38</v>
      </c>
      <c r="AE652" s="1" t="s">
        <v>38</v>
      </c>
      <c r="AF652" s="11" t="s">
        <v>8454</v>
      </c>
    </row>
    <row r="653" spans="1:32" s="6" customFormat="1" ht="60" customHeight="1" x14ac:dyDescent="0.2">
      <c r="A653" s="5">
        <v>650</v>
      </c>
      <c r="B653" s="11" t="s">
        <v>6223</v>
      </c>
      <c r="C653" s="11" t="s">
        <v>363</v>
      </c>
      <c r="D653" s="11" t="s">
        <v>363</v>
      </c>
      <c r="E653" s="11" t="s">
        <v>2709</v>
      </c>
      <c r="F653" s="11" t="s">
        <v>7894</v>
      </c>
      <c r="G653" s="11" t="s">
        <v>7897</v>
      </c>
      <c r="H653" s="11" t="s">
        <v>7896</v>
      </c>
      <c r="I653" s="37" t="s">
        <v>7895</v>
      </c>
      <c r="J653" s="11" t="s">
        <v>7894</v>
      </c>
      <c r="K653" s="120">
        <v>33.156376000000002</v>
      </c>
      <c r="L653" s="120">
        <v>72.735381000000004</v>
      </c>
      <c r="M653" s="11">
        <v>40</v>
      </c>
      <c r="N653" s="11">
        <v>800000</v>
      </c>
      <c r="O653" s="57">
        <v>480000</v>
      </c>
      <c r="P653" s="11" t="s">
        <v>7893</v>
      </c>
      <c r="Q653" s="11">
        <v>3.66</v>
      </c>
      <c r="R653" s="11">
        <v>15</v>
      </c>
      <c r="S653" s="11" t="s">
        <v>37</v>
      </c>
      <c r="T653" s="57">
        <v>240000</v>
      </c>
      <c r="U653" s="11" t="s">
        <v>37</v>
      </c>
      <c r="V653" s="4" t="s">
        <v>38</v>
      </c>
      <c r="W653" s="4" t="s">
        <v>38</v>
      </c>
      <c r="X653" s="4" t="s">
        <v>38</v>
      </c>
      <c r="Y653" s="4" t="s">
        <v>38</v>
      </c>
      <c r="Z653" s="1" t="s">
        <v>38</v>
      </c>
      <c r="AA653" s="1" t="s">
        <v>38</v>
      </c>
      <c r="AB653" s="1" t="s">
        <v>38</v>
      </c>
      <c r="AC653" s="1" t="s">
        <v>38</v>
      </c>
      <c r="AD653" s="1" t="s">
        <v>38</v>
      </c>
      <c r="AE653" s="1" t="s">
        <v>38</v>
      </c>
      <c r="AF653" s="11" t="s">
        <v>7070</v>
      </c>
    </row>
    <row r="654" spans="1:32" s="6" customFormat="1" ht="60" customHeight="1" x14ac:dyDescent="0.2">
      <c r="A654" s="1">
        <v>651</v>
      </c>
      <c r="B654" s="11" t="s">
        <v>6223</v>
      </c>
      <c r="C654" s="11" t="s">
        <v>363</v>
      </c>
      <c r="D654" s="11" t="s">
        <v>363</v>
      </c>
      <c r="E654" s="11" t="s">
        <v>2709</v>
      </c>
      <c r="F654" s="11" t="s">
        <v>7894</v>
      </c>
      <c r="G654" s="11" t="s">
        <v>7905</v>
      </c>
      <c r="H654" s="11" t="s">
        <v>7904</v>
      </c>
      <c r="I654" s="37" t="s">
        <v>7895</v>
      </c>
      <c r="J654" s="11" t="s">
        <v>7894</v>
      </c>
      <c r="K654" s="120">
        <v>33.144948999999997</v>
      </c>
      <c r="L654" s="120">
        <v>72.734959000000003</v>
      </c>
      <c r="M654" s="11">
        <v>40</v>
      </c>
      <c r="N654" s="11">
        <v>800000</v>
      </c>
      <c r="O654" s="57">
        <v>480000</v>
      </c>
      <c r="P654" s="11" t="s">
        <v>7893</v>
      </c>
      <c r="Q654" s="11">
        <v>3.66</v>
      </c>
      <c r="R654" s="11">
        <v>15</v>
      </c>
      <c r="S654" s="11" t="s">
        <v>37</v>
      </c>
      <c r="T654" s="4" t="s">
        <v>38</v>
      </c>
      <c r="U654" s="4" t="s">
        <v>38</v>
      </c>
      <c r="V654" s="4" t="s">
        <v>38</v>
      </c>
      <c r="W654" s="4" t="s">
        <v>38</v>
      </c>
      <c r="X654" s="4" t="s">
        <v>38</v>
      </c>
      <c r="Y654" s="4" t="s">
        <v>38</v>
      </c>
      <c r="Z654" s="1" t="s">
        <v>38</v>
      </c>
      <c r="AA654" s="1" t="s">
        <v>38</v>
      </c>
      <c r="AB654" s="1" t="s">
        <v>38</v>
      </c>
      <c r="AC654" s="1" t="s">
        <v>38</v>
      </c>
      <c r="AD654" s="1" t="s">
        <v>38</v>
      </c>
      <c r="AE654" s="1" t="s">
        <v>38</v>
      </c>
      <c r="AF654" s="11" t="s">
        <v>8454</v>
      </c>
    </row>
    <row r="655" spans="1:32" s="6" customFormat="1" ht="60" customHeight="1" x14ac:dyDescent="0.2">
      <c r="A655" s="5">
        <v>652</v>
      </c>
      <c r="B655" s="11" t="s">
        <v>6223</v>
      </c>
      <c r="C655" s="11" t="s">
        <v>363</v>
      </c>
      <c r="D655" s="11" t="s">
        <v>363</v>
      </c>
      <c r="E655" s="11" t="s">
        <v>2709</v>
      </c>
      <c r="F655" s="11" t="s">
        <v>7894</v>
      </c>
      <c r="G655" s="11" t="s">
        <v>7905</v>
      </c>
      <c r="H655" s="11" t="s">
        <v>7904</v>
      </c>
      <c r="I655" s="37" t="s">
        <v>7895</v>
      </c>
      <c r="J655" s="11" t="s">
        <v>7894</v>
      </c>
      <c r="K655" s="120">
        <v>33.144948999999997</v>
      </c>
      <c r="L655" s="120">
        <v>72.734959000000003</v>
      </c>
      <c r="M655" s="11">
        <v>40</v>
      </c>
      <c r="N655" s="11">
        <v>800000</v>
      </c>
      <c r="O655" s="57">
        <v>480000</v>
      </c>
      <c r="P655" s="11" t="s">
        <v>7893</v>
      </c>
      <c r="Q655" s="11">
        <v>3.66</v>
      </c>
      <c r="R655" s="11">
        <v>15</v>
      </c>
      <c r="S655" s="11" t="s">
        <v>37</v>
      </c>
      <c r="T655" s="57">
        <v>240000</v>
      </c>
      <c r="U655" s="11" t="s">
        <v>37</v>
      </c>
      <c r="V655" s="4" t="s">
        <v>38</v>
      </c>
      <c r="W655" s="4" t="s">
        <v>38</v>
      </c>
      <c r="X655" s="4" t="s">
        <v>38</v>
      </c>
      <c r="Y655" s="4" t="s">
        <v>38</v>
      </c>
      <c r="Z655" s="1" t="s">
        <v>38</v>
      </c>
      <c r="AA655" s="1" t="s">
        <v>38</v>
      </c>
      <c r="AB655" s="1" t="s">
        <v>38</v>
      </c>
      <c r="AC655" s="1" t="s">
        <v>38</v>
      </c>
      <c r="AD655" s="1" t="s">
        <v>38</v>
      </c>
      <c r="AE655" s="1" t="s">
        <v>38</v>
      </c>
      <c r="AF655" s="11" t="s">
        <v>7070</v>
      </c>
    </row>
    <row r="656" spans="1:32" s="6" customFormat="1" ht="60" customHeight="1" x14ac:dyDescent="0.2">
      <c r="A656" s="1">
        <v>653</v>
      </c>
      <c r="B656" s="11" t="s">
        <v>6223</v>
      </c>
      <c r="C656" s="11" t="s">
        <v>363</v>
      </c>
      <c r="D656" s="11" t="s">
        <v>363</v>
      </c>
      <c r="E656" s="11" t="s">
        <v>6597</v>
      </c>
      <c r="F656" s="11" t="s">
        <v>7900</v>
      </c>
      <c r="G656" s="11" t="s">
        <v>7903</v>
      </c>
      <c r="H656" s="11" t="s">
        <v>7902</v>
      </c>
      <c r="I656" s="37" t="s">
        <v>7901</v>
      </c>
      <c r="J656" s="11" t="s">
        <v>7900</v>
      </c>
      <c r="K656" s="198">
        <v>33.085146999999999</v>
      </c>
      <c r="L656" s="198">
        <v>72.644619000000006</v>
      </c>
      <c r="M656" s="11">
        <v>40</v>
      </c>
      <c r="N656" s="11">
        <v>800000</v>
      </c>
      <c r="O656" s="57">
        <v>480000</v>
      </c>
      <c r="P656" s="11" t="s">
        <v>7893</v>
      </c>
      <c r="Q656" s="11">
        <v>3.66</v>
      </c>
      <c r="R656" s="11">
        <v>15</v>
      </c>
      <c r="S656" s="11" t="s">
        <v>37</v>
      </c>
      <c r="T656" s="4" t="s">
        <v>38</v>
      </c>
      <c r="U656" s="4" t="s">
        <v>38</v>
      </c>
      <c r="V656" s="4" t="s">
        <v>38</v>
      </c>
      <c r="W656" s="4" t="s">
        <v>38</v>
      </c>
      <c r="X656" s="4" t="s">
        <v>38</v>
      </c>
      <c r="Y656" s="4" t="s">
        <v>38</v>
      </c>
      <c r="Z656" s="1" t="s">
        <v>38</v>
      </c>
      <c r="AA656" s="1" t="s">
        <v>38</v>
      </c>
      <c r="AB656" s="1" t="s">
        <v>38</v>
      </c>
      <c r="AC656" s="1" t="s">
        <v>38</v>
      </c>
      <c r="AD656" s="1" t="s">
        <v>38</v>
      </c>
      <c r="AE656" s="1" t="s">
        <v>38</v>
      </c>
      <c r="AF656" s="11" t="s">
        <v>8454</v>
      </c>
    </row>
    <row r="657" spans="1:32" s="6" customFormat="1" ht="60" customHeight="1" x14ac:dyDescent="0.2">
      <c r="A657" s="5">
        <v>654</v>
      </c>
      <c r="B657" s="5" t="s">
        <v>6223</v>
      </c>
      <c r="C657" s="5" t="s">
        <v>363</v>
      </c>
      <c r="D657" s="5" t="s">
        <v>371</v>
      </c>
      <c r="E657" s="5" t="s">
        <v>2662</v>
      </c>
      <c r="F657" s="5" t="s">
        <v>2662</v>
      </c>
      <c r="G657" s="5" t="s">
        <v>8453</v>
      </c>
      <c r="H657" s="5" t="s">
        <v>8452</v>
      </c>
      <c r="I657" s="5" t="s">
        <v>6509</v>
      </c>
      <c r="J657" s="5" t="s">
        <v>2662</v>
      </c>
      <c r="K657" s="5">
        <v>32.550249999999998</v>
      </c>
      <c r="L657" s="5">
        <v>72.580240000000003</v>
      </c>
      <c r="M657" s="5">
        <v>50</v>
      </c>
      <c r="N657" s="5">
        <v>2138616</v>
      </c>
      <c r="O657" s="35">
        <v>480000</v>
      </c>
      <c r="P657" s="53" t="s">
        <v>38</v>
      </c>
      <c r="Q657" s="5">
        <v>3.66</v>
      </c>
      <c r="R657" s="5">
        <v>15</v>
      </c>
      <c r="S657" s="5" t="s">
        <v>37</v>
      </c>
      <c r="T657" s="5">
        <v>240000</v>
      </c>
      <c r="U657" s="5" t="s">
        <v>37</v>
      </c>
      <c r="V657" s="41" t="s">
        <v>8332</v>
      </c>
      <c r="W657" s="4" t="s">
        <v>37</v>
      </c>
      <c r="X657" s="4" t="s">
        <v>38</v>
      </c>
      <c r="Y657" s="4" t="s">
        <v>38</v>
      </c>
      <c r="Z657" s="1" t="s">
        <v>38</v>
      </c>
      <c r="AA657" s="1" t="s">
        <v>38</v>
      </c>
      <c r="AB657" s="1" t="s">
        <v>38</v>
      </c>
      <c r="AC657" s="1" t="s">
        <v>38</v>
      </c>
      <c r="AD657" s="1" t="s">
        <v>38</v>
      </c>
      <c r="AE657" s="1" t="s">
        <v>38</v>
      </c>
      <c r="AF657" s="1" t="s">
        <v>6277</v>
      </c>
    </row>
    <row r="658" spans="1:32" s="6" customFormat="1" ht="60" customHeight="1" x14ac:dyDescent="0.2">
      <c r="A658" s="1">
        <v>655</v>
      </c>
      <c r="B658" s="140" t="s">
        <v>6223</v>
      </c>
      <c r="C658" s="140" t="s">
        <v>363</v>
      </c>
      <c r="D658" s="140" t="s">
        <v>387</v>
      </c>
      <c r="E658" s="140" t="s">
        <v>8443</v>
      </c>
      <c r="F658" s="140" t="s">
        <v>8443</v>
      </c>
      <c r="G658" s="140" t="s">
        <v>3668</v>
      </c>
      <c r="H658" s="140" t="s">
        <v>8451</v>
      </c>
      <c r="I658" s="140">
        <v>3152454109</v>
      </c>
      <c r="J658" s="140" t="s">
        <v>8443</v>
      </c>
      <c r="K658" s="199" t="s">
        <v>8450</v>
      </c>
      <c r="L658" s="200" t="s">
        <v>8449</v>
      </c>
      <c r="M658" s="140">
        <v>40</v>
      </c>
      <c r="N658" s="140">
        <v>2138616</v>
      </c>
      <c r="O658" s="140">
        <v>480000</v>
      </c>
      <c r="P658" s="127" t="s">
        <v>6803</v>
      </c>
      <c r="Q658" s="140">
        <v>3.66</v>
      </c>
      <c r="R658" s="140">
        <v>15</v>
      </c>
      <c r="S658" s="140" t="s">
        <v>37</v>
      </c>
      <c r="T658" s="133">
        <v>240000</v>
      </c>
      <c r="U658" s="125" t="s">
        <v>37</v>
      </c>
      <c r="V658" s="41" t="s">
        <v>8332</v>
      </c>
      <c r="W658" s="4" t="s">
        <v>37</v>
      </c>
      <c r="X658" s="4" t="s">
        <v>38</v>
      </c>
      <c r="Y658" s="4" t="s">
        <v>38</v>
      </c>
      <c r="Z658" s="1" t="s">
        <v>38</v>
      </c>
      <c r="AA658" s="140" t="s">
        <v>38</v>
      </c>
      <c r="AB658" s="1" t="s">
        <v>38</v>
      </c>
      <c r="AC658" s="1" t="s">
        <v>38</v>
      </c>
      <c r="AD658" s="1" t="s">
        <v>38</v>
      </c>
      <c r="AE658" s="1" t="s">
        <v>38</v>
      </c>
      <c r="AF658" s="1" t="s">
        <v>6277</v>
      </c>
    </row>
    <row r="659" spans="1:32" s="6" customFormat="1" ht="60" customHeight="1" x14ac:dyDescent="0.2">
      <c r="A659" s="5">
        <v>656</v>
      </c>
      <c r="B659" s="4" t="s">
        <v>6223</v>
      </c>
      <c r="C659" s="4" t="s">
        <v>363</v>
      </c>
      <c r="D659" s="156" t="s">
        <v>387</v>
      </c>
      <c r="E659" s="156" t="s">
        <v>2662</v>
      </c>
      <c r="F659" s="156" t="s">
        <v>2662</v>
      </c>
      <c r="G659" s="156" t="s">
        <v>3336</v>
      </c>
      <c r="H659" s="156" t="s">
        <v>8448</v>
      </c>
      <c r="I659" s="156" t="s">
        <v>8447</v>
      </c>
      <c r="J659" s="156" t="s">
        <v>2662</v>
      </c>
      <c r="K659" s="157">
        <v>33.762799999999999</v>
      </c>
      <c r="L659" s="157">
        <v>72.637119999999996</v>
      </c>
      <c r="M659" s="156">
        <v>40</v>
      </c>
      <c r="N659" s="156">
        <v>2138616</v>
      </c>
      <c r="O659" s="156">
        <v>480000</v>
      </c>
      <c r="P659" s="10" t="s">
        <v>38</v>
      </c>
      <c r="Q659" s="85">
        <v>3.66</v>
      </c>
      <c r="R659" s="85">
        <v>15</v>
      </c>
      <c r="S659" s="155" t="s">
        <v>37</v>
      </c>
      <c r="T659" s="133">
        <v>240000</v>
      </c>
      <c r="U659" s="125" t="s">
        <v>37</v>
      </c>
      <c r="V659" s="41" t="s">
        <v>8332</v>
      </c>
      <c r="W659" s="4" t="s">
        <v>37</v>
      </c>
      <c r="X659" s="4" t="s">
        <v>38</v>
      </c>
      <c r="Y659" s="4" t="s">
        <v>38</v>
      </c>
      <c r="Z659" s="1" t="s">
        <v>38</v>
      </c>
      <c r="AA659" s="11" t="s">
        <v>38</v>
      </c>
      <c r="AB659" s="1" t="s">
        <v>38</v>
      </c>
      <c r="AC659" s="1" t="s">
        <v>38</v>
      </c>
      <c r="AD659" s="1" t="s">
        <v>38</v>
      </c>
      <c r="AE659" s="1" t="s">
        <v>38</v>
      </c>
      <c r="AF659" s="1" t="s">
        <v>6277</v>
      </c>
    </row>
    <row r="660" spans="1:32" s="6" customFormat="1" ht="60" customHeight="1" x14ac:dyDescent="0.2">
      <c r="A660" s="1">
        <v>657</v>
      </c>
      <c r="B660" s="4" t="s">
        <v>6223</v>
      </c>
      <c r="C660" s="4" t="s">
        <v>363</v>
      </c>
      <c r="D660" s="156" t="s">
        <v>387</v>
      </c>
      <c r="E660" s="156" t="s">
        <v>8443</v>
      </c>
      <c r="F660" s="156" t="s">
        <v>8443</v>
      </c>
      <c r="G660" s="156" t="s">
        <v>8446</v>
      </c>
      <c r="H660" s="156" t="s">
        <v>8445</v>
      </c>
      <c r="I660" s="156" t="s">
        <v>8444</v>
      </c>
      <c r="J660" s="156" t="s">
        <v>8443</v>
      </c>
      <c r="K660" s="157">
        <v>32.915379000000001</v>
      </c>
      <c r="L660" s="157">
        <v>71.905970999999994</v>
      </c>
      <c r="M660" s="156">
        <v>40</v>
      </c>
      <c r="N660" s="156">
        <v>2138616</v>
      </c>
      <c r="O660" s="156">
        <v>480000</v>
      </c>
      <c r="P660" s="10" t="s">
        <v>38</v>
      </c>
      <c r="Q660" s="85">
        <v>3.66</v>
      </c>
      <c r="R660" s="85">
        <v>15</v>
      </c>
      <c r="S660" s="155" t="s">
        <v>37</v>
      </c>
      <c r="T660" s="133">
        <v>240000</v>
      </c>
      <c r="U660" s="125" t="s">
        <v>37</v>
      </c>
      <c r="V660" s="41" t="s">
        <v>8332</v>
      </c>
      <c r="W660" s="4" t="s">
        <v>37</v>
      </c>
      <c r="X660" s="4" t="s">
        <v>38</v>
      </c>
      <c r="Y660" s="4" t="s">
        <v>38</v>
      </c>
      <c r="Z660" s="1" t="s">
        <v>38</v>
      </c>
      <c r="AA660" s="11"/>
      <c r="AB660" s="1" t="s">
        <v>38</v>
      </c>
      <c r="AC660" s="1" t="s">
        <v>38</v>
      </c>
      <c r="AD660" s="1" t="s">
        <v>38</v>
      </c>
      <c r="AE660" s="1" t="s">
        <v>38</v>
      </c>
      <c r="AF660" s="1" t="s">
        <v>6277</v>
      </c>
    </row>
    <row r="661" spans="1:32" s="6" customFormat="1" ht="60" customHeight="1" x14ac:dyDescent="0.2">
      <c r="A661" s="5">
        <v>658</v>
      </c>
      <c r="B661" s="11" t="s">
        <v>6223</v>
      </c>
      <c r="C661" s="11" t="s">
        <v>363</v>
      </c>
      <c r="D661" s="11" t="s">
        <v>363</v>
      </c>
      <c r="E661" s="11" t="s">
        <v>6597</v>
      </c>
      <c r="F661" s="11" t="s">
        <v>7900</v>
      </c>
      <c r="G661" s="11" t="s">
        <v>7903</v>
      </c>
      <c r="H661" s="11" t="s">
        <v>7902</v>
      </c>
      <c r="I661" s="37" t="s">
        <v>7901</v>
      </c>
      <c r="J661" s="11" t="s">
        <v>7900</v>
      </c>
      <c r="K661" s="198">
        <v>33.085146999999999</v>
      </c>
      <c r="L661" s="198">
        <v>72.644619000000006</v>
      </c>
      <c r="M661" s="11">
        <v>40</v>
      </c>
      <c r="N661" s="11">
        <v>800000</v>
      </c>
      <c r="O661" s="57">
        <v>480000</v>
      </c>
      <c r="P661" s="11" t="s">
        <v>7893</v>
      </c>
      <c r="Q661" s="11">
        <v>3.66</v>
      </c>
      <c r="R661" s="11">
        <v>15</v>
      </c>
      <c r="S661" s="11" t="s">
        <v>37</v>
      </c>
      <c r="T661" s="57">
        <v>240000</v>
      </c>
      <c r="U661" s="11" t="s">
        <v>37</v>
      </c>
      <c r="V661" s="1" t="s">
        <v>38</v>
      </c>
      <c r="W661" s="1" t="s">
        <v>38</v>
      </c>
      <c r="X661" s="4" t="s">
        <v>38</v>
      </c>
      <c r="Y661" s="4" t="s">
        <v>38</v>
      </c>
      <c r="Z661" s="1" t="s">
        <v>38</v>
      </c>
      <c r="AA661" s="11" t="s">
        <v>38</v>
      </c>
      <c r="AB661" s="11" t="s">
        <v>38</v>
      </c>
      <c r="AC661" s="11" t="s">
        <v>38</v>
      </c>
      <c r="AD661" s="11" t="s">
        <v>38</v>
      </c>
      <c r="AE661" s="11" t="s">
        <v>38</v>
      </c>
      <c r="AF661" s="11" t="s">
        <v>7070</v>
      </c>
    </row>
    <row r="662" spans="1:32" s="6" customFormat="1" ht="60" customHeight="1" x14ac:dyDescent="0.2">
      <c r="A662" s="1">
        <v>659</v>
      </c>
      <c r="B662" s="4" t="s">
        <v>6223</v>
      </c>
      <c r="C662" s="4" t="s">
        <v>704</v>
      </c>
      <c r="D662" s="4" t="s">
        <v>719</v>
      </c>
      <c r="E662" s="4" t="s">
        <v>8170</v>
      </c>
      <c r="F662" s="4" t="s">
        <v>7210</v>
      </c>
      <c r="G662" s="4" t="s">
        <v>8442</v>
      </c>
      <c r="H662" s="4" t="s">
        <v>8441</v>
      </c>
      <c r="I662" s="4" t="s">
        <v>941</v>
      </c>
      <c r="J662" s="4" t="s">
        <v>8170</v>
      </c>
      <c r="K662" s="4">
        <v>33.095661</v>
      </c>
      <c r="L662" s="4">
        <v>73.378165999999993</v>
      </c>
      <c r="M662" s="4">
        <v>40</v>
      </c>
      <c r="N662" s="2">
        <v>1771325</v>
      </c>
      <c r="O662" s="183">
        <v>480000</v>
      </c>
      <c r="P662" s="114"/>
      <c r="Q662" s="4">
        <v>3.66</v>
      </c>
      <c r="R662" s="4">
        <v>15</v>
      </c>
      <c r="S662" s="4" t="s">
        <v>37</v>
      </c>
      <c r="T662" s="5">
        <v>240000</v>
      </c>
      <c r="U662" s="4" t="s">
        <v>37</v>
      </c>
      <c r="V662" s="1" t="s">
        <v>38</v>
      </c>
      <c r="W662" s="1" t="s">
        <v>38</v>
      </c>
      <c r="X662" s="4" t="s">
        <v>38</v>
      </c>
      <c r="Y662" s="4" t="s">
        <v>38</v>
      </c>
      <c r="Z662" s="1" t="s">
        <v>38</v>
      </c>
      <c r="AA662" s="11" t="s">
        <v>38</v>
      </c>
      <c r="AB662" s="11" t="s">
        <v>38</v>
      </c>
      <c r="AC662" s="11" t="s">
        <v>38</v>
      </c>
      <c r="AD662" s="11" t="s">
        <v>38</v>
      </c>
      <c r="AE662" s="11" t="s">
        <v>38</v>
      </c>
      <c r="AF662" s="1" t="s">
        <v>6270</v>
      </c>
    </row>
    <row r="663" spans="1:32" s="6" customFormat="1" ht="60" customHeight="1" x14ac:dyDescent="0.2">
      <c r="A663" s="5">
        <v>660</v>
      </c>
      <c r="B663" s="4" t="s">
        <v>6223</v>
      </c>
      <c r="C663" s="4" t="s">
        <v>704</v>
      </c>
      <c r="D663" s="4" t="s">
        <v>719</v>
      </c>
      <c r="E663" s="4" t="s">
        <v>8170</v>
      </c>
      <c r="F663" s="4" t="s">
        <v>7210</v>
      </c>
      <c r="G663" s="4" t="s">
        <v>8442</v>
      </c>
      <c r="H663" s="4" t="s">
        <v>8441</v>
      </c>
      <c r="I663" s="4" t="s">
        <v>941</v>
      </c>
      <c r="J663" s="4" t="s">
        <v>8170</v>
      </c>
      <c r="K663" s="4">
        <v>33.095661</v>
      </c>
      <c r="L663" s="4">
        <v>73.378165999999993</v>
      </c>
      <c r="M663" s="4">
        <v>40</v>
      </c>
      <c r="N663" s="2">
        <v>1771325</v>
      </c>
      <c r="O663" s="183">
        <v>480000</v>
      </c>
      <c r="P663" s="114" t="s">
        <v>38</v>
      </c>
      <c r="Q663" s="4">
        <v>3.66</v>
      </c>
      <c r="R663" s="4">
        <v>15</v>
      </c>
      <c r="S663" s="4" t="s">
        <v>37</v>
      </c>
      <c r="T663" s="5">
        <v>240000</v>
      </c>
      <c r="U663" s="4" t="s">
        <v>37</v>
      </c>
      <c r="V663" s="4">
        <v>192000</v>
      </c>
      <c r="W663" s="4" t="s">
        <v>37</v>
      </c>
      <c r="X663" s="4">
        <v>7</v>
      </c>
      <c r="Y663" s="4"/>
      <c r="Z663" s="1" t="s">
        <v>38</v>
      </c>
      <c r="AA663" s="4" t="s">
        <v>38</v>
      </c>
      <c r="AB663" s="4" t="s">
        <v>38</v>
      </c>
      <c r="AC663" s="4" t="s">
        <v>38</v>
      </c>
      <c r="AD663" s="4" t="s">
        <v>38</v>
      </c>
      <c r="AE663" s="4" t="s">
        <v>38</v>
      </c>
      <c r="AF663" s="1" t="s">
        <v>6277</v>
      </c>
    </row>
    <row r="664" spans="1:32" s="6" customFormat="1" ht="60" customHeight="1" x14ac:dyDescent="0.2">
      <c r="A664" s="1">
        <v>661</v>
      </c>
      <c r="B664" s="4" t="s">
        <v>6223</v>
      </c>
      <c r="C664" s="4" t="s">
        <v>704</v>
      </c>
      <c r="D664" s="4" t="s">
        <v>719</v>
      </c>
      <c r="E664" s="4" t="s">
        <v>8105</v>
      </c>
      <c r="F664" s="4" t="s">
        <v>899</v>
      </c>
      <c r="G664" s="4" t="s">
        <v>8108</v>
      </c>
      <c r="H664" s="4" t="s">
        <v>8107</v>
      </c>
      <c r="I664" s="4" t="s">
        <v>8106</v>
      </c>
      <c r="J664" s="4" t="s">
        <v>8105</v>
      </c>
      <c r="K664" s="4">
        <v>33.072057999999998</v>
      </c>
      <c r="L664" s="4">
        <v>73.463736999999995</v>
      </c>
      <c r="M664" s="4">
        <v>30</v>
      </c>
      <c r="N664" s="4">
        <v>1771325</v>
      </c>
      <c r="O664" s="4">
        <v>480000</v>
      </c>
      <c r="P664" s="114" t="s">
        <v>38</v>
      </c>
      <c r="Q664" s="4">
        <v>3.66</v>
      </c>
      <c r="R664" s="4">
        <v>15</v>
      </c>
      <c r="S664" s="4" t="s">
        <v>37</v>
      </c>
      <c r="T664" s="4" t="s">
        <v>38</v>
      </c>
      <c r="U664" s="4" t="s">
        <v>38</v>
      </c>
      <c r="V664" s="4" t="s">
        <v>38</v>
      </c>
      <c r="W664" s="4" t="s">
        <v>38</v>
      </c>
      <c r="X664" s="4" t="s">
        <v>38</v>
      </c>
      <c r="Y664" s="4" t="s">
        <v>38</v>
      </c>
      <c r="Z664" s="1" t="s">
        <v>38</v>
      </c>
      <c r="AA664" s="4" t="s">
        <v>38</v>
      </c>
      <c r="AB664" s="4" t="s">
        <v>38</v>
      </c>
      <c r="AC664" s="4" t="s">
        <v>38</v>
      </c>
      <c r="AD664" s="4" t="s">
        <v>38</v>
      </c>
      <c r="AE664" s="4" t="s">
        <v>38</v>
      </c>
      <c r="AF664" s="4" t="s">
        <v>6971</v>
      </c>
    </row>
    <row r="665" spans="1:32" s="6" customFormat="1" ht="60" customHeight="1" x14ac:dyDescent="0.2">
      <c r="A665" s="5">
        <v>662</v>
      </c>
      <c r="B665" s="4" t="s">
        <v>6223</v>
      </c>
      <c r="C665" s="4" t="s">
        <v>704</v>
      </c>
      <c r="D665" s="4" t="s">
        <v>719</v>
      </c>
      <c r="E665" s="4" t="s">
        <v>2295</v>
      </c>
      <c r="F665" s="4" t="s">
        <v>2295</v>
      </c>
      <c r="G665" s="4" t="s">
        <v>8440</v>
      </c>
      <c r="H665" s="4" t="s">
        <v>8111</v>
      </c>
      <c r="I665" s="4" t="s">
        <v>8110</v>
      </c>
      <c r="J665" s="4" t="s">
        <v>2295</v>
      </c>
      <c r="K665" s="4">
        <v>33.071480999999999</v>
      </c>
      <c r="L665" s="4">
        <v>73.446296000000004</v>
      </c>
      <c r="M665" s="4">
        <v>40</v>
      </c>
      <c r="N665" s="4">
        <v>1771325</v>
      </c>
      <c r="O665" s="2">
        <v>480000</v>
      </c>
      <c r="P665" s="114" t="s">
        <v>38</v>
      </c>
      <c r="Q665" s="4">
        <v>3.66</v>
      </c>
      <c r="R665" s="4">
        <v>15</v>
      </c>
      <c r="S665" s="4" t="s">
        <v>37</v>
      </c>
      <c r="T665" s="4" t="s">
        <v>38</v>
      </c>
      <c r="U665" s="4" t="s">
        <v>38</v>
      </c>
      <c r="V665" s="4" t="s">
        <v>38</v>
      </c>
      <c r="W665" s="4" t="s">
        <v>38</v>
      </c>
      <c r="X665" s="4" t="s">
        <v>38</v>
      </c>
      <c r="Y665" s="4" t="s">
        <v>38</v>
      </c>
      <c r="Z665" s="1" t="s">
        <v>38</v>
      </c>
      <c r="AA665" s="4" t="s">
        <v>38</v>
      </c>
      <c r="AB665" s="4" t="s">
        <v>38</v>
      </c>
      <c r="AC665" s="4" t="s">
        <v>38</v>
      </c>
      <c r="AD665" s="4" t="s">
        <v>38</v>
      </c>
      <c r="AE665" s="4" t="s">
        <v>38</v>
      </c>
      <c r="AF665" s="4" t="s">
        <v>6971</v>
      </c>
    </row>
    <row r="666" spans="1:32" s="6" customFormat="1" ht="60" customHeight="1" x14ac:dyDescent="0.2">
      <c r="A666" s="1">
        <v>663</v>
      </c>
      <c r="B666" s="4" t="s">
        <v>6223</v>
      </c>
      <c r="C666" s="4" t="s">
        <v>704</v>
      </c>
      <c r="D666" s="4" t="s">
        <v>719</v>
      </c>
      <c r="E666" s="4" t="s">
        <v>8439</v>
      </c>
      <c r="F666" s="4" t="s">
        <v>1200</v>
      </c>
      <c r="G666" s="4" t="s">
        <v>5965</v>
      </c>
      <c r="H666" s="4" t="s">
        <v>8438</v>
      </c>
      <c r="I666" s="4" t="s">
        <v>8437</v>
      </c>
      <c r="J666" s="4" t="s">
        <v>8436</v>
      </c>
      <c r="K666" s="4">
        <v>33.085428999999998</v>
      </c>
      <c r="L666" s="4">
        <v>73.473155000000006</v>
      </c>
      <c r="M666" s="4">
        <v>32</v>
      </c>
      <c r="N666" s="2">
        <v>1771325</v>
      </c>
      <c r="O666" s="183">
        <v>480000</v>
      </c>
      <c r="P666" s="46">
        <v>45540</v>
      </c>
      <c r="Q666" s="4">
        <v>3.66</v>
      </c>
      <c r="R666" s="4">
        <v>15</v>
      </c>
      <c r="S666" s="4" t="s">
        <v>37</v>
      </c>
      <c r="T666" s="5">
        <v>240000</v>
      </c>
      <c r="U666" s="4" t="s">
        <v>37</v>
      </c>
      <c r="V666" s="4">
        <v>192000</v>
      </c>
      <c r="W666" s="4" t="s">
        <v>37</v>
      </c>
      <c r="X666" s="4">
        <v>7</v>
      </c>
      <c r="Y666" s="4" t="s">
        <v>38</v>
      </c>
      <c r="Z666" s="1" t="s">
        <v>38</v>
      </c>
      <c r="AA666" s="4" t="s">
        <v>38</v>
      </c>
      <c r="AB666" s="4" t="s">
        <v>38</v>
      </c>
      <c r="AC666" s="4" t="s">
        <v>38</v>
      </c>
      <c r="AD666" s="4" t="s">
        <v>38</v>
      </c>
      <c r="AE666" s="4" t="s">
        <v>38</v>
      </c>
      <c r="AF666" s="1" t="s">
        <v>6277</v>
      </c>
    </row>
    <row r="667" spans="1:32" s="6" customFormat="1" ht="60" customHeight="1" x14ac:dyDescent="0.2">
      <c r="A667" s="5">
        <v>664</v>
      </c>
      <c r="B667" s="1" t="s">
        <v>6223</v>
      </c>
      <c r="C667" s="1" t="s">
        <v>2506</v>
      </c>
      <c r="D667" s="1" t="s">
        <v>27</v>
      </c>
      <c r="E667" s="1" t="s">
        <v>2930</v>
      </c>
      <c r="F667" s="1" t="s">
        <v>2458</v>
      </c>
      <c r="G667" s="1" t="s">
        <v>8004</v>
      </c>
      <c r="H667" s="1" t="s">
        <v>8003</v>
      </c>
      <c r="I667" s="1" t="s">
        <v>8002</v>
      </c>
      <c r="J667" s="1" t="s">
        <v>8001</v>
      </c>
      <c r="K667" s="1">
        <v>33.735945999999998</v>
      </c>
      <c r="L667" s="1">
        <v>72.484960000000001</v>
      </c>
      <c r="M667" s="1">
        <v>40</v>
      </c>
      <c r="N667" s="38">
        <v>1381653</v>
      </c>
      <c r="O667" s="38">
        <v>480000</v>
      </c>
      <c r="P667" s="1" t="s">
        <v>38</v>
      </c>
      <c r="Q667" s="1">
        <v>4.57</v>
      </c>
      <c r="R667" s="1">
        <v>60</v>
      </c>
      <c r="S667" s="1" t="s">
        <v>37</v>
      </c>
      <c r="T667" s="38" t="s">
        <v>38</v>
      </c>
      <c r="U667" s="38" t="s">
        <v>38</v>
      </c>
      <c r="V667" s="38" t="s">
        <v>38</v>
      </c>
      <c r="W667" s="38" t="s">
        <v>38</v>
      </c>
      <c r="X667" s="38" t="s">
        <v>38</v>
      </c>
      <c r="Y667" s="38" t="s">
        <v>38</v>
      </c>
      <c r="Z667" s="38" t="s">
        <v>38</v>
      </c>
      <c r="AA667" s="38" t="s">
        <v>38</v>
      </c>
      <c r="AB667" s="38" t="s">
        <v>38</v>
      </c>
      <c r="AC667" s="38" t="s">
        <v>38</v>
      </c>
      <c r="AD667" s="38" t="s">
        <v>38</v>
      </c>
      <c r="AE667" s="38" t="s">
        <v>38</v>
      </c>
      <c r="AF667" s="1" t="s">
        <v>6440</v>
      </c>
    </row>
    <row r="668" spans="1:32" s="6" customFormat="1" ht="60" customHeight="1" x14ac:dyDescent="0.2">
      <c r="A668" s="1">
        <v>665</v>
      </c>
      <c r="B668" s="1" t="s">
        <v>6223</v>
      </c>
      <c r="C668" s="1" t="s">
        <v>2506</v>
      </c>
      <c r="D668" s="1" t="s">
        <v>27</v>
      </c>
      <c r="E668" s="1" t="s">
        <v>2930</v>
      </c>
      <c r="F668" s="1" t="s">
        <v>2458</v>
      </c>
      <c r="G668" s="1" t="s">
        <v>8021</v>
      </c>
      <c r="H668" s="1" t="s">
        <v>8020</v>
      </c>
      <c r="I668" s="1" t="s">
        <v>8019</v>
      </c>
      <c r="J668" s="1" t="s">
        <v>2930</v>
      </c>
      <c r="K668" s="1">
        <v>33.736051000000003</v>
      </c>
      <c r="L668" s="1">
        <v>72.485979999999998</v>
      </c>
      <c r="M668" s="1">
        <v>40</v>
      </c>
      <c r="N668" s="38">
        <v>1277764.3199427412</v>
      </c>
      <c r="O668" s="38">
        <v>480000</v>
      </c>
      <c r="P668" s="1" t="s">
        <v>38</v>
      </c>
      <c r="Q668" s="1">
        <v>4.57</v>
      </c>
      <c r="R668" s="1">
        <v>40</v>
      </c>
      <c r="S668" s="1" t="s">
        <v>37</v>
      </c>
      <c r="T668" s="38" t="s">
        <v>38</v>
      </c>
      <c r="U668" s="38" t="s">
        <v>38</v>
      </c>
      <c r="V668" s="38" t="s">
        <v>38</v>
      </c>
      <c r="W668" s="38" t="s">
        <v>38</v>
      </c>
      <c r="X668" s="38" t="s">
        <v>38</v>
      </c>
      <c r="Y668" s="38" t="s">
        <v>38</v>
      </c>
      <c r="Z668" s="38" t="s">
        <v>38</v>
      </c>
      <c r="AA668" s="38" t="s">
        <v>38</v>
      </c>
      <c r="AB668" s="38" t="s">
        <v>38</v>
      </c>
      <c r="AC668" s="38" t="s">
        <v>38</v>
      </c>
      <c r="AD668" s="38" t="s">
        <v>38</v>
      </c>
      <c r="AE668" s="38" t="s">
        <v>38</v>
      </c>
      <c r="AF668" s="1" t="s">
        <v>6440</v>
      </c>
    </row>
    <row r="669" spans="1:32" s="6" customFormat="1" ht="60" customHeight="1" x14ac:dyDescent="0.2">
      <c r="A669" s="5">
        <v>666</v>
      </c>
      <c r="B669" s="1" t="s">
        <v>6223</v>
      </c>
      <c r="C669" s="1" t="s">
        <v>2506</v>
      </c>
      <c r="D669" s="1" t="s">
        <v>109</v>
      </c>
      <c r="E669" s="1" t="s">
        <v>1841</v>
      </c>
      <c r="F669" s="1" t="s">
        <v>7999</v>
      </c>
      <c r="G669" s="1" t="s">
        <v>7998</v>
      </c>
      <c r="H669" s="1" t="s">
        <v>1844</v>
      </c>
      <c r="I669" s="1" t="s">
        <v>1845</v>
      </c>
      <c r="J669" s="1" t="s">
        <v>1841</v>
      </c>
      <c r="K669" s="1">
        <v>33.705452999999999</v>
      </c>
      <c r="L669" s="1">
        <v>72.489204999999998</v>
      </c>
      <c r="M669" s="1">
        <v>40</v>
      </c>
      <c r="N669" s="38">
        <v>1381653</v>
      </c>
      <c r="O669" s="38">
        <v>480000</v>
      </c>
      <c r="P669" s="1" t="s">
        <v>38</v>
      </c>
      <c r="Q669" s="1">
        <v>3.66</v>
      </c>
      <c r="R669" s="1">
        <v>50</v>
      </c>
      <c r="S669" s="1" t="s">
        <v>37</v>
      </c>
      <c r="T669" s="38" t="s">
        <v>38</v>
      </c>
      <c r="U669" s="38" t="s">
        <v>38</v>
      </c>
      <c r="V669" s="38" t="s">
        <v>38</v>
      </c>
      <c r="W669" s="38" t="s">
        <v>38</v>
      </c>
      <c r="X669" s="38" t="s">
        <v>38</v>
      </c>
      <c r="Y669" s="38" t="s">
        <v>38</v>
      </c>
      <c r="Z669" s="38" t="s">
        <v>38</v>
      </c>
      <c r="AA669" s="38" t="s">
        <v>38</v>
      </c>
      <c r="AB669" s="38" t="s">
        <v>38</v>
      </c>
      <c r="AC669" s="38" t="s">
        <v>38</v>
      </c>
      <c r="AD669" s="38" t="s">
        <v>38</v>
      </c>
      <c r="AE669" s="38" t="s">
        <v>38</v>
      </c>
      <c r="AF669" s="1" t="s">
        <v>6440</v>
      </c>
    </row>
    <row r="670" spans="1:32" s="6" customFormat="1" ht="60" customHeight="1" x14ac:dyDescent="0.2">
      <c r="A670" s="1">
        <v>667</v>
      </c>
      <c r="B670" s="1" t="s">
        <v>6223</v>
      </c>
      <c r="C670" s="1" t="s">
        <v>2506</v>
      </c>
      <c r="D670" s="1" t="s">
        <v>8011</v>
      </c>
      <c r="E670" s="1" t="s">
        <v>8006</v>
      </c>
      <c r="F670" s="1" t="s">
        <v>8010</v>
      </c>
      <c r="G670" s="1" t="s">
        <v>8435</v>
      </c>
      <c r="H670" s="1" t="s">
        <v>8008</v>
      </c>
      <c r="I670" s="1" t="s">
        <v>8007</v>
      </c>
      <c r="J670" s="1" t="s">
        <v>8006</v>
      </c>
      <c r="K670" s="1">
        <v>33.538747000000001</v>
      </c>
      <c r="L670" s="1">
        <v>72.655439999999999</v>
      </c>
      <c r="M670" s="1">
        <v>40</v>
      </c>
      <c r="N670" s="38">
        <v>1381653</v>
      </c>
      <c r="O670" s="38">
        <v>480000</v>
      </c>
      <c r="P670" s="1" t="s">
        <v>38</v>
      </c>
      <c r="Q670" s="1">
        <v>3.66</v>
      </c>
      <c r="R670" s="1">
        <v>50</v>
      </c>
      <c r="S670" s="1" t="s">
        <v>37</v>
      </c>
      <c r="T670" s="38" t="s">
        <v>38</v>
      </c>
      <c r="U670" s="38" t="s">
        <v>38</v>
      </c>
      <c r="V670" s="38" t="s">
        <v>38</v>
      </c>
      <c r="W670" s="38" t="s">
        <v>38</v>
      </c>
      <c r="X670" s="38" t="s">
        <v>38</v>
      </c>
      <c r="Y670" s="38" t="s">
        <v>38</v>
      </c>
      <c r="Z670" s="38" t="s">
        <v>38</v>
      </c>
      <c r="AA670" s="38" t="s">
        <v>38</v>
      </c>
      <c r="AB670" s="38" t="s">
        <v>38</v>
      </c>
      <c r="AC670" s="38" t="s">
        <v>38</v>
      </c>
      <c r="AD670" s="38" t="s">
        <v>38</v>
      </c>
      <c r="AE670" s="38" t="s">
        <v>38</v>
      </c>
      <c r="AF670" s="1" t="s">
        <v>6440</v>
      </c>
    </row>
    <row r="671" spans="1:32" s="6" customFormat="1" ht="60" customHeight="1" x14ac:dyDescent="0.2">
      <c r="A671" s="5">
        <v>668</v>
      </c>
      <c r="B671" s="1" t="s">
        <v>6223</v>
      </c>
      <c r="C671" s="1" t="s">
        <v>2506</v>
      </c>
      <c r="D671" s="1" t="s">
        <v>6326</v>
      </c>
      <c r="E671" s="1" t="s">
        <v>7965</v>
      </c>
      <c r="F671" s="1" t="s">
        <v>7969</v>
      </c>
      <c r="G671" s="1" t="s">
        <v>7968</v>
      </c>
      <c r="H671" s="1" t="s">
        <v>7967</v>
      </c>
      <c r="I671" s="1" t="s">
        <v>7966</v>
      </c>
      <c r="J671" s="1" t="s">
        <v>7965</v>
      </c>
      <c r="K671" s="1">
        <v>33.519280000000002</v>
      </c>
      <c r="L671" s="1">
        <v>72.602689999999981</v>
      </c>
      <c r="M671" s="1">
        <v>40</v>
      </c>
      <c r="N671" s="38">
        <v>1381653</v>
      </c>
      <c r="O671" s="38">
        <v>480000</v>
      </c>
      <c r="P671" s="1" t="s">
        <v>38</v>
      </c>
      <c r="Q671" s="1">
        <v>3.66</v>
      </c>
      <c r="R671" s="1">
        <v>50</v>
      </c>
      <c r="S671" s="1" t="s">
        <v>37</v>
      </c>
      <c r="T671" s="38" t="s">
        <v>38</v>
      </c>
      <c r="U671" s="38" t="s">
        <v>38</v>
      </c>
      <c r="V671" s="38" t="s">
        <v>38</v>
      </c>
      <c r="W671" s="38" t="s">
        <v>38</v>
      </c>
      <c r="X671" s="38" t="s">
        <v>38</v>
      </c>
      <c r="Y671" s="38" t="s">
        <v>38</v>
      </c>
      <c r="Z671" s="38" t="s">
        <v>38</v>
      </c>
      <c r="AA671" s="38" t="s">
        <v>38</v>
      </c>
      <c r="AB671" s="38" t="s">
        <v>38</v>
      </c>
      <c r="AC671" s="38" t="s">
        <v>38</v>
      </c>
      <c r="AD671" s="38" t="s">
        <v>38</v>
      </c>
      <c r="AE671" s="38" t="s">
        <v>38</v>
      </c>
      <c r="AF671" s="1" t="s">
        <v>6440</v>
      </c>
    </row>
    <row r="672" spans="1:32" s="6" customFormat="1" ht="60" customHeight="1" x14ac:dyDescent="0.2">
      <c r="A672" s="1">
        <v>669</v>
      </c>
      <c r="B672" s="1" t="s">
        <v>6223</v>
      </c>
      <c r="C672" s="1" t="s">
        <v>2506</v>
      </c>
      <c r="D672" s="1" t="s">
        <v>6326</v>
      </c>
      <c r="E672" s="1" t="s">
        <v>2690</v>
      </c>
      <c r="F672" s="1" t="s">
        <v>7969</v>
      </c>
      <c r="G672" s="1" t="s">
        <v>8434</v>
      </c>
      <c r="H672" s="1" t="s">
        <v>8433</v>
      </c>
      <c r="I672" s="1" t="s">
        <v>8432</v>
      </c>
      <c r="J672" s="1" t="s">
        <v>2690</v>
      </c>
      <c r="K672" s="1">
        <v>33.513950000000001</v>
      </c>
      <c r="L672" s="1">
        <v>72.63003999999998</v>
      </c>
      <c r="M672" s="1">
        <v>40</v>
      </c>
      <c r="N672" s="38">
        <v>1381653</v>
      </c>
      <c r="O672" s="38">
        <v>480000</v>
      </c>
      <c r="P672" s="1" t="s">
        <v>38</v>
      </c>
      <c r="Q672" s="1">
        <v>3.66</v>
      </c>
      <c r="R672" s="1">
        <v>50</v>
      </c>
      <c r="S672" s="1" t="s">
        <v>37</v>
      </c>
      <c r="T672" s="38" t="s">
        <v>38</v>
      </c>
      <c r="U672" s="38" t="s">
        <v>38</v>
      </c>
      <c r="V672" s="38" t="s">
        <v>38</v>
      </c>
      <c r="W672" s="38" t="s">
        <v>38</v>
      </c>
      <c r="X672" s="38" t="s">
        <v>38</v>
      </c>
      <c r="Y672" s="38" t="s">
        <v>38</v>
      </c>
      <c r="Z672" s="38" t="s">
        <v>38</v>
      </c>
      <c r="AA672" s="38" t="s">
        <v>38</v>
      </c>
      <c r="AB672" s="38" t="s">
        <v>38</v>
      </c>
      <c r="AC672" s="38" t="s">
        <v>38</v>
      </c>
      <c r="AD672" s="38" t="s">
        <v>38</v>
      </c>
      <c r="AE672" s="38" t="s">
        <v>38</v>
      </c>
      <c r="AF672" s="1" t="s">
        <v>6440</v>
      </c>
    </row>
    <row r="673" spans="1:32" s="6" customFormat="1" ht="60" customHeight="1" x14ac:dyDescent="0.2">
      <c r="A673" s="5">
        <v>670</v>
      </c>
      <c r="B673" s="1" t="s">
        <v>6223</v>
      </c>
      <c r="C673" s="1" t="s">
        <v>2506</v>
      </c>
      <c r="D673" s="1" t="s">
        <v>6326</v>
      </c>
      <c r="E673" s="1" t="s">
        <v>8428</v>
      </c>
      <c r="F673" s="1" t="s">
        <v>7969</v>
      </c>
      <c r="G673" s="1" t="s">
        <v>8431</v>
      </c>
      <c r="H673" s="1" t="s">
        <v>8430</v>
      </c>
      <c r="I673" s="1" t="s">
        <v>8429</v>
      </c>
      <c r="J673" s="1" t="s">
        <v>8428</v>
      </c>
      <c r="K673" s="1">
        <v>33.500492999999999</v>
      </c>
      <c r="L673" s="1">
        <v>72.656971999999982</v>
      </c>
      <c r="M673" s="1">
        <v>40</v>
      </c>
      <c r="N673" s="38">
        <v>1381653</v>
      </c>
      <c r="O673" s="38">
        <v>480000</v>
      </c>
      <c r="P673" s="1" t="s">
        <v>38</v>
      </c>
      <c r="Q673" s="1">
        <v>3.66</v>
      </c>
      <c r="R673" s="1">
        <v>50</v>
      </c>
      <c r="S673" s="1" t="s">
        <v>37</v>
      </c>
      <c r="T673" s="38" t="s">
        <v>38</v>
      </c>
      <c r="U673" s="38" t="s">
        <v>38</v>
      </c>
      <c r="V673" s="38" t="s">
        <v>38</v>
      </c>
      <c r="W673" s="38" t="s">
        <v>38</v>
      </c>
      <c r="X673" s="38" t="s">
        <v>38</v>
      </c>
      <c r="Y673" s="38" t="s">
        <v>38</v>
      </c>
      <c r="Z673" s="38" t="s">
        <v>38</v>
      </c>
      <c r="AA673" s="38" t="s">
        <v>38</v>
      </c>
      <c r="AB673" s="38" t="s">
        <v>38</v>
      </c>
      <c r="AC673" s="38" t="s">
        <v>38</v>
      </c>
      <c r="AD673" s="38" t="s">
        <v>38</v>
      </c>
      <c r="AE673" s="38" t="s">
        <v>38</v>
      </c>
      <c r="AF673" s="1" t="s">
        <v>6440</v>
      </c>
    </row>
    <row r="674" spans="1:32" s="6" customFormat="1" ht="60" customHeight="1" x14ac:dyDescent="0.2">
      <c r="A674" s="1">
        <v>671</v>
      </c>
      <c r="B674" s="1" t="s">
        <v>6223</v>
      </c>
      <c r="C674" s="1" t="s">
        <v>2506</v>
      </c>
      <c r="D674" s="1" t="s">
        <v>6326</v>
      </c>
      <c r="E674" s="1" t="s">
        <v>3900</v>
      </c>
      <c r="F674" s="1" t="s">
        <v>8010</v>
      </c>
      <c r="G674" s="1" t="s">
        <v>8014</v>
      </c>
      <c r="H674" s="1" t="s">
        <v>8013</v>
      </c>
      <c r="I674" s="1" t="s">
        <v>8012</v>
      </c>
      <c r="J674" s="1" t="s">
        <v>3900</v>
      </c>
      <c r="K674" s="1">
        <v>33.531424999999999</v>
      </c>
      <c r="L674" s="1">
        <v>72.658385999999979</v>
      </c>
      <c r="M674" s="1">
        <v>40</v>
      </c>
      <c r="N674" s="38">
        <v>1381653</v>
      </c>
      <c r="O674" s="38">
        <v>480000</v>
      </c>
      <c r="P674" s="1" t="s">
        <v>38</v>
      </c>
      <c r="Q674" s="1">
        <v>3.66</v>
      </c>
      <c r="R674" s="1">
        <v>50</v>
      </c>
      <c r="S674" s="1" t="s">
        <v>37</v>
      </c>
      <c r="T674" s="38" t="s">
        <v>38</v>
      </c>
      <c r="U674" s="38" t="s">
        <v>38</v>
      </c>
      <c r="V674" s="38" t="s">
        <v>38</v>
      </c>
      <c r="W674" s="38" t="s">
        <v>38</v>
      </c>
      <c r="X674" s="38" t="s">
        <v>38</v>
      </c>
      <c r="Y674" s="38" t="s">
        <v>38</v>
      </c>
      <c r="Z674" s="38" t="s">
        <v>38</v>
      </c>
      <c r="AA674" s="38" t="s">
        <v>38</v>
      </c>
      <c r="AB674" s="38" t="s">
        <v>38</v>
      </c>
      <c r="AC674" s="38" t="s">
        <v>38</v>
      </c>
      <c r="AD674" s="38" t="s">
        <v>38</v>
      </c>
      <c r="AE674" s="38" t="s">
        <v>38</v>
      </c>
      <c r="AF674" s="1" t="s">
        <v>6440</v>
      </c>
    </row>
    <row r="675" spans="1:32" s="6" customFormat="1" ht="60" customHeight="1" x14ac:dyDescent="0.2">
      <c r="A675" s="5">
        <v>672</v>
      </c>
      <c r="B675" s="1" t="s">
        <v>6223</v>
      </c>
      <c r="C675" s="1" t="s">
        <v>2506</v>
      </c>
      <c r="D675" s="1" t="s">
        <v>6326</v>
      </c>
      <c r="E675" s="1" t="s">
        <v>8424</v>
      </c>
      <c r="F675" s="1" t="s">
        <v>8010</v>
      </c>
      <c r="G675" s="1" t="s">
        <v>8427</v>
      </c>
      <c r="H675" s="1" t="s">
        <v>8426</v>
      </c>
      <c r="I675" s="1" t="s">
        <v>8425</v>
      </c>
      <c r="J675" s="1" t="s">
        <v>8424</v>
      </c>
      <c r="K675" s="1">
        <v>33.503290999999997</v>
      </c>
      <c r="L675" s="1">
        <v>72.746566999999999</v>
      </c>
      <c r="M675" s="1">
        <v>40</v>
      </c>
      <c r="N675" s="38">
        <v>1381653</v>
      </c>
      <c r="O675" s="38">
        <v>480000</v>
      </c>
      <c r="P675" s="1" t="s">
        <v>38</v>
      </c>
      <c r="Q675" s="1">
        <v>3.66</v>
      </c>
      <c r="R675" s="1">
        <v>50</v>
      </c>
      <c r="S675" s="1" t="s">
        <v>37</v>
      </c>
      <c r="T675" s="38" t="s">
        <v>38</v>
      </c>
      <c r="U675" s="38" t="s">
        <v>38</v>
      </c>
      <c r="V675" s="38" t="s">
        <v>38</v>
      </c>
      <c r="W675" s="38" t="s">
        <v>38</v>
      </c>
      <c r="X675" s="38" t="s">
        <v>38</v>
      </c>
      <c r="Y675" s="38" t="s">
        <v>38</v>
      </c>
      <c r="Z675" s="38" t="s">
        <v>38</v>
      </c>
      <c r="AA675" s="38" t="s">
        <v>38</v>
      </c>
      <c r="AB675" s="38" t="s">
        <v>38</v>
      </c>
      <c r="AC675" s="38" t="s">
        <v>38</v>
      </c>
      <c r="AD675" s="38" t="s">
        <v>38</v>
      </c>
      <c r="AE675" s="38" t="s">
        <v>38</v>
      </c>
      <c r="AF675" s="1" t="s">
        <v>6440</v>
      </c>
    </row>
    <row r="676" spans="1:32" s="6" customFormat="1" ht="60" customHeight="1" x14ac:dyDescent="0.2">
      <c r="A676" s="1">
        <v>673</v>
      </c>
      <c r="B676" s="1" t="s">
        <v>6223</v>
      </c>
      <c r="C676" s="1" t="s">
        <v>27</v>
      </c>
      <c r="D676" s="1" t="s">
        <v>41</v>
      </c>
      <c r="E676" s="1" t="s">
        <v>2360</v>
      </c>
      <c r="F676" s="1" t="s">
        <v>2360</v>
      </c>
      <c r="G676" s="1" t="s">
        <v>8423</v>
      </c>
      <c r="H676" s="1" t="s">
        <v>8422</v>
      </c>
      <c r="I676" s="1" t="s">
        <v>8421</v>
      </c>
      <c r="J676" s="1" t="s">
        <v>2360</v>
      </c>
      <c r="K676" s="1">
        <v>33.166221999999998</v>
      </c>
      <c r="L676" s="1">
        <v>72.244713000000004</v>
      </c>
      <c r="M676" s="1">
        <v>64</v>
      </c>
      <c r="N676" s="1">
        <v>1176724</v>
      </c>
      <c r="O676" s="1">
        <v>480000</v>
      </c>
      <c r="P676" s="7" t="s">
        <v>8420</v>
      </c>
      <c r="Q676" s="1">
        <v>4.2699999999999996</v>
      </c>
      <c r="R676" s="1">
        <v>12</v>
      </c>
      <c r="S676" s="1" t="s">
        <v>37</v>
      </c>
      <c r="T676" s="38" t="s">
        <v>38</v>
      </c>
      <c r="U676" s="38" t="s">
        <v>38</v>
      </c>
      <c r="V676" s="38" t="s">
        <v>38</v>
      </c>
      <c r="W676" s="38" t="s">
        <v>38</v>
      </c>
      <c r="X676" s="38" t="s">
        <v>38</v>
      </c>
      <c r="Y676" s="38" t="s">
        <v>38</v>
      </c>
      <c r="Z676" s="38" t="s">
        <v>38</v>
      </c>
      <c r="AA676" s="38" t="s">
        <v>38</v>
      </c>
      <c r="AB676" s="38" t="s">
        <v>38</v>
      </c>
      <c r="AC676" s="38" t="s">
        <v>38</v>
      </c>
      <c r="AD676" s="38" t="s">
        <v>38</v>
      </c>
      <c r="AE676" s="38" t="s">
        <v>38</v>
      </c>
      <c r="AF676" s="1" t="s">
        <v>6971</v>
      </c>
    </row>
    <row r="677" spans="1:32" s="6" customFormat="1" ht="60" customHeight="1" x14ac:dyDescent="0.2">
      <c r="A677" s="5">
        <v>674</v>
      </c>
      <c r="B677" s="1" t="s">
        <v>6223</v>
      </c>
      <c r="C677" s="1" t="s">
        <v>27</v>
      </c>
      <c r="D677" s="1" t="s">
        <v>41</v>
      </c>
      <c r="E677" s="1" t="s">
        <v>2360</v>
      </c>
      <c r="F677" s="1" t="s">
        <v>2360</v>
      </c>
      <c r="G677" s="1" t="s">
        <v>8423</v>
      </c>
      <c r="H677" s="1" t="s">
        <v>8422</v>
      </c>
      <c r="I677" s="1" t="s">
        <v>8421</v>
      </c>
      <c r="J677" s="1" t="s">
        <v>2360</v>
      </c>
      <c r="K677" s="1">
        <v>33.166221999999998</v>
      </c>
      <c r="L677" s="1">
        <v>72.244713000000004</v>
      </c>
      <c r="M677" s="1">
        <v>64</v>
      </c>
      <c r="N677" s="1">
        <v>1176724</v>
      </c>
      <c r="O677" s="1">
        <v>480000</v>
      </c>
      <c r="P677" s="7" t="s">
        <v>8420</v>
      </c>
      <c r="Q677" s="1">
        <v>4.2699999999999996</v>
      </c>
      <c r="R677" s="1">
        <v>12</v>
      </c>
      <c r="S677" s="1" t="s">
        <v>37</v>
      </c>
      <c r="T677" s="1">
        <v>240000</v>
      </c>
      <c r="U677" s="1" t="s">
        <v>37</v>
      </c>
      <c r="V677" s="38" t="s">
        <v>38</v>
      </c>
      <c r="W677" s="38" t="s">
        <v>38</v>
      </c>
      <c r="X677" s="38" t="s">
        <v>38</v>
      </c>
      <c r="Y677" s="38" t="s">
        <v>38</v>
      </c>
      <c r="Z677" s="38" t="s">
        <v>38</v>
      </c>
      <c r="AA677" s="38" t="s">
        <v>38</v>
      </c>
      <c r="AB677" s="38" t="s">
        <v>38</v>
      </c>
      <c r="AC677" s="38" t="s">
        <v>38</v>
      </c>
      <c r="AD677" s="38" t="s">
        <v>38</v>
      </c>
      <c r="AE677" s="38" t="s">
        <v>38</v>
      </c>
      <c r="AF677" s="1" t="s">
        <v>6270</v>
      </c>
    </row>
    <row r="678" spans="1:32" s="6" customFormat="1" ht="60" customHeight="1" x14ac:dyDescent="0.2">
      <c r="A678" s="1">
        <v>675</v>
      </c>
      <c r="B678" s="1" t="s">
        <v>6223</v>
      </c>
      <c r="C678" s="1" t="s">
        <v>27</v>
      </c>
      <c r="D678" s="1" t="s">
        <v>41</v>
      </c>
      <c r="E678" s="1" t="s">
        <v>2360</v>
      </c>
      <c r="F678" s="1" t="s">
        <v>2360</v>
      </c>
      <c r="G678" s="1" t="s">
        <v>8423</v>
      </c>
      <c r="H678" s="1" t="s">
        <v>8422</v>
      </c>
      <c r="I678" s="1" t="s">
        <v>8421</v>
      </c>
      <c r="J678" s="1" t="s">
        <v>2360</v>
      </c>
      <c r="K678" s="1">
        <v>33.166221999999998</v>
      </c>
      <c r="L678" s="1">
        <v>72.244713000000004</v>
      </c>
      <c r="M678" s="1">
        <v>64</v>
      </c>
      <c r="N678" s="1">
        <v>1176724</v>
      </c>
      <c r="O678" s="1">
        <v>480000</v>
      </c>
      <c r="P678" s="7" t="s">
        <v>8420</v>
      </c>
      <c r="Q678" s="1">
        <v>4.2699999999999996</v>
      </c>
      <c r="R678" s="1">
        <v>12</v>
      </c>
      <c r="S678" s="1" t="s">
        <v>37</v>
      </c>
      <c r="T678" s="1">
        <v>240000</v>
      </c>
      <c r="U678" s="1" t="s">
        <v>37</v>
      </c>
      <c r="V678" s="1">
        <v>192000</v>
      </c>
      <c r="W678" s="1" t="s">
        <v>37</v>
      </c>
      <c r="X678" s="1">
        <v>7.5</v>
      </c>
      <c r="Y678" s="1" t="s">
        <v>34</v>
      </c>
      <c r="Z678" s="38" t="s">
        <v>38</v>
      </c>
      <c r="AA678" s="38" t="s">
        <v>38</v>
      </c>
      <c r="AB678" s="38" t="s">
        <v>38</v>
      </c>
      <c r="AC678" s="7">
        <v>45809</v>
      </c>
      <c r="AD678" s="38" t="s">
        <v>38</v>
      </c>
      <c r="AE678" s="38" t="s">
        <v>38</v>
      </c>
      <c r="AF678" s="1" t="s">
        <v>6277</v>
      </c>
    </row>
    <row r="679" spans="1:32" s="6" customFormat="1" ht="60" customHeight="1" x14ac:dyDescent="0.2">
      <c r="A679" s="5">
        <v>676</v>
      </c>
      <c r="B679" s="1" t="s">
        <v>6223</v>
      </c>
      <c r="C679" s="1" t="s">
        <v>27</v>
      </c>
      <c r="D679" s="1" t="s">
        <v>41</v>
      </c>
      <c r="E679" s="1" t="s">
        <v>2405</v>
      </c>
      <c r="F679" s="1" t="s">
        <v>2405</v>
      </c>
      <c r="G679" s="1" t="s">
        <v>6413</v>
      </c>
      <c r="H679" s="1" t="s">
        <v>8419</v>
      </c>
      <c r="I679" s="1" t="s">
        <v>8418</v>
      </c>
      <c r="J679" s="1" t="s">
        <v>2405</v>
      </c>
      <c r="K679" s="1">
        <v>33.171322000000004</v>
      </c>
      <c r="L679" s="1">
        <v>72.209791999999993</v>
      </c>
      <c r="M679" s="1">
        <v>54</v>
      </c>
      <c r="N679" s="1">
        <v>1176724</v>
      </c>
      <c r="O679" s="1">
        <v>480000</v>
      </c>
      <c r="P679" s="7" t="s">
        <v>8417</v>
      </c>
      <c r="Q679" s="1">
        <v>4.2699999999999996</v>
      </c>
      <c r="R679" s="1">
        <v>12</v>
      </c>
      <c r="S679" s="1" t="s">
        <v>37</v>
      </c>
      <c r="T679" s="1" t="s">
        <v>38</v>
      </c>
      <c r="U679" s="1" t="s">
        <v>38</v>
      </c>
      <c r="V679" s="1" t="s">
        <v>38</v>
      </c>
      <c r="W679" s="1" t="s">
        <v>38</v>
      </c>
      <c r="X679" s="1" t="s">
        <v>38</v>
      </c>
      <c r="Y679" s="1" t="s">
        <v>38</v>
      </c>
      <c r="Z679" s="38" t="s">
        <v>38</v>
      </c>
      <c r="AA679" s="38" t="s">
        <v>38</v>
      </c>
      <c r="AB679" s="38" t="s">
        <v>38</v>
      </c>
      <c r="AC679" s="7"/>
      <c r="AD679" s="38" t="s">
        <v>38</v>
      </c>
      <c r="AE679" s="38" t="s">
        <v>38</v>
      </c>
      <c r="AF679" s="1" t="s">
        <v>6971</v>
      </c>
    </row>
    <row r="680" spans="1:32" s="6" customFormat="1" ht="60" customHeight="1" x14ac:dyDescent="0.2">
      <c r="A680" s="1">
        <v>677</v>
      </c>
      <c r="B680" s="1" t="s">
        <v>6223</v>
      </c>
      <c r="C680" s="1" t="s">
        <v>27</v>
      </c>
      <c r="D680" s="1" t="s">
        <v>41</v>
      </c>
      <c r="E680" s="1" t="s">
        <v>2405</v>
      </c>
      <c r="F680" s="1" t="s">
        <v>2405</v>
      </c>
      <c r="G680" s="1" t="s">
        <v>6413</v>
      </c>
      <c r="H680" s="1" t="s">
        <v>8419</v>
      </c>
      <c r="I680" s="1" t="s">
        <v>8418</v>
      </c>
      <c r="J680" s="1" t="s">
        <v>2405</v>
      </c>
      <c r="K680" s="1">
        <v>33.171322000000004</v>
      </c>
      <c r="L680" s="1">
        <v>72.209791999999993</v>
      </c>
      <c r="M680" s="1">
        <v>54</v>
      </c>
      <c r="N680" s="1">
        <v>1176724</v>
      </c>
      <c r="O680" s="1">
        <v>480000</v>
      </c>
      <c r="P680" s="7" t="s">
        <v>8417</v>
      </c>
      <c r="Q680" s="1">
        <v>4.2699999999999996</v>
      </c>
      <c r="R680" s="1">
        <v>12</v>
      </c>
      <c r="S680" s="1" t="s">
        <v>37</v>
      </c>
      <c r="T680" s="1">
        <v>240000</v>
      </c>
      <c r="U680" s="1" t="s">
        <v>37</v>
      </c>
      <c r="V680" s="1" t="s">
        <v>38</v>
      </c>
      <c r="W680" s="1" t="s">
        <v>38</v>
      </c>
      <c r="X680" s="1" t="s">
        <v>38</v>
      </c>
      <c r="Y680" s="1" t="s">
        <v>38</v>
      </c>
      <c r="Z680" s="38" t="s">
        <v>38</v>
      </c>
      <c r="AA680" s="38" t="s">
        <v>38</v>
      </c>
      <c r="AB680" s="38" t="s">
        <v>38</v>
      </c>
      <c r="AC680" s="7"/>
      <c r="AD680" s="38" t="s">
        <v>38</v>
      </c>
      <c r="AE680" s="38" t="s">
        <v>38</v>
      </c>
      <c r="AF680" s="1" t="s">
        <v>6270</v>
      </c>
    </row>
    <row r="681" spans="1:32" s="6" customFormat="1" ht="60" customHeight="1" x14ac:dyDescent="0.2">
      <c r="A681" s="5">
        <v>678</v>
      </c>
      <c r="B681" s="1" t="s">
        <v>6223</v>
      </c>
      <c r="C681" s="1" t="s">
        <v>27</v>
      </c>
      <c r="D681" s="1" t="s">
        <v>41</v>
      </c>
      <c r="E681" s="1" t="s">
        <v>2405</v>
      </c>
      <c r="F681" s="1" t="s">
        <v>2405</v>
      </c>
      <c r="G681" s="1" t="s">
        <v>6413</v>
      </c>
      <c r="H681" s="1" t="s">
        <v>8419</v>
      </c>
      <c r="I681" s="1" t="s">
        <v>8418</v>
      </c>
      <c r="J681" s="1" t="s">
        <v>2405</v>
      </c>
      <c r="K681" s="1">
        <v>33.171322000000004</v>
      </c>
      <c r="L681" s="1">
        <v>72.209791999999993</v>
      </c>
      <c r="M681" s="1">
        <v>54</v>
      </c>
      <c r="N681" s="1">
        <v>1176724</v>
      </c>
      <c r="O681" s="1">
        <v>480000</v>
      </c>
      <c r="P681" s="7" t="s">
        <v>8417</v>
      </c>
      <c r="Q681" s="1">
        <v>4.2699999999999996</v>
      </c>
      <c r="R681" s="1">
        <v>12</v>
      </c>
      <c r="S681" s="1" t="s">
        <v>37</v>
      </c>
      <c r="T681" s="1">
        <v>240000</v>
      </c>
      <c r="U681" s="1" t="s">
        <v>37</v>
      </c>
      <c r="V681" s="1">
        <v>192000</v>
      </c>
      <c r="W681" s="1" t="s">
        <v>37</v>
      </c>
      <c r="X681" s="1">
        <v>8.5</v>
      </c>
      <c r="Y681" s="1" t="s">
        <v>34</v>
      </c>
      <c r="Z681" s="38" t="s">
        <v>38</v>
      </c>
      <c r="AA681" s="38" t="s">
        <v>38</v>
      </c>
      <c r="AB681" s="38" t="s">
        <v>38</v>
      </c>
      <c r="AC681" s="7">
        <v>45810</v>
      </c>
      <c r="AD681" s="38" t="s">
        <v>38</v>
      </c>
      <c r="AE681" s="38" t="s">
        <v>38</v>
      </c>
      <c r="AF681" s="1" t="s">
        <v>6277</v>
      </c>
    </row>
    <row r="682" spans="1:32" s="6" customFormat="1" ht="60" customHeight="1" x14ac:dyDescent="0.2">
      <c r="A682" s="1">
        <v>679</v>
      </c>
      <c r="B682" s="1" t="s">
        <v>6223</v>
      </c>
      <c r="C682" s="1" t="s">
        <v>27</v>
      </c>
      <c r="D682" s="1" t="s">
        <v>41</v>
      </c>
      <c r="E682" s="1" t="s">
        <v>8416</v>
      </c>
      <c r="F682" s="1" t="s">
        <v>8416</v>
      </c>
      <c r="G682" s="1" t="s">
        <v>8415</v>
      </c>
      <c r="H682" s="1" t="s">
        <v>8414</v>
      </c>
      <c r="I682" s="1" t="s">
        <v>8413</v>
      </c>
      <c r="J682" s="1" t="s">
        <v>8412</v>
      </c>
      <c r="K682" s="1">
        <v>33.343699999999998</v>
      </c>
      <c r="L682" s="1">
        <v>72.229799999999997</v>
      </c>
      <c r="M682" s="1">
        <v>40</v>
      </c>
      <c r="N682" s="1">
        <v>1176724</v>
      </c>
      <c r="O682" s="1">
        <v>480000</v>
      </c>
      <c r="P682" s="7" t="s">
        <v>8056</v>
      </c>
      <c r="Q682" s="1">
        <v>4.2699999999999996</v>
      </c>
      <c r="R682" s="1">
        <v>12</v>
      </c>
      <c r="S682" s="1" t="s">
        <v>37</v>
      </c>
      <c r="T682" s="1" t="s">
        <v>38</v>
      </c>
      <c r="U682" s="1" t="s">
        <v>38</v>
      </c>
      <c r="V682" s="1" t="s">
        <v>38</v>
      </c>
      <c r="W682" s="1" t="s">
        <v>38</v>
      </c>
      <c r="X682" s="1" t="s">
        <v>38</v>
      </c>
      <c r="Y682" s="1" t="s">
        <v>38</v>
      </c>
      <c r="Z682" s="38" t="s">
        <v>38</v>
      </c>
      <c r="AA682" s="38" t="s">
        <v>38</v>
      </c>
      <c r="AB682" s="38" t="s">
        <v>38</v>
      </c>
      <c r="AC682" s="7"/>
      <c r="AD682" s="38" t="s">
        <v>38</v>
      </c>
      <c r="AE682" s="38" t="s">
        <v>38</v>
      </c>
      <c r="AF682" s="1" t="s">
        <v>6971</v>
      </c>
    </row>
    <row r="683" spans="1:32" s="6" customFormat="1" ht="60" customHeight="1" x14ac:dyDescent="0.2">
      <c r="A683" s="5">
        <v>680</v>
      </c>
      <c r="B683" s="1" t="s">
        <v>6223</v>
      </c>
      <c r="C683" s="1" t="s">
        <v>27</v>
      </c>
      <c r="D683" s="1" t="s">
        <v>41</v>
      </c>
      <c r="E683" s="1" t="s">
        <v>8416</v>
      </c>
      <c r="F683" s="1" t="s">
        <v>8416</v>
      </c>
      <c r="G683" s="1" t="s">
        <v>8415</v>
      </c>
      <c r="H683" s="1" t="s">
        <v>8414</v>
      </c>
      <c r="I683" s="1" t="s">
        <v>8413</v>
      </c>
      <c r="J683" s="1" t="s">
        <v>8412</v>
      </c>
      <c r="K683" s="1">
        <v>33.343699999999998</v>
      </c>
      <c r="L683" s="1">
        <v>72.229799999999997</v>
      </c>
      <c r="M683" s="1">
        <v>40</v>
      </c>
      <c r="N683" s="1">
        <v>1176724</v>
      </c>
      <c r="O683" s="1">
        <v>480000</v>
      </c>
      <c r="P683" s="7" t="s">
        <v>8056</v>
      </c>
      <c r="Q683" s="1">
        <v>4.2699999999999996</v>
      </c>
      <c r="R683" s="1">
        <v>12</v>
      </c>
      <c r="S683" s="1" t="s">
        <v>37</v>
      </c>
      <c r="T683" s="1">
        <v>240000</v>
      </c>
      <c r="U683" s="1" t="s">
        <v>37</v>
      </c>
      <c r="V683" s="1" t="s">
        <v>38</v>
      </c>
      <c r="W683" s="1" t="s">
        <v>38</v>
      </c>
      <c r="X683" s="1" t="s">
        <v>38</v>
      </c>
      <c r="Y683" s="1" t="s">
        <v>38</v>
      </c>
      <c r="Z683" s="38" t="s">
        <v>38</v>
      </c>
      <c r="AA683" s="38" t="s">
        <v>38</v>
      </c>
      <c r="AB683" s="38" t="s">
        <v>38</v>
      </c>
      <c r="AC683" s="7"/>
      <c r="AD683" s="38" t="s">
        <v>38</v>
      </c>
      <c r="AE683" s="38" t="s">
        <v>38</v>
      </c>
      <c r="AF683" s="1" t="s">
        <v>6270</v>
      </c>
    </row>
    <row r="684" spans="1:32" s="6" customFormat="1" ht="60" customHeight="1" x14ac:dyDescent="0.2">
      <c r="A684" s="1">
        <v>681</v>
      </c>
      <c r="B684" s="1" t="s">
        <v>6223</v>
      </c>
      <c r="C684" s="1" t="s">
        <v>27</v>
      </c>
      <c r="D684" s="1" t="s">
        <v>41</v>
      </c>
      <c r="E684" s="1" t="s">
        <v>8416</v>
      </c>
      <c r="F684" s="1" t="s">
        <v>8416</v>
      </c>
      <c r="G684" s="1" t="s">
        <v>8415</v>
      </c>
      <c r="H684" s="1" t="s">
        <v>8414</v>
      </c>
      <c r="I684" s="1" t="s">
        <v>8413</v>
      </c>
      <c r="J684" s="1" t="s">
        <v>8412</v>
      </c>
      <c r="K684" s="1">
        <v>33.343699999999998</v>
      </c>
      <c r="L684" s="1">
        <v>72.229799999999997</v>
      </c>
      <c r="M684" s="1">
        <v>40</v>
      </c>
      <c r="N684" s="1">
        <v>1176724</v>
      </c>
      <c r="O684" s="1">
        <v>480000</v>
      </c>
      <c r="P684" s="7" t="s">
        <v>8056</v>
      </c>
      <c r="Q684" s="1">
        <v>4.2699999999999996</v>
      </c>
      <c r="R684" s="1">
        <v>12</v>
      </c>
      <c r="S684" s="1" t="s">
        <v>37</v>
      </c>
      <c r="T684" s="1">
        <v>240000</v>
      </c>
      <c r="U684" s="1" t="s">
        <v>37</v>
      </c>
      <c r="V684" s="1">
        <v>192000</v>
      </c>
      <c r="W684" s="1" t="s">
        <v>37</v>
      </c>
      <c r="X684" s="1">
        <v>6</v>
      </c>
      <c r="Y684" s="1" t="s">
        <v>34</v>
      </c>
      <c r="Z684" s="38" t="s">
        <v>38</v>
      </c>
      <c r="AA684" s="38" t="s">
        <v>38</v>
      </c>
      <c r="AB684" s="38" t="s">
        <v>38</v>
      </c>
      <c r="AC684" s="7">
        <v>45811</v>
      </c>
      <c r="AD684" s="38" t="s">
        <v>38</v>
      </c>
      <c r="AE684" s="38" t="s">
        <v>38</v>
      </c>
      <c r="AF684" s="1" t="s">
        <v>6277</v>
      </c>
    </row>
    <row r="685" spans="1:32" s="6" customFormat="1" ht="60" customHeight="1" x14ac:dyDescent="0.2">
      <c r="A685" s="5">
        <v>682</v>
      </c>
      <c r="B685" s="1" t="s">
        <v>6223</v>
      </c>
      <c r="C685" s="1" t="s">
        <v>27</v>
      </c>
      <c r="D685" s="1" t="s">
        <v>41</v>
      </c>
      <c r="E685" s="1" t="s">
        <v>8409</v>
      </c>
      <c r="F685" s="1" t="s">
        <v>8409</v>
      </c>
      <c r="G685" s="1" t="s">
        <v>8229</v>
      </c>
      <c r="H685" s="1" t="s">
        <v>8411</v>
      </c>
      <c r="I685" s="12" t="s">
        <v>8410</v>
      </c>
      <c r="J685" s="1" t="s">
        <v>8409</v>
      </c>
      <c r="K685" s="1">
        <v>33.335099999999997</v>
      </c>
      <c r="L685" s="1">
        <v>72.241500000000002</v>
      </c>
      <c r="M685" s="1">
        <v>40</v>
      </c>
      <c r="N685" s="1">
        <v>1124511</v>
      </c>
      <c r="O685" s="1">
        <v>48000</v>
      </c>
      <c r="P685" s="40" t="s">
        <v>8408</v>
      </c>
      <c r="Q685" s="1">
        <v>5.38</v>
      </c>
      <c r="R685" s="1">
        <v>7.8</v>
      </c>
      <c r="S685" s="1" t="s">
        <v>37</v>
      </c>
      <c r="T685" s="38">
        <v>240000</v>
      </c>
      <c r="U685" s="1" t="s">
        <v>37</v>
      </c>
      <c r="V685" s="40" t="s">
        <v>8332</v>
      </c>
      <c r="W685" s="1" t="s">
        <v>37</v>
      </c>
      <c r="X685" s="38" t="s">
        <v>38</v>
      </c>
      <c r="Y685" s="38" t="s">
        <v>38</v>
      </c>
      <c r="Z685" s="38" t="s">
        <v>38</v>
      </c>
      <c r="AA685" s="38" t="s">
        <v>38</v>
      </c>
      <c r="AB685" s="38" t="s">
        <v>38</v>
      </c>
      <c r="AC685" s="7">
        <v>45717</v>
      </c>
      <c r="AD685" s="38" t="s">
        <v>38</v>
      </c>
      <c r="AE685" s="38" t="s">
        <v>38</v>
      </c>
      <c r="AF685" s="1" t="s">
        <v>6277</v>
      </c>
    </row>
    <row r="686" spans="1:32" s="6" customFormat="1" ht="60" customHeight="1" x14ac:dyDescent="0.2">
      <c r="A686" s="1">
        <v>683</v>
      </c>
      <c r="B686" s="1" t="s">
        <v>6223</v>
      </c>
      <c r="C686" s="1" t="s">
        <v>27</v>
      </c>
      <c r="D686" s="1" t="s">
        <v>41</v>
      </c>
      <c r="E686" s="1" t="s">
        <v>6684</v>
      </c>
      <c r="F686" s="1" t="s">
        <v>6684</v>
      </c>
      <c r="G686" s="1" t="s">
        <v>8407</v>
      </c>
      <c r="H686" s="1" t="s">
        <v>8406</v>
      </c>
      <c r="I686" s="1" t="s">
        <v>8405</v>
      </c>
      <c r="J686" s="1" t="s">
        <v>6684</v>
      </c>
      <c r="K686" s="1">
        <v>33.360548999999999</v>
      </c>
      <c r="L686" s="1">
        <v>71.781852000000001</v>
      </c>
      <c r="M686" s="1">
        <v>68</v>
      </c>
      <c r="N686" s="1">
        <v>1176724</v>
      </c>
      <c r="O686" s="1">
        <v>480000</v>
      </c>
      <c r="P686" s="1" t="s">
        <v>38</v>
      </c>
      <c r="Q686" s="1">
        <v>4.2699999999999996</v>
      </c>
      <c r="R686" s="1">
        <v>12</v>
      </c>
      <c r="S686" s="1" t="s">
        <v>37</v>
      </c>
      <c r="T686" s="1">
        <v>240000</v>
      </c>
      <c r="U686" s="1" t="s">
        <v>80</v>
      </c>
      <c r="V686" s="40" t="s">
        <v>8332</v>
      </c>
      <c r="W686" s="1" t="s">
        <v>37</v>
      </c>
      <c r="X686" s="38" t="s">
        <v>38</v>
      </c>
      <c r="Y686" s="38" t="s">
        <v>38</v>
      </c>
      <c r="Z686" s="38" t="s">
        <v>38</v>
      </c>
      <c r="AA686" s="38" t="s">
        <v>38</v>
      </c>
      <c r="AB686" s="38" t="s">
        <v>38</v>
      </c>
      <c r="AC686" s="7">
        <v>45717</v>
      </c>
      <c r="AD686" s="38" t="s">
        <v>38</v>
      </c>
      <c r="AE686" s="38" t="s">
        <v>38</v>
      </c>
      <c r="AF686" s="1" t="s">
        <v>6277</v>
      </c>
    </row>
    <row r="687" spans="1:32" s="6" customFormat="1" ht="60" customHeight="1" x14ac:dyDescent="0.2">
      <c r="A687" s="5">
        <v>684</v>
      </c>
      <c r="B687" s="1" t="s">
        <v>6223</v>
      </c>
      <c r="C687" s="1" t="s">
        <v>27</v>
      </c>
      <c r="D687" s="1" t="s">
        <v>28</v>
      </c>
      <c r="E687" s="1" t="s">
        <v>6700</v>
      </c>
      <c r="F687" s="1" t="s">
        <v>8404</v>
      </c>
      <c r="G687" s="1" t="s">
        <v>6703</v>
      </c>
      <c r="H687" s="1" t="s">
        <v>6702</v>
      </c>
      <c r="I687" s="1" t="s">
        <v>8403</v>
      </c>
      <c r="J687" s="1" t="s">
        <v>8402</v>
      </c>
      <c r="K687" s="1">
        <v>33.357799999999997</v>
      </c>
      <c r="L687" s="1">
        <v>71.793700000000001</v>
      </c>
      <c r="M687" s="1">
        <v>44</v>
      </c>
      <c r="N687" s="1">
        <v>1245231</v>
      </c>
      <c r="O687" s="1">
        <v>480000</v>
      </c>
      <c r="P687" s="7" t="s">
        <v>6404</v>
      </c>
      <c r="Q687" s="1">
        <v>5.38</v>
      </c>
      <c r="R687" s="1">
        <v>10</v>
      </c>
      <c r="S687" s="1" t="s">
        <v>37</v>
      </c>
      <c r="T687" s="1">
        <v>240000</v>
      </c>
      <c r="U687" s="1" t="s">
        <v>37</v>
      </c>
      <c r="V687" s="40" t="s">
        <v>8332</v>
      </c>
      <c r="W687" s="1" t="s">
        <v>37</v>
      </c>
      <c r="X687" s="38" t="s">
        <v>38</v>
      </c>
      <c r="Y687" s="38" t="s">
        <v>38</v>
      </c>
      <c r="Z687" s="38" t="s">
        <v>38</v>
      </c>
      <c r="AA687" s="38" t="s">
        <v>38</v>
      </c>
      <c r="AB687" s="38" t="s">
        <v>38</v>
      </c>
      <c r="AC687" s="7">
        <v>45717</v>
      </c>
      <c r="AD687" s="38" t="s">
        <v>38</v>
      </c>
      <c r="AE687" s="38" t="s">
        <v>38</v>
      </c>
      <c r="AF687" s="1" t="s">
        <v>6277</v>
      </c>
    </row>
    <row r="688" spans="1:32" s="6" customFormat="1" ht="60" customHeight="1" x14ac:dyDescent="0.2">
      <c r="A688" s="1">
        <v>685</v>
      </c>
      <c r="B688" s="1" t="s">
        <v>6223</v>
      </c>
      <c r="C688" s="1" t="s">
        <v>27</v>
      </c>
      <c r="D688" s="1" t="s">
        <v>28</v>
      </c>
      <c r="E688" s="1" t="s">
        <v>8394</v>
      </c>
      <c r="F688" s="1" t="s">
        <v>8394</v>
      </c>
      <c r="G688" s="1" t="s">
        <v>8401</v>
      </c>
      <c r="H688" s="1" t="s">
        <v>8400</v>
      </c>
      <c r="I688" s="1" t="s">
        <v>8399</v>
      </c>
      <c r="J688" s="1" t="s">
        <v>8394</v>
      </c>
      <c r="K688" s="1">
        <v>33.127085999999998</v>
      </c>
      <c r="L688" s="1">
        <v>71.814083999999994</v>
      </c>
      <c r="M688" s="1">
        <v>60</v>
      </c>
      <c r="N688" s="1">
        <v>1290357</v>
      </c>
      <c r="O688" s="1">
        <v>480000</v>
      </c>
      <c r="P688" s="40" t="s">
        <v>8205</v>
      </c>
      <c r="Q688" s="1">
        <v>4.2699999999999996</v>
      </c>
      <c r="R688" s="1">
        <v>13</v>
      </c>
      <c r="S688" s="1" t="s">
        <v>37</v>
      </c>
      <c r="T688" s="1">
        <v>240000</v>
      </c>
      <c r="U688" s="1" t="s">
        <v>37</v>
      </c>
      <c r="V688" s="1">
        <v>192000</v>
      </c>
      <c r="W688" s="1" t="s">
        <v>37</v>
      </c>
      <c r="X688" s="1">
        <v>13</v>
      </c>
      <c r="Y688" s="38" t="s">
        <v>38</v>
      </c>
      <c r="Z688" s="38" t="s">
        <v>38</v>
      </c>
      <c r="AA688" s="38" t="s">
        <v>38</v>
      </c>
      <c r="AB688" s="38" t="s">
        <v>38</v>
      </c>
      <c r="AC688" s="1" t="s">
        <v>8118</v>
      </c>
      <c r="AD688" s="38" t="s">
        <v>38</v>
      </c>
      <c r="AE688" s="38" t="s">
        <v>38</v>
      </c>
      <c r="AF688" s="1" t="s">
        <v>6661</v>
      </c>
    </row>
    <row r="689" spans="1:32" s="6" customFormat="1" ht="60" customHeight="1" x14ac:dyDescent="0.2">
      <c r="A689" s="5">
        <v>686</v>
      </c>
      <c r="B689" s="1" t="s">
        <v>6223</v>
      </c>
      <c r="C689" s="1" t="s">
        <v>27</v>
      </c>
      <c r="D689" s="1" t="s">
        <v>28</v>
      </c>
      <c r="E689" s="1" t="s">
        <v>8394</v>
      </c>
      <c r="F689" s="1" t="s">
        <v>8394</v>
      </c>
      <c r="G689" s="1" t="s">
        <v>3375</v>
      </c>
      <c r="H689" s="1" t="s">
        <v>8398</v>
      </c>
      <c r="I689" s="1" t="s">
        <v>8397</v>
      </c>
      <c r="J689" s="1" t="s">
        <v>8394</v>
      </c>
      <c r="K689" s="1" t="s">
        <v>12269</v>
      </c>
      <c r="L689" s="1" t="s">
        <v>12270</v>
      </c>
      <c r="M689" s="1">
        <v>70</v>
      </c>
      <c r="N689" s="1">
        <v>1318221</v>
      </c>
      <c r="O689" s="1">
        <v>480000</v>
      </c>
      <c r="P689" s="12" t="s">
        <v>6664</v>
      </c>
      <c r="Q689" s="1">
        <v>4.2699999999999996</v>
      </c>
      <c r="R689" s="1">
        <v>14</v>
      </c>
      <c r="S689" s="1" t="s">
        <v>37</v>
      </c>
      <c r="T689" s="1">
        <v>240000</v>
      </c>
      <c r="U689" s="1" t="s">
        <v>37</v>
      </c>
      <c r="V689" s="1">
        <v>192000</v>
      </c>
      <c r="W689" s="1" t="s">
        <v>37</v>
      </c>
      <c r="X689" s="1">
        <v>14</v>
      </c>
      <c r="Y689" s="38" t="s">
        <v>38</v>
      </c>
      <c r="Z689" s="38" t="s">
        <v>38</v>
      </c>
      <c r="AA689" s="38" t="s">
        <v>38</v>
      </c>
      <c r="AB689" s="38" t="s">
        <v>38</v>
      </c>
      <c r="AC689" s="7">
        <v>45566</v>
      </c>
      <c r="AD689" s="38" t="s">
        <v>38</v>
      </c>
      <c r="AE689" s="38" t="s">
        <v>38</v>
      </c>
      <c r="AF689" s="1" t="s">
        <v>6661</v>
      </c>
    </row>
    <row r="690" spans="1:32" s="6" customFormat="1" ht="60" customHeight="1" x14ac:dyDescent="0.2">
      <c r="A690" s="1">
        <v>687</v>
      </c>
      <c r="B690" s="1" t="s">
        <v>6223</v>
      </c>
      <c r="C690" s="1" t="s">
        <v>27</v>
      </c>
      <c r="D690" s="1" t="s">
        <v>28</v>
      </c>
      <c r="E690" s="1" t="s">
        <v>8394</v>
      </c>
      <c r="F690" s="1" t="s">
        <v>8394</v>
      </c>
      <c r="G690" s="1" t="s">
        <v>6638</v>
      </c>
      <c r="H690" s="1" t="s">
        <v>8396</v>
      </c>
      <c r="I690" s="1" t="s">
        <v>8395</v>
      </c>
      <c r="J690" s="1" t="s">
        <v>8394</v>
      </c>
      <c r="K690" s="1">
        <v>33.127000000000002</v>
      </c>
      <c r="L690" s="1">
        <v>71.813100000000006</v>
      </c>
      <c r="M690" s="1">
        <v>60</v>
      </c>
      <c r="N690" s="1">
        <v>1035782</v>
      </c>
      <c r="O690" s="1">
        <v>480000</v>
      </c>
      <c r="P690" s="40" t="s">
        <v>6664</v>
      </c>
      <c r="Q690" s="1">
        <v>4.2699999999999996</v>
      </c>
      <c r="R690" s="1">
        <v>12</v>
      </c>
      <c r="S690" s="1" t="s">
        <v>37</v>
      </c>
      <c r="T690" s="1">
        <v>240000</v>
      </c>
      <c r="U690" s="1" t="s">
        <v>37</v>
      </c>
      <c r="V690" s="1">
        <v>192000</v>
      </c>
      <c r="W690" s="1" t="s">
        <v>37</v>
      </c>
      <c r="X690" s="1">
        <v>12</v>
      </c>
      <c r="Y690" s="38" t="s">
        <v>38</v>
      </c>
      <c r="Z690" s="38" t="s">
        <v>38</v>
      </c>
      <c r="AA690" s="38" t="s">
        <v>38</v>
      </c>
      <c r="AB690" s="38" t="s">
        <v>38</v>
      </c>
      <c r="AC690" s="7">
        <v>45962</v>
      </c>
      <c r="AD690" s="38" t="s">
        <v>38</v>
      </c>
      <c r="AE690" s="38" t="s">
        <v>38</v>
      </c>
      <c r="AF690" s="1" t="s">
        <v>6661</v>
      </c>
    </row>
    <row r="691" spans="1:32" s="6" customFormat="1" ht="60" customHeight="1" x14ac:dyDescent="0.2">
      <c r="A691" s="5">
        <v>688</v>
      </c>
      <c r="B691" s="1" t="s">
        <v>6223</v>
      </c>
      <c r="C691" s="1" t="s">
        <v>27</v>
      </c>
      <c r="D691" s="1" t="s">
        <v>28</v>
      </c>
      <c r="E691" s="1" t="s">
        <v>3960</v>
      </c>
      <c r="F691" s="1" t="s">
        <v>3954</v>
      </c>
      <c r="G691" s="1" t="s">
        <v>8387</v>
      </c>
      <c r="H691" s="1" t="s">
        <v>8386</v>
      </c>
      <c r="I691" s="1" t="s">
        <v>8385</v>
      </c>
      <c r="J691" s="1" t="s">
        <v>8036</v>
      </c>
      <c r="K691" s="1">
        <v>33.543782</v>
      </c>
      <c r="L691" s="1">
        <v>72.033270000000002</v>
      </c>
      <c r="M691" s="1">
        <v>40</v>
      </c>
      <c r="N691" s="1">
        <v>1176724</v>
      </c>
      <c r="O691" s="1" t="s">
        <v>38</v>
      </c>
      <c r="P691" s="1" t="s">
        <v>38</v>
      </c>
      <c r="Q691" s="1" t="s">
        <v>8382</v>
      </c>
      <c r="R691" s="1">
        <v>12</v>
      </c>
      <c r="S691" s="1" t="s">
        <v>37</v>
      </c>
      <c r="T691" s="38">
        <v>240000</v>
      </c>
      <c r="U691" s="1" t="s">
        <v>37</v>
      </c>
      <c r="V691" s="38" t="s">
        <v>38</v>
      </c>
      <c r="W691" s="38" t="s">
        <v>38</v>
      </c>
      <c r="X691" s="38" t="s">
        <v>38</v>
      </c>
      <c r="Y691" s="38" t="s">
        <v>38</v>
      </c>
      <c r="Z691" s="38" t="s">
        <v>38</v>
      </c>
      <c r="AA691" s="38" t="s">
        <v>38</v>
      </c>
      <c r="AB691" s="38" t="s">
        <v>38</v>
      </c>
      <c r="AC691" s="1"/>
      <c r="AD691" s="38" t="s">
        <v>38</v>
      </c>
      <c r="AE691" s="38" t="s">
        <v>38</v>
      </c>
      <c r="AF691" s="1" t="s">
        <v>6270</v>
      </c>
    </row>
    <row r="692" spans="1:32" s="6" customFormat="1" ht="60" customHeight="1" x14ac:dyDescent="0.2">
      <c r="A692" s="1">
        <v>689</v>
      </c>
      <c r="B692" s="1" t="s">
        <v>6223</v>
      </c>
      <c r="C692" s="1" t="s">
        <v>27</v>
      </c>
      <c r="D692" s="1" t="s">
        <v>28</v>
      </c>
      <c r="E692" s="1" t="s">
        <v>178</v>
      </c>
      <c r="F692" s="1" t="s">
        <v>178</v>
      </c>
      <c r="G692" s="1" t="s">
        <v>3557</v>
      </c>
      <c r="H692" s="1" t="s">
        <v>8393</v>
      </c>
      <c r="I692" s="1" t="s">
        <v>8392</v>
      </c>
      <c r="J692" s="1" t="s">
        <v>8391</v>
      </c>
      <c r="K692" s="1">
        <v>33.407862000000002</v>
      </c>
      <c r="L692" s="1">
        <v>71.889409999999998</v>
      </c>
      <c r="M692" s="1">
        <v>45</v>
      </c>
      <c r="N692" s="1">
        <v>1176724</v>
      </c>
      <c r="O692" s="1">
        <v>480000</v>
      </c>
      <c r="P692" s="7">
        <v>45611</v>
      </c>
      <c r="Q692" s="1">
        <v>4.2699999999999996</v>
      </c>
      <c r="R692" s="1">
        <v>12</v>
      </c>
      <c r="S692" s="1" t="s">
        <v>37</v>
      </c>
      <c r="T692" s="1">
        <v>240000</v>
      </c>
      <c r="U692" s="1" t="s">
        <v>37</v>
      </c>
      <c r="V692" s="1">
        <v>192000</v>
      </c>
      <c r="W692" s="1" t="s">
        <v>37</v>
      </c>
      <c r="X692" s="1">
        <v>6.4</v>
      </c>
      <c r="Y692" s="1" t="s">
        <v>38</v>
      </c>
      <c r="Z692" s="38" t="s">
        <v>38</v>
      </c>
      <c r="AA692" s="38" t="s">
        <v>38</v>
      </c>
      <c r="AB692" s="38" t="s">
        <v>38</v>
      </c>
      <c r="AC692" s="7">
        <v>45870</v>
      </c>
      <c r="AD692" s="38" t="s">
        <v>38</v>
      </c>
      <c r="AE692" s="38" t="s">
        <v>38</v>
      </c>
      <c r="AF692" s="1" t="s">
        <v>6277</v>
      </c>
    </row>
    <row r="693" spans="1:32" s="6" customFormat="1" ht="60" customHeight="1" x14ac:dyDescent="0.2">
      <c r="A693" s="5">
        <v>690</v>
      </c>
      <c r="B693" s="1" t="s">
        <v>6223</v>
      </c>
      <c r="C693" s="1" t="s">
        <v>27</v>
      </c>
      <c r="D693" s="1" t="s">
        <v>28</v>
      </c>
      <c r="E693" s="1" t="s">
        <v>8036</v>
      </c>
      <c r="F693" s="1" t="s">
        <v>8036</v>
      </c>
      <c r="G693" s="1" t="s">
        <v>8390</v>
      </c>
      <c r="H693" s="1" t="s">
        <v>8389</v>
      </c>
      <c r="I693" s="1" t="s">
        <v>8388</v>
      </c>
      <c r="J693" s="1" t="s">
        <v>8036</v>
      </c>
      <c r="K693" s="1">
        <v>33.124737000000003</v>
      </c>
      <c r="L693" s="1">
        <v>71.764736999999997</v>
      </c>
      <c r="M693" s="1">
        <v>64</v>
      </c>
      <c r="N693" s="1">
        <v>920846</v>
      </c>
      <c r="O693" s="1">
        <v>480000</v>
      </c>
      <c r="P693" s="1" t="s">
        <v>38</v>
      </c>
      <c r="Q693" s="1">
        <v>4.88</v>
      </c>
      <c r="R693" s="1">
        <v>7.5</v>
      </c>
      <c r="S693" s="1" t="s">
        <v>37</v>
      </c>
      <c r="T693" s="38">
        <v>240000</v>
      </c>
      <c r="U693" s="1" t="s">
        <v>37</v>
      </c>
      <c r="V693" s="40" t="s">
        <v>8332</v>
      </c>
      <c r="W693" s="1" t="s">
        <v>37</v>
      </c>
      <c r="X693" s="1" t="s">
        <v>38</v>
      </c>
      <c r="Y693" s="1" t="s">
        <v>38</v>
      </c>
      <c r="Z693" s="38" t="s">
        <v>38</v>
      </c>
      <c r="AA693" s="38" t="s">
        <v>38</v>
      </c>
      <c r="AB693" s="38" t="s">
        <v>38</v>
      </c>
      <c r="AC693" s="1" t="s">
        <v>38</v>
      </c>
      <c r="AD693" s="38" t="s">
        <v>38</v>
      </c>
      <c r="AE693" s="38" t="s">
        <v>38</v>
      </c>
      <c r="AF693" s="1" t="s">
        <v>6277</v>
      </c>
    </row>
    <row r="694" spans="1:32" s="6" customFormat="1" ht="60" customHeight="1" x14ac:dyDescent="0.2">
      <c r="A694" s="1">
        <v>691</v>
      </c>
      <c r="B694" s="1" t="s">
        <v>6223</v>
      </c>
      <c r="C694" s="1" t="s">
        <v>27</v>
      </c>
      <c r="D694" s="1" t="s">
        <v>28</v>
      </c>
      <c r="E694" s="1" t="s">
        <v>3960</v>
      </c>
      <c r="F694" s="1" t="s">
        <v>3954</v>
      </c>
      <c r="G694" s="1" t="s">
        <v>8387</v>
      </c>
      <c r="H694" s="1" t="s">
        <v>8386</v>
      </c>
      <c r="I694" s="1" t="s">
        <v>8385</v>
      </c>
      <c r="J694" s="1" t="s">
        <v>3960</v>
      </c>
      <c r="K694" s="1">
        <v>33.543782</v>
      </c>
      <c r="L694" s="1">
        <v>72.033270000000002</v>
      </c>
      <c r="M694" s="1">
        <v>40</v>
      </c>
      <c r="N694" s="1">
        <v>1176724</v>
      </c>
      <c r="O694" s="1" t="s">
        <v>38</v>
      </c>
      <c r="P694" s="1" t="s">
        <v>38</v>
      </c>
      <c r="Q694" s="1" t="s">
        <v>8382</v>
      </c>
      <c r="R694" s="1">
        <v>12</v>
      </c>
      <c r="S694" s="1" t="s">
        <v>37</v>
      </c>
      <c r="T694" s="38">
        <v>240000</v>
      </c>
      <c r="U694" s="1" t="s">
        <v>37</v>
      </c>
      <c r="V694" s="40" t="s">
        <v>8332</v>
      </c>
      <c r="W694" s="1" t="s">
        <v>37</v>
      </c>
      <c r="X694" s="1" t="s">
        <v>38</v>
      </c>
      <c r="Y694" s="1" t="s">
        <v>38</v>
      </c>
      <c r="Z694" s="38" t="s">
        <v>38</v>
      </c>
      <c r="AA694" s="38" t="s">
        <v>38</v>
      </c>
      <c r="AB694" s="38" t="s">
        <v>38</v>
      </c>
      <c r="AC694" s="1" t="s">
        <v>8118</v>
      </c>
      <c r="AD694" s="38" t="s">
        <v>38</v>
      </c>
      <c r="AE694" s="38" t="s">
        <v>38</v>
      </c>
      <c r="AF694" s="1" t="s">
        <v>6277</v>
      </c>
    </row>
    <row r="695" spans="1:32" s="6" customFormat="1" ht="60" customHeight="1" x14ac:dyDescent="0.2">
      <c r="A695" s="5">
        <v>692</v>
      </c>
      <c r="B695" s="1" t="s">
        <v>6223</v>
      </c>
      <c r="C695" s="1" t="s">
        <v>27</v>
      </c>
      <c r="D695" s="1" t="s">
        <v>28</v>
      </c>
      <c r="E695" s="1" t="s">
        <v>1719</v>
      </c>
      <c r="F695" s="1" t="s">
        <v>1707</v>
      </c>
      <c r="G695" s="1" t="s">
        <v>1770</v>
      </c>
      <c r="H695" s="1" t="s">
        <v>8384</v>
      </c>
      <c r="I695" s="1" t="s">
        <v>8383</v>
      </c>
      <c r="J695" s="1" t="s">
        <v>1719</v>
      </c>
      <c r="K695" s="1">
        <v>33.381625</v>
      </c>
      <c r="L695" s="1">
        <v>71.837577999999993</v>
      </c>
      <c r="M695" s="1">
        <v>40</v>
      </c>
      <c r="N695" s="1">
        <v>1176724</v>
      </c>
      <c r="O695" s="1" t="s">
        <v>38</v>
      </c>
      <c r="P695" s="1" t="s">
        <v>38</v>
      </c>
      <c r="Q695" s="1" t="s">
        <v>8382</v>
      </c>
      <c r="R695" s="1">
        <v>12</v>
      </c>
      <c r="S695" s="1" t="s">
        <v>37</v>
      </c>
      <c r="T695" s="38">
        <v>240000</v>
      </c>
      <c r="U695" s="1" t="s">
        <v>37</v>
      </c>
      <c r="V695" s="1" t="s">
        <v>38</v>
      </c>
      <c r="W695" s="1" t="s">
        <v>38</v>
      </c>
      <c r="X695" s="1" t="s">
        <v>38</v>
      </c>
      <c r="Y695" s="1" t="s">
        <v>38</v>
      </c>
      <c r="Z695" s="38" t="s">
        <v>38</v>
      </c>
      <c r="AA695" s="38" t="s">
        <v>38</v>
      </c>
      <c r="AB695" s="38" t="s">
        <v>38</v>
      </c>
      <c r="AC695" s="1"/>
      <c r="AD695" s="38" t="s">
        <v>38</v>
      </c>
      <c r="AE695" s="38" t="s">
        <v>38</v>
      </c>
      <c r="AF695" s="1" t="s">
        <v>6270</v>
      </c>
    </row>
    <row r="696" spans="1:32" s="6" customFormat="1" ht="60" customHeight="1" x14ac:dyDescent="0.2">
      <c r="A696" s="1">
        <v>693</v>
      </c>
      <c r="B696" s="1" t="s">
        <v>6223</v>
      </c>
      <c r="C696" s="1" t="s">
        <v>27</v>
      </c>
      <c r="D696" s="1" t="s">
        <v>28</v>
      </c>
      <c r="E696" s="1" t="s">
        <v>1719</v>
      </c>
      <c r="F696" s="1" t="s">
        <v>1707</v>
      </c>
      <c r="G696" s="1" t="s">
        <v>1770</v>
      </c>
      <c r="H696" s="1" t="s">
        <v>8384</v>
      </c>
      <c r="I696" s="1" t="s">
        <v>8383</v>
      </c>
      <c r="J696" s="1" t="s">
        <v>1719</v>
      </c>
      <c r="K696" s="1">
        <v>33.381625</v>
      </c>
      <c r="L696" s="1">
        <v>71.837577999999993</v>
      </c>
      <c r="M696" s="1">
        <v>40</v>
      </c>
      <c r="N696" s="1">
        <v>1176724</v>
      </c>
      <c r="O696" s="1" t="s">
        <v>38</v>
      </c>
      <c r="P696" s="1" t="s">
        <v>38</v>
      </c>
      <c r="Q696" s="1" t="s">
        <v>8382</v>
      </c>
      <c r="R696" s="1">
        <v>12</v>
      </c>
      <c r="S696" s="1" t="s">
        <v>37</v>
      </c>
      <c r="T696" s="38">
        <v>240000</v>
      </c>
      <c r="U696" s="1" t="s">
        <v>37</v>
      </c>
      <c r="V696" s="40" t="s">
        <v>8332</v>
      </c>
      <c r="W696" s="1" t="s">
        <v>37</v>
      </c>
      <c r="X696" s="38" t="s">
        <v>38</v>
      </c>
      <c r="Y696" s="38" t="s">
        <v>38</v>
      </c>
      <c r="Z696" s="38" t="s">
        <v>38</v>
      </c>
      <c r="AA696" s="38" t="s">
        <v>38</v>
      </c>
      <c r="AB696" s="38" t="s">
        <v>38</v>
      </c>
      <c r="AC696" s="7">
        <v>45931</v>
      </c>
      <c r="AD696" s="38" t="s">
        <v>38</v>
      </c>
      <c r="AE696" s="38" t="s">
        <v>38</v>
      </c>
      <c r="AF696" s="1" t="s">
        <v>6277</v>
      </c>
    </row>
    <row r="697" spans="1:32" s="6" customFormat="1" ht="60" customHeight="1" x14ac:dyDescent="0.2">
      <c r="A697" s="5">
        <v>694</v>
      </c>
      <c r="B697" s="1" t="s">
        <v>6223</v>
      </c>
      <c r="C697" s="1" t="s">
        <v>27</v>
      </c>
      <c r="D697" s="1" t="s">
        <v>28</v>
      </c>
      <c r="E697" s="1" t="s">
        <v>1719</v>
      </c>
      <c r="F697" s="1" t="s">
        <v>1719</v>
      </c>
      <c r="G697" s="1" t="s">
        <v>8381</v>
      </c>
      <c r="H697" s="1" t="s">
        <v>8380</v>
      </c>
      <c r="I697" s="1" t="s">
        <v>8379</v>
      </c>
      <c r="J697" s="1" t="s">
        <v>1719</v>
      </c>
      <c r="K697" s="1">
        <v>33.407850000000003</v>
      </c>
      <c r="L697" s="1">
        <v>71.889392000000001</v>
      </c>
      <c r="M697" s="1">
        <v>40</v>
      </c>
      <c r="N697" s="1">
        <v>1381644</v>
      </c>
      <c r="O697" s="1">
        <v>480000</v>
      </c>
      <c r="P697" s="7">
        <v>45598</v>
      </c>
      <c r="Q697" s="1">
        <v>4.2699999999999996</v>
      </c>
      <c r="R697" s="1">
        <v>12</v>
      </c>
      <c r="S697" s="1" t="s">
        <v>37</v>
      </c>
      <c r="T697" s="38" t="s">
        <v>38</v>
      </c>
      <c r="U697" s="38" t="s">
        <v>38</v>
      </c>
      <c r="V697" s="38" t="s">
        <v>38</v>
      </c>
      <c r="W697" s="38" t="s">
        <v>38</v>
      </c>
      <c r="X697" s="38" t="s">
        <v>38</v>
      </c>
      <c r="Y697" s="38" t="s">
        <v>38</v>
      </c>
      <c r="Z697" s="38" t="s">
        <v>38</v>
      </c>
      <c r="AA697" s="38" t="s">
        <v>38</v>
      </c>
      <c r="AB697" s="38" t="s">
        <v>38</v>
      </c>
      <c r="AC697" s="38" t="s">
        <v>38</v>
      </c>
      <c r="AD697" s="38" t="s">
        <v>38</v>
      </c>
      <c r="AE697" s="38" t="s">
        <v>38</v>
      </c>
      <c r="AF697" s="1" t="s">
        <v>6971</v>
      </c>
    </row>
    <row r="698" spans="1:32" s="6" customFormat="1" ht="60" customHeight="1" x14ac:dyDescent="0.2">
      <c r="A698" s="1">
        <v>695</v>
      </c>
      <c r="B698" s="1" t="s">
        <v>6223</v>
      </c>
      <c r="C698" s="1" t="s">
        <v>27</v>
      </c>
      <c r="D698" s="1" t="s">
        <v>28</v>
      </c>
      <c r="E698" s="1" t="s">
        <v>1719</v>
      </c>
      <c r="F698" s="1" t="s">
        <v>1719</v>
      </c>
      <c r="G698" s="1" t="s">
        <v>8381</v>
      </c>
      <c r="H698" s="1" t="s">
        <v>8380</v>
      </c>
      <c r="I698" s="1" t="s">
        <v>8379</v>
      </c>
      <c r="J698" s="1" t="s">
        <v>1719</v>
      </c>
      <c r="K698" s="1">
        <v>33.407850000000003</v>
      </c>
      <c r="L698" s="1">
        <v>71.889392000000001</v>
      </c>
      <c r="M698" s="1">
        <v>40</v>
      </c>
      <c r="N698" s="1">
        <v>1381644</v>
      </c>
      <c r="O698" s="1">
        <v>480000</v>
      </c>
      <c r="P698" s="7">
        <v>45598</v>
      </c>
      <c r="Q698" s="1">
        <v>4.2699999999999996</v>
      </c>
      <c r="R698" s="1">
        <v>12</v>
      </c>
      <c r="S698" s="1" t="s">
        <v>37</v>
      </c>
      <c r="T698" s="1">
        <v>240000</v>
      </c>
      <c r="U698" s="1" t="s">
        <v>37</v>
      </c>
      <c r="V698" s="1" t="s">
        <v>38</v>
      </c>
      <c r="W698" s="1" t="s">
        <v>38</v>
      </c>
      <c r="X698" s="38" t="s">
        <v>38</v>
      </c>
      <c r="Y698" s="38" t="s">
        <v>38</v>
      </c>
      <c r="Z698" s="38" t="s">
        <v>38</v>
      </c>
      <c r="AA698" s="38" t="s">
        <v>38</v>
      </c>
      <c r="AB698" s="38" t="s">
        <v>38</v>
      </c>
      <c r="AC698" s="38" t="s">
        <v>38</v>
      </c>
      <c r="AD698" s="38" t="s">
        <v>38</v>
      </c>
      <c r="AE698" s="38" t="s">
        <v>38</v>
      </c>
      <c r="AF698" s="1" t="s">
        <v>6270</v>
      </c>
    </row>
    <row r="699" spans="1:32" s="6" customFormat="1" ht="60" customHeight="1" x14ac:dyDescent="0.2">
      <c r="A699" s="5">
        <v>696</v>
      </c>
      <c r="B699" s="1" t="s">
        <v>6223</v>
      </c>
      <c r="C699" s="1" t="s">
        <v>27</v>
      </c>
      <c r="D699" s="1" t="s">
        <v>28</v>
      </c>
      <c r="E699" s="1" t="s">
        <v>1719</v>
      </c>
      <c r="F699" s="1" t="s">
        <v>1719</v>
      </c>
      <c r="G699" s="1" t="s">
        <v>8381</v>
      </c>
      <c r="H699" s="1" t="s">
        <v>8380</v>
      </c>
      <c r="I699" s="1" t="s">
        <v>8379</v>
      </c>
      <c r="J699" s="1" t="s">
        <v>1719</v>
      </c>
      <c r="K699" s="1">
        <v>33.407850000000003</v>
      </c>
      <c r="L699" s="1">
        <v>71.889392000000001</v>
      </c>
      <c r="M699" s="1">
        <v>40</v>
      </c>
      <c r="N699" s="1">
        <v>1381644</v>
      </c>
      <c r="O699" s="1">
        <v>480000</v>
      </c>
      <c r="P699" s="7">
        <v>45598</v>
      </c>
      <c r="Q699" s="1">
        <v>4.2699999999999996</v>
      </c>
      <c r="R699" s="1">
        <v>12</v>
      </c>
      <c r="S699" s="1" t="s">
        <v>37</v>
      </c>
      <c r="T699" s="1">
        <v>240000</v>
      </c>
      <c r="U699" s="1" t="s">
        <v>37</v>
      </c>
      <c r="V699" s="1">
        <v>192000</v>
      </c>
      <c r="W699" s="1" t="s">
        <v>80</v>
      </c>
      <c r="X699" s="1">
        <v>7</v>
      </c>
      <c r="Y699" s="38" t="s">
        <v>38</v>
      </c>
      <c r="Z699" s="38" t="s">
        <v>38</v>
      </c>
      <c r="AA699" s="38" t="s">
        <v>38</v>
      </c>
      <c r="AB699" s="38" t="s">
        <v>38</v>
      </c>
      <c r="AC699" s="1" t="s">
        <v>8378</v>
      </c>
      <c r="AD699" s="38" t="s">
        <v>38</v>
      </c>
      <c r="AE699" s="38" t="s">
        <v>38</v>
      </c>
      <c r="AF699" s="1" t="s">
        <v>6277</v>
      </c>
    </row>
    <row r="700" spans="1:32" s="6" customFormat="1" ht="60" customHeight="1" x14ac:dyDescent="0.2">
      <c r="A700" s="1">
        <v>697</v>
      </c>
      <c r="B700" s="1" t="s">
        <v>6223</v>
      </c>
      <c r="C700" s="1" t="s">
        <v>27</v>
      </c>
      <c r="D700" s="1" t="s">
        <v>28</v>
      </c>
      <c r="E700" s="1" t="s">
        <v>5106</v>
      </c>
      <c r="F700" s="1" t="s">
        <v>8377</v>
      </c>
      <c r="G700" s="1" t="s">
        <v>8376</v>
      </c>
      <c r="H700" s="1" t="s">
        <v>8375</v>
      </c>
      <c r="I700" s="1" t="s">
        <v>8374</v>
      </c>
      <c r="J700" s="1" t="s">
        <v>8373</v>
      </c>
      <c r="K700" s="1">
        <v>33.314647000000001</v>
      </c>
      <c r="L700" s="1">
        <v>72.251840000000001</v>
      </c>
      <c r="M700" s="1">
        <v>45</v>
      </c>
      <c r="N700" s="1">
        <v>1176724</v>
      </c>
      <c r="O700" s="1">
        <v>480000</v>
      </c>
      <c r="P700" s="7">
        <v>45361</v>
      </c>
      <c r="Q700" s="1">
        <v>3.66</v>
      </c>
      <c r="R700" s="1">
        <v>10</v>
      </c>
      <c r="S700" s="1" t="s">
        <v>37</v>
      </c>
      <c r="T700" s="38" t="s">
        <v>38</v>
      </c>
      <c r="U700" s="38" t="s">
        <v>38</v>
      </c>
      <c r="V700" s="38" t="s">
        <v>38</v>
      </c>
      <c r="W700" s="38" t="s">
        <v>38</v>
      </c>
      <c r="X700" s="38" t="s">
        <v>38</v>
      </c>
      <c r="Y700" s="38" t="s">
        <v>38</v>
      </c>
      <c r="Z700" s="38" t="s">
        <v>38</v>
      </c>
      <c r="AA700" s="38" t="s">
        <v>38</v>
      </c>
      <c r="AB700" s="38" t="s">
        <v>38</v>
      </c>
      <c r="AC700" s="1" t="s">
        <v>38</v>
      </c>
      <c r="AD700" s="38" t="s">
        <v>38</v>
      </c>
      <c r="AE700" s="38" t="s">
        <v>38</v>
      </c>
      <c r="AF700" s="1" t="s">
        <v>6971</v>
      </c>
    </row>
    <row r="701" spans="1:32" s="6" customFormat="1" ht="60" customHeight="1" x14ac:dyDescent="0.2">
      <c r="A701" s="5">
        <v>698</v>
      </c>
      <c r="B701" s="1" t="s">
        <v>6223</v>
      </c>
      <c r="C701" s="1" t="s">
        <v>27</v>
      </c>
      <c r="D701" s="1" t="s">
        <v>28</v>
      </c>
      <c r="E701" s="1" t="s">
        <v>5106</v>
      </c>
      <c r="F701" s="1" t="s">
        <v>8377</v>
      </c>
      <c r="G701" s="1" t="s">
        <v>8376</v>
      </c>
      <c r="H701" s="1" t="s">
        <v>8375</v>
      </c>
      <c r="I701" s="1" t="s">
        <v>8374</v>
      </c>
      <c r="J701" s="1" t="s">
        <v>8373</v>
      </c>
      <c r="K701" s="1">
        <v>33.314647000000001</v>
      </c>
      <c r="L701" s="1">
        <v>72.251840000000001</v>
      </c>
      <c r="M701" s="1">
        <v>45</v>
      </c>
      <c r="N701" s="1">
        <v>1176724</v>
      </c>
      <c r="O701" s="1">
        <v>480000</v>
      </c>
      <c r="P701" s="7">
        <v>45361</v>
      </c>
      <c r="Q701" s="1">
        <v>3.66</v>
      </c>
      <c r="R701" s="1">
        <v>10</v>
      </c>
      <c r="S701" s="1" t="s">
        <v>37</v>
      </c>
      <c r="T701" s="1">
        <v>240000</v>
      </c>
      <c r="U701" s="1" t="s">
        <v>37</v>
      </c>
      <c r="V701" s="38" t="s">
        <v>38</v>
      </c>
      <c r="W701" s="38" t="s">
        <v>38</v>
      </c>
      <c r="X701" s="1">
        <v>13.5</v>
      </c>
      <c r="Y701" s="38" t="s">
        <v>38</v>
      </c>
      <c r="Z701" s="38" t="s">
        <v>38</v>
      </c>
      <c r="AA701" s="38" t="s">
        <v>38</v>
      </c>
      <c r="AB701" s="38" t="s">
        <v>38</v>
      </c>
      <c r="AC701" s="1" t="s">
        <v>38</v>
      </c>
      <c r="AD701" s="38" t="s">
        <v>38</v>
      </c>
      <c r="AE701" s="38" t="s">
        <v>38</v>
      </c>
      <c r="AF701" s="1" t="s">
        <v>6270</v>
      </c>
    </row>
    <row r="702" spans="1:32" s="6" customFormat="1" ht="60" customHeight="1" x14ac:dyDescent="0.2">
      <c r="A702" s="1">
        <v>699</v>
      </c>
      <c r="B702" s="1" t="s">
        <v>6223</v>
      </c>
      <c r="C702" s="1" t="s">
        <v>27</v>
      </c>
      <c r="D702" s="1" t="s">
        <v>28</v>
      </c>
      <c r="E702" s="1" t="s">
        <v>5106</v>
      </c>
      <c r="F702" s="1" t="s">
        <v>8377</v>
      </c>
      <c r="G702" s="1" t="s">
        <v>8376</v>
      </c>
      <c r="H702" s="1" t="s">
        <v>8375</v>
      </c>
      <c r="I702" s="1" t="s">
        <v>8374</v>
      </c>
      <c r="J702" s="1" t="s">
        <v>8373</v>
      </c>
      <c r="K702" s="1">
        <v>33.314647000000001</v>
      </c>
      <c r="L702" s="1">
        <v>72.251840000000001</v>
      </c>
      <c r="M702" s="1">
        <v>45</v>
      </c>
      <c r="N702" s="1">
        <v>1176724</v>
      </c>
      <c r="O702" s="1">
        <v>480000</v>
      </c>
      <c r="P702" s="7">
        <v>45361</v>
      </c>
      <c r="Q702" s="1">
        <v>3.66</v>
      </c>
      <c r="R702" s="1">
        <v>10</v>
      </c>
      <c r="S702" s="1" t="s">
        <v>37</v>
      </c>
      <c r="T702" s="1">
        <v>240000</v>
      </c>
      <c r="U702" s="1" t="s">
        <v>37</v>
      </c>
      <c r="V702" s="1">
        <v>192000</v>
      </c>
      <c r="W702" s="1" t="s">
        <v>37</v>
      </c>
      <c r="X702" s="1">
        <v>13.5</v>
      </c>
      <c r="Y702" s="38" t="s">
        <v>38</v>
      </c>
      <c r="Z702" s="38" t="s">
        <v>38</v>
      </c>
      <c r="AA702" s="38" t="s">
        <v>38</v>
      </c>
      <c r="AB702" s="38" t="s">
        <v>38</v>
      </c>
      <c r="AC702" s="7">
        <v>45690</v>
      </c>
      <c r="AD702" s="38" t="s">
        <v>38</v>
      </c>
      <c r="AE702" s="38" t="s">
        <v>38</v>
      </c>
      <c r="AF702" s="1" t="s">
        <v>6277</v>
      </c>
    </row>
    <row r="703" spans="1:32" s="6" customFormat="1" ht="60" customHeight="1" x14ac:dyDescent="0.2">
      <c r="A703" s="5">
        <v>700</v>
      </c>
      <c r="B703" s="1" t="s">
        <v>6223</v>
      </c>
      <c r="C703" s="1" t="s">
        <v>27</v>
      </c>
      <c r="D703" s="1" t="s">
        <v>28</v>
      </c>
      <c r="E703" s="1" t="s">
        <v>8372</v>
      </c>
      <c r="F703" s="1" t="s">
        <v>2380</v>
      </c>
      <c r="G703" s="1" t="s">
        <v>2362</v>
      </c>
      <c r="H703" s="1" t="s">
        <v>8371</v>
      </c>
      <c r="I703" s="1" t="s">
        <v>8370</v>
      </c>
      <c r="J703" s="1" t="s">
        <v>8369</v>
      </c>
      <c r="K703" s="1">
        <v>33.411648</v>
      </c>
      <c r="L703" s="1">
        <v>72.065816999999996</v>
      </c>
      <c r="M703" s="1">
        <v>40</v>
      </c>
      <c r="N703" s="1">
        <v>1001264</v>
      </c>
      <c r="O703" s="1">
        <v>480000</v>
      </c>
      <c r="P703" s="7">
        <v>45524</v>
      </c>
      <c r="Q703" s="1">
        <v>3.66</v>
      </c>
      <c r="R703" s="1">
        <v>12</v>
      </c>
      <c r="S703" s="1" t="s">
        <v>37</v>
      </c>
      <c r="T703" s="1">
        <v>240000</v>
      </c>
      <c r="U703" s="1" t="s">
        <v>37</v>
      </c>
      <c r="V703" s="38" t="s">
        <v>38</v>
      </c>
      <c r="W703" s="38" t="s">
        <v>38</v>
      </c>
      <c r="X703" s="38" t="s">
        <v>38</v>
      </c>
      <c r="Y703" s="38" t="s">
        <v>38</v>
      </c>
      <c r="Z703" s="38" t="s">
        <v>38</v>
      </c>
      <c r="AA703" s="38" t="s">
        <v>38</v>
      </c>
      <c r="AB703" s="38" t="s">
        <v>38</v>
      </c>
      <c r="AC703" s="1" t="s">
        <v>38</v>
      </c>
      <c r="AD703" s="38" t="s">
        <v>38</v>
      </c>
      <c r="AE703" s="38" t="s">
        <v>38</v>
      </c>
      <c r="AF703" s="1" t="s">
        <v>6270</v>
      </c>
    </row>
    <row r="704" spans="1:32" s="6" customFormat="1" ht="60" customHeight="1" x14ac:dyDescent="0.2">
      <c r="A704" s="1">
        <v>701</v>
      </c>
      <c r="B704" s="1" t="s">
        <v>6223</v>
      </c>
      <c r="C704" s="1" t="s">
        <v>27</v>
      </c>
      <c r="D704" s="1" t="s">
        <v>28</v>
      </c>
      <c r="E704" s="1" t="s">
        <v>8372</v>
      </c>
      <c r="F704" s="1" t="s">
        <v>2380</v>
      </c>
      <c r="G704" s="1" t="s">
        <v>2362</v>
      </c>
      <c r="H704" s="1" t="s">
        <v>8371</v>
      </c>
      <c r="I704" s="1" t="s">
        <v>8370</v>
      </c>
      <c r="J704" s="1" t="s">
        <v>8369</v>
      </c>
      <c r="K704" s="1">
        <v>33.411648</v>
      </c>
      <c r="L704" s="1">
        <v>72.065816999999996</v>
      </c>
      <c r="M704" s="1">
        <v>40</v>
      </c>
      <c r="N704" s="1">
        <v>1001264</v>
      </c>
      <c r="O704" s="1">
        <v>480000</v>
      </c>
      <c r="P704" s="7">
        <v>45524</v>
      </c>
      <c r="Q704" s="1">
        <v>3.66</v>
      </c>
      <c r="R704" s="1">
        <v>12</v>
      </c>
      <c r="S704" s="1" t="s">
        <v>37</v>
      </c>
      <c r="T704" s="1">
        <v>240000</v>
      </c>
      <c r="U704" s="1" t="s">
        <v>37</v>
      </c>
      <c r="V704" s="1">
        <v>192000</v>
      </c>
      <c r="W704" s="1" t="s">
        <v>37</v>
      </c>
      <c r="X704" s="1">
        <v>11.5</v>
      </c>
      <c r="Y704" s="38" t="s">
        <v>38</v>
      </c>
      <c r="Z704" s="38" t="s">
        <v>38</v>
      </c>
      <c r="AA704" s="38" t="s">
        <v>38</v>
      </c>
      <c r="AB704" s="38" t="s">
        <v>38</v>
      </c>
      <c r="AC704" s="1" t="s">
        <v>8118</v>
      </c>
      <c r="AD704" s="38" t="s">
        <v>38</v>
      </c>
      <c r="AE704" s="38" t="s">
        <v>38</v>
      </c>
      <c r="AF704" s="1" t="s">
        <v>6277</v>
      </c>
    </row>
    <row r="705" spans="1:32" s="6" customFormat="1" ht="60" customHeight="1" x14ac:dyDescent="0.2">
      <c r="A705" s="5">
        <v>702</v>
      </c>
      <c r="B705" s="1" t="s">
        <v>6223</v>
      </c>
      <c r="C705" s="1" t="s">
        <v>27</v>
      </c>
      <c r="D705" s="1" t="s">
        <v>28</v>
      </c>
      <c r="E705" s="1" t="s">
        <v>1719</v>
      </c>
      <c r="F705" s="1" t="s">
        <v>1719</v>
      </c>
      <c r="G705" s="1" t="s">
        <v>6655</v>
      </c>
      <c r="H705" s="1" t="s">
        <v>6654</v>
      </c>
      <c r="I705" s="1" t="s">
        <v>6653</v>
      </c>
      <c r="J705" s="1" t="s">
        <v>8368</v>
      </c>
      <c r="K705" s="1">
        <v>33.402839999999998</v>
      </c>
      <c r="L705" s="1">
        <v>71.896542999999994</v>
      </c>
      <c r="M705" s="1">
        <v>40</v>
      </c>
      <c r="N705" s="1">
        <v>1075478</v>
      </c>
      <c r="O705" s="1">
        <v>480000</v>
      </c>
      <c r="P705" s="7">
        <v>45517</v>
      </c>
      <c r="Q705" s="1">
        <v>4.24</v>
      </c>
      <c r="R705" s="1">
        <v>10.5</v>
      </c>
      <c r="S705" s="1" t="s">
        <v>37</v>
      </c>
      <c r="T705" s="38" t="s">
        <v>38</v>
      </c>
      <c r="U705" s="38" t="s">
        <v>38</v>
      </c>
      <c r="V705" s="38" t="s">
        <v>38</v>
      </c>
      <c r="W705" s="38" t="s">
        <v>38</v>
      </c>
      <c r="X705" s="38" t="s">
        <v>38</v>
      </c>
      <c r="Y705" s="38" t="s">
        <v>38</v>
      </c>
      <c r="Z705" s="38" t="s">
        <v>38</v>
      </c>
      <c r="AA705" s="38" t="s">
        <v>38</v>
      </c>
      <c r="AB705" s="38" t="s">
        <v>38</v>
      </c>
      <c r="AC705" s="1" t="s">
        <v>38</v>
      </c>
      <c r="AD705" s="38" t="s">
        <v>38</v>
      </c>
      <c r="AE705" s="38" t="s">
        <v>38</v>
      </c>
      <c r="AF705" s="1" t="s">
        <v>6971</v>
      </c>
    </row>
    <row r="706" spans="1:32" s="6" customFormat="1" ht="60" customHeight="1" x14ac:dyDescent="0.2">
      <c r="A706" s="1">
        <v>703</v>
      </c>
      <c r="B706" s="1" t="s">
        <v>6223</v>
      </c>
      <c r="C706" s="1" t="s">
        <v>27</v>
      </c>
      <c r="D706" s="1" t="s">
        <v>28</v>
      </c>
      <c r="E706" s="1" t="s">
        <v>1719</v>
      </c>
      <c r="F706" s="1" t="s">
        <v>1719</v>
      </c>
      <c r="G706" s="1" t="s">
        <v>6655</v>
      </c>
      <c r="H706" s="1" t="s">
        <v>6654</v>
      </c>
      <c r="I706" s="1" t="s">
        <v>6653</v>
      </c>
      <c r="J706" s="1" t="s">
        <v>8368</v>
      </c>
      <c r="K706" s="1">
        <v>33.402839999999998</v>
      </c>
      <c r="L706" s="1">
        <v>71.896542999999994</v>
      </c>
      <c r="M706" s="1">
        <v>40</v>
      </c>
      <c r="N706" s="1">
        <v>1075478</v>
      </c>
      <c r="O706" s="1">
        <v>480000</v>
      </c>
      <c r="P706" s="7">
        <v>45517</v>
      </c>
      <c r="Q706" s="1">
        <v>4.24</v>
      </c>
      <c r="R706" s="1">
        <v>10.5</v>
      </c>
      <c r="S706" s="1" t="s">
        <v>37</v>
      </c>
      <c r="T706" s="1">
        <v>240000</v>
      </c>
      <c r="U706" s="1" t="s">
        <v>37</v>
      </c>
      <c r="V706" s="38" t="s">
        <v>38</v>
      </c>
      <c r="W706" s="38" t="s">
        <v>38</v>
      </c>
      <c r="X706" s="38" t="s">
        <v>38</v>
      </c>
      <c r="Y706" s="38" t="s">
        <v>38</v>
      </c>
      <c r="Z706" s="38" t="s">
        <v>38</v>
      </c>
      <c r="AA706" s="38" t="s">
        <v>38</v>
      </c>
      <c r="AB706" s="38" t="s">
        <v>38</v>
      </c>
      <c r="AC706" s="1" t="s">
        <v>38</v>
      </c>
      <c r="AD706" s="38" t="s">
        <v>38</v>
      </c>
      <c r="AE706" s="38" t="s">
        <v>38</v>
      </c>
      <c r="AF706" s="1" t="s">
        <v>6270</v>
      </c>
    </row>
    <row r="707" spans="1:32" s="6" customFormat="1" ht="60" customHeight="1" x14ac:dyDescent="0.2">
      <c r="A707" s="5">
        <v>704</v>
      </c>
      <c r="B707" s="1" t="s">
        <v>6223</v>
      </c>
      <c r="C707" s="1" t="s">
        <v>27</v>
      </c>
      <c r="D707" s="1" t="s">
        <v>28</v>
      </c>
      <c r="E707" s="1" t="s">
        <v>1719</v>
      </c>
      <c r="F707" s="1" t="s">
        <v>1719</v>
      </c>
      <c r="G707" s="1" t="s">
        <v>6655</v>
      </c>
      <c r="H707" s="1" t="s">
        <v>6654</v>
      </c>
      <c r="I707" s="1" t="s">
        <v>6653</v>
      </c>
      <c r="J707" s="1" t="s">
        <v>8368</v>
      </c>
      <c r="K707" s="1">
        <v>33.402839999999998</v>
      </c>
      <c r="L707" s="1">
        <v>71.896542999999994</v>
      </c>
      <c r="M707" s="1">
        <v>40</v>
      </c>
      <c r="N707" s="1">
        <v>1075478</v>
      </c>
      <c r="O707" s="1">
        <v>480000</v>
      </c>
      <c r="P707" s="7">
        <v>45517</v>
      </c>
      <c r="Q707" s="1">
        <v>4.24</v>
      </c>
      <c r="R707" s="1">
        <v>10.5</v>
      </c>
      <c r="S707" s="1" t="s">
        <v>37</v>
      </c>
      <c r="T707" s="1">
        <v>240000</v>
      </c>
      <c r="U707" s="1" t="s">
        <v>37</v>
      </c>
      <c r="V707" s="1">
        <v>192000</v>
      </c>
      <c r="W707" s="1" t="s">
        <v>37</v>
      </c>
      <c r="X707" s="1">
        <v>8</v>
      </c>
      <c r="Y707" s="38" t="s">
        <v>38</v>
      </c>
      <c r="Z707" s="38" t="s">
        <v>38</v>
      </c>
      <c r="AA707" s="38" t="s">
        <v>38</v>
      </c>
      <c r="AB707" s="38" t="s">
        <v>38</v>
      </c>
      <c r="AC707" s="7">
        <v>45870</v>
      </c>
      <c r="AD707" s="38" t="s">
        <v>38</v>
      </c>
      <c r="AE707" s="38" t="s">
        <v>38</v>
      </c>
      <c r="AF707" s="1" t="s">
        <v>6277</v>
      </c>
    </row>
    <row r="708" spans="1:32" s="6" customFormat="1" ht="60" customHeight="1" x14ac:dyDescent="0.2">
      <c r="A708" s="1">
        <v>705</v>
      </c>
      <c r="B708" s="1" t="s">
        <v>6223</v>
      </c>
      <c r="C708" s="1" t="s">
        <v>363</v>
      </c>
      <c r="D708" s="1" t="s">
        <v>387</v>
      </c>
      <c r="E708" s="1" t="s">
        <v>7877</v>
      </c>
      <c r="F708" s="1" t="s">
        <v>489</v>
      </c>
      <c r="G708" s="1" t="s">
        <v>7876</v>
      </c>
      <c r="H708" s="1" t="s">
        <v>7875</v>
      </c>
      <c r="I708" s="1" t="s">
        <v>7874</v>
      </c>
      <c r="J708" s="1" t="str">
        <f t="shared" ref="J708:J714" si="13">E708</f>
        <v>Sadraki</v>
      </c>
      <c r="K708" s="59">
        <v>32.732441999999999</v>
      </c>
      <c r="L708" s="59">
        <v>72.348341000000005</v>
      </c>
      <c r="M708" s="1">
        <v>40</v>
      </c>
      <c r="N708" s="1">
        <v>1474381</v>
      </c>
      <c r="O708" s="1">
        <v>480000</v>
      </c>
      <c r="P708" s="7">
        <v>45632</v>
      </c>
      <c r="Q708" s="1">
        <v>3.66</v>
      </c>
      <c r="R708" s="1">
        <v>12</v>
      </c>
      <c r="S708" s="1" t="s">
        <v>37</v>
      </c>
      <c r="T708" s="38" t="s">
        <v>38</v>
      </c>
      <c r="U708" s="38" t="s">
        <v>38</v>
      </c>
      <c r="V708" s="38" t="s">
        <v>38</v>
      </c>
      <c r="W708" s="38" t="s">
        <v>38</v>
      </c>
      <c r="X708" s="38" t="s">
        <v>38</v>
      </c>
      <c r="Y708" s="38" t="s">
        <v>38</v>
      </c>
      <c r="Z708" s="38" t="s">
        <v>38</v>
      </c>
      <c r="AA708" s="38" t="s">
        <v>38</v>
      </c>
      <c r="AB708" s="38" t="s">
        <v>38</v>
      </c>
      <c r="AC708" s="1"/>
      <c r="AD708" s="38" t="s">
        <v>38</v>
      </c>
      <c r="AE708" s="38" t="s">
        <v>38</v>
      </c>
      <c r="AF708" s="1" t="s">
        <v>6440</v>
      </c>
    </row>
    <row r="709" spans="1:32" s="6" customFormat="1" ht="60" customHeight="1" x14ac:dyDescent="0.2">
      <c r="A709" s="5">
        <v>706</v>
      </c>
      <c r="B709" s="1" t="s">
        <v>6223</v>
      </c>
      <c r="C709" s="1" t="s">
        <v>363</v>
      </c>
      <c r="D709" s="1" t="s">
        <v>387</v>
      </c>
      <c r="E709" s="1" t="s">
        <v>7877</v>
      </c>
      <c r="F709" s="1" t="s">
        <v>489</v>
      </c>
      <c r="G709" s="1" t="s">
        <v>8249</v>
      </c>
      <c r="H709" s="1" t="s">
        <v>8248</v>
      </c>
      <c r="I709" s="1" t="s">
        <v>8247</v>
      </c>
      <c r="J709" s="1" t="str">
        <f t="shared" si="13"/>
        <v>Sadraki</v>
      </c>
      <c r="K709" s="59">
        <v>32.739922</v>
      </c>
      <c r="L709" s="59">
        <v>72.358267999999981</v>
      </c>
      <c r="M709" s="1">
        <v>40</v>
      </c>
      <c r="N709" s="1">
        <v>1474381</v>
      </c>
      <c r="O709" s="1">
        <v>480000</v>
      </c>
      <c r="P709" s="7">
        <v>45632</v>
      </c>
      <c r="Q709" s="1">
        <v>3.66</v>
      </c>
      <c r="R709" s="1">
        <v>12</v>
      </c>
      <c r="S709" s="1" t="s">
        <v>37</v>
      </c>
      <c r="T709" s="38" t="s">
        <v>38</v>
      </c>
      <c r="U709" s="38" t="s">
        <v>38</v>
      </c>
      <c r="V709" s="38" t="s">
        <v>38</v>
      </c>
      <c r="W709" s="38" t="s">
        <v>38</v>
      </c>
      <c r="X709" s="38" t="s">
        <v>38</v>
      </c>
      <c r="Y709" s="38" t="s">
        <v>38</v>
      </c>
      <c r="Z709" s="38" t="s">
        <v>38</v>
      </c>
      <c r="AA709" s="38" t="s">
        <v>38</v>
      </c>
      <c r="AB709" s="38" t="s">
        <v>38</v>
      </c>
      <c r="AC709" s="1" t="s">
        <v>38</v>
      </c>
      <c r="AD709" s="38" t="s">
        <v>38</v>
      </c>
      <c r="AE709" s="38" t="s">
        <v>38</v>
      </c>
      <c r="AF709" s="1" t="s">
        <v>6440</v>
      </c>
    </row>
    <row r="710" spans="1:32" s="6" customFormat="1" ht="60" customHeight="1" x14ac:dyDescent="0.2">
      <c r="A710" s="1">
        <v>707</v>
      </c>
      <c r="B710" s="1" t="s">
        <v>6223</v>
      </c>
      <c r="C710" s="1" t="s">
        <v>363</v>
      </c>
      <c r="D710" s="1" t="s">
        <v>387</v>
      </c>
      <c r="E710" s="1" t="s">
        <v>7877</v>
      </c>
      <c r="F710" s="1" t="s">
        <v>489</v>
      </c>
      <c r="G710" s="1" t="s">
        <v>7880</v>
      </c>
      <c r="H710" s="1" t="s">
        <v>7879</v>
      </c>
      <c r="I710" s="1" t="s">
        <v>7878</v>
      </c>
      <c r="J710" s="1" t="str">
        <f t="shared" si="13"/>
        <v>Sadraki</v>
      </c>
      <c r="K710" s="59">
        <v>32.741590000000002</v>
      </c>
      <c r="L710" s="59">
        <v>72.360057999999981</v>
      </c>
      <c r="M710" s="1">
        <v>40</v>
      </c>
      <c r="N710" s="1">
        <v>1474381</v>
      </c>
      <c r="O710" s="1">
        <v>480000</v>
      </c>
      <c r="P710" s="7">
        <v>45632</v>
      </c>
      <c r="Q710" s="1">
        <v>3.66</v>
      </c>
      <c r="R710" s="1">
        <v>12</v>
      </c>
      <c r="S710" s="1" t="s">
        <v>37</v>
      </c>
      <c r="T710" s="38" t="s">
        <v>38</v>
      </c>
      <c r="U710" s="38" t="s">
        <v>38</v>
      </c>
      <c r="V710" s="38" t="s">
        <v>38</v>
      </c>
      <c r="W710" s="38" t="s">
        <v>38</v>
      </c>
      <c r="X710" s="38" t="s">
        <v>38</v>
      </c>
      <c r="Y710" s="38" t="s">
        <v>38</v>
      </c>
      <c r="Z710" s="38" t="s">
        <v>38</v>
      </c>
      <c r="AA710" s="38" t="s">
        <v>38</v>
      </c>
      <c r="AB710" s="38" t="s">
        <v>38</v>
      </c>
      <c r="AC710" s="1" t="s">
        <v>38</v>
      </c>
      <c r="AD710" s="38" t="s">
        <v>38</v>
      </c>
      <c r="AE710" s="38" t="s">
        <v>38</v>
      </c>
      <c r="AF710" s="1" t="s">
        <v>6440</v>
      </c>
    </row>
    <row r="711" spans="1:32" s="6" customFormat="1" ht="60" customHeight="1" x14ac:dyDescent="0.2">
      <c r="A711" s="5">
        <v>708</v>
      </c>
      <c r="B711" s="1" t="s">
        <v>6223</v>
      </c>
      <c r="C711" s="1" t="s">
        <v>363</v>
      </c>
      <c r="D711" s="1" t="s">
        <v>387</v>
      </c>
      <c r="E711" s="1" t="s">
        <v>8235</v>
      </c>
      <c r="F711" s="1" t="s">
        <v>8231</v>
      </c>
      <c r="G711" s="1" t="s">
        <v>8300</v>
      </c>
      <c r="H711" s="1" t="s">
        <v>8299</v>
      </c>
      <c r="I711" s="1" t="s">
        <v>8298</v>
      </c>
      <c r="J711" s="1" t="str">
        <f t="shared" si="13"/>
        <v>Markhal</v>
      </c>
      <c r="K711" s="59">
        <v>33.125123000000002</v>
      </c>
      <c r="L711" s="59">
        <v>72.213738000000006</v>
      </c>
      <c r="M711" s="1">
        <v>40</v>
      </c>
      <c r="N711" s="1">
        <v>1290931</v>
      </c>
      <c r="O711" s="1">
        <v>480000</v>
      </c>
      <c r="P711" s="7">
        <v>45632</v>
      </c>
      <c r="Q711" s="1">
        <v>3.66</v>
      </c>
      <c r="R711" s="1">
        <v>12</v>
      </c>
      <c r="S711" s="1" t="s">
        <v>37</v>
      </c>
      <c r="T711" s="38" t="s">
        <v>38</v>
      </c>
      <c r="U711" s="38" t="s">
        <v>38</v>
      </c>
      <c r="V711" s="38" t="s">
        <v>38</v>
      </c>
      <c r="W711" s="38" t="s">
        <v>38</v>
      </c>
      <c r="X711" s="38" t="s">
        <v>38</v>
      </c>
      <c r="Y711" s="38" t="s">
        <v>38</v>
      </c>
      <c r="Z711" s="38" t="s">
        <v>38</v>
      </c>
      <c r="AA711" s="38" t="s">
        <v>38</v>
      </c>
      <c r="AB711" s="38" t="s">
        <v>38</v>
      </c>
      <c r="AC711" s="1" t="s">
        <v>38</v>
      </c>
      <c r="AD711" s="38" t="s">
        <v>38</v>
      </c>
      <c r="AE711" s="38" t="s">
        <v>38</v>
      </c>
      <c r="AF711" s="1" t="s">
        <v>6440</v>
      </c>
    </row>
    <row r="712" spans="1:32" s="6" customFormat="1" ht="60" customHeight="1" x14ac:dyDescent="0.2">
      <c r="A712" s="1">
        <v>709</v>
      </c>
      <c r="B712" s="1" t="s">
        <v>6223</v>
      </c>
      <c r="C712" s="1" t="s">
        <v>363</v>
      </c>
      <c r="D712" s="1" t="s">
        <v>387</v>
      </c>
      <c r="E712" s="1" t="s">
        <v>2658</v>
      </c>
      <c r="F712" s="1" t="s">
        <v>489</v>
      </c>
      <c r="G712" s="1" t="s">
        <v>8367</v>
      </c>
      <c r="H712" s="1" t="s">
        <v>8366</v>
      </c>
      <c r="I712" s="1" t="s">
        <v>8365</v>
      </c>
      <c r="J712" s="1" t="str">
        <f t="shared" si="13"/>
        <v>Dhok Kiala</v>
      </c>
      <c r="K712" s="59">
        <v>32.708255000000001</v>
      </c>
      <c r="L712" s="59">
        <v>72.328163000000004</v>
      </c>
      <c r="M712" s="1">
        <v>40</v>
      </c>
      <c r="N712" s="1">
        <v>1474381</v>
      </c>
      <c r="O712" s="1">
        <v>480000</v>
      </c>
      <c r="P712" s="7">
        <v>45635</v>
      </c>
      <c r="Q712" s="1">
        <v>3.66</v>
      </c>
      <c r="R712" s="1">
        <v>12</v>
      </c>
      <c r="S712" s="1" t="s">
        <v>37</v>
      </c>
      <c r="T712" s="38" t="s">
        <v>38</v>
      </c>
      <c r="U712" s="38" t="s">
        <v>38</v>
      </c>
      <c r="V712" s="38" t="s">
        <v>38</v>
      </c>
      <c r="W712" s="38" t="s">
        <v>38</v>
      </c>
      <c r="X712" s="38" t="s">
        <v>38</v>
      </c>
      <c r="Y712" s="38" t="s">
        <v>38</v>
      </c>
      <c r="Z712" s="38" t="s">
        <v>38</v>
      </c>
      <c r="AA712" s="38" t="s">
        <v>38</v>
      </c>
      <c r="AB712" s="38" t="s">
        <v>38</v>
      </c>
      <c r="AC712" s="1" t="s">
        <v>38</v>
      </c>
      <c r="AD712" s="38" t="s">
        <v>38</v>
      </c>
      <c r="AE712" s="38" t="s">
        <v>38</v>
      </c>
      <c r="AF712" s="1" t="s">
        <v>6440</v>
      </c>
    </row>
    <row r="713" spans="1:32" s="6" customFormat="1" ht="60" customHeight="1" x14ac:dyDescent="0.2">
      <c r="A713" s="5">
        <v>710</v>
      </c>
      <c r="B713" s="1" t="s">
        <v>6223</v>
      </c>
      <c r="C713" s="1" t="s">
        <v>363</v>
      </c>
      <c r="D713" s="1" t="s">
        <v>387</v>
      </c>
      <c r="E713" s="1" t="s">
        <v>2658</v>
      </c>
      <c r="F713" s="1" t="s">
        <v>489</v>
      </c>
      <c r="G713" s="1" t="s">
        <v>8364</v>
      </c>
      <c r="H713" s="1" t="s">
        <v>8363</v>
      </c>
      <c r="I713" s="1" t="s">
        <v>8362</v>
      </c>
      <c r="J713" s="1" t="str">
        <f t="shared" si="13"/>
        <v>Dhok Kiala</v>
      </c>
      <c r="K713" s="59">
        <v>32.709606999999998</v>
      </c>
      <c r="L713" s="59">
        <v>72.327591999999981</v>
      </c>
      <c r="M713" s="1">
        <v>40</v>
      </c>
      <c r="N713" s="1">
        <v>1474381</v>
      </c>
      <c r="O713" s="1">
        <v>480000</v>
      </c>
      <c r="P713" s="7">
        <v>45635</v>
      </c>
      <c r="Q713" s="1">
        <v>3.66</v>
      </c>
      <c r="R713" s="1">
        <v>12</v>
      </c>
      <c r="S713" s="1" t="s">
        <v>37</v>
      </c>
      <c r="T713" s="38" t="s">
        <v>38</v>
      </c>
      <c r="U713" s="38" t="s">
        <v>38</v>
      </c>
      <c r="V713" s="38" t="s">
        <v>38</v>
      </c>
      <c r="W713" s="38" t="s">
        <v>38</v>
      </c>
      <c r="X713" s="38" t="s">
        <v>38</v>
      </c>
      <c r="Y713" s="38" t="s">
        <v>38</v>
      </c>
      <c r="Z713" s="38" t="s">
        <v>38</v>
      </c>
      <c r="AA713" s="38" t="s">
        <v>38</v>
      </c>
      <c r="AB713" s="38" t="s">
        <v>38</v>
      </c>
      <c r="AC713" s="1" t="s">
        <v>38</v>
      </c>
      <c r="AD713" s="38" t="s">
        <v>38</v>
      </c>
      <c r="AE713" s="38" t="s">
        <v>38</v>
      </c>
      <c r="AF713" s="1" t="s">
        <v>6440</v>
      </c>
    </row>
    <row r="714" spans="1:32" s="6" customFormat="1" ht="60" customHeight="1" x14ac:dyDescent="0.2">
      <c r="A714" s="1">
        <v>711</v>
      </c>
      <c r="B714" s="1" t="s">
        <v>6223</v>
      </c>
      <c r="C714" s="1" t="s">
        <v>363</v>
      </c>
      <c r="D714" s="1" t="s">
        <v>387</v>
      </c>
      <c r="E714" s="1" t="s">
        <v>7872</v>
      </c>
      <c r="F714" s="1" t="s">
        <v>489</v>
      </c>
      <c r="G714" s="1" t="s">
        <v>7871</v>
      </c>
      <c r="H714" s="1" t="s">
        <v>7870</v>
      </c>
      <c r="I714" s="1" t="s">
        <v>7869</v>
      </c>
      <c r="J714" s="1" t="str">
        <f t="shared" si="13"/>
        <v>Mehar Ali</v>
      </c>
      <c r="K714" s="59">
        <v>32.755369999999999</v>
      </c>
      <c r="L714" s="59">
        <v>72.327777999999981</v>
      </c>
      <c r="M714" s="1">
        <v>40</v>
      </c>
      <c r="N714" s="1">
        <v>1474381</v>
      </c>
      <c r="O714" s="1">
        <v>480000</v>
      </c>
      <c r="P714" s="7">
        <v>45635</v>
      </c>
      <c r="Q714" s="1">
        <v>3.66</v>
      </c>
      <c r="R714" s="1">
        <v>12</v>
      </c>
      <c r="S714" s="1" t="s">
        <v>37</v>
      </c>
      <c r="T714" s="38" t="s">
        <v>38</v>
      </c>
      <c r="U714" s="38" t="s">
        <v>38</v>
      </c>
      <c r="V714" s="38" t="s">
        <v>38</v>
      </c>
      <c r="W714" s="38" t="s">
        <v>38</v>
      </c>
      <c r="X714" s="38" t="s">
        <v>38</v>
      </c>
      <c r="Y714" s="38" t="s">
        <v>38</v>
      </c>
      <c r="Z714" s="38" t="s">
        <v>38</v>
      </c>
      <c r="AA714" s="38" t="s">
        <v>38</v>
      </c>
      <c r="AB714" s="38" t="s">
        <v>38</v>
      </c>
      <c r="AC714" s="1" t="s">
        <v>38</v>
      </c>
      <c r="AD714" s="38" t="s">
        <v>38</v>
      </c>
      <c r="AE714" s="38" t="s">
        <v>38</v>
      </c>
      <c r="AF714" s="1" t="s">
        <v>6440</v>
      </c>
    </row>
    <row r="715" spans="1:32" s="6" customFormat="1" ht="60" customHeight="1" x14ac:dyDescent="0.2">
      <c r="A715" s="5">
        <v>712</v>
      </c>
      <c r="B715" s="1" t="s">
        <v>6223</v>
      </c>
      <c r="C715" s="1" t="s">
        <v>363</v>
      </c>
      <c r="D715" s="1" t="s">
        <v>371</v>
      </c>
      <c r="E715" s="1" t="s">
        <v>2662</v>
      </c>
      <c r="F715" s="1" t="s">
        <v>2662</v>
      </c>
      <c r="G715" s="1" t="s">
        <v>8361</v>
      </c>
      <c r="H715" s="1" t="s">
        <v>8360</v>
      </c>
      <c r="I715" s="1">
        <v>3035629925</v>
      </c>
      <c r="J715" s="1" t="s">
        <v>2662</v>
      </c>
      <c r="K715" s="1" t="s">
        <v>8359</v>
      </c>
      <c r="L715" s="59" t="s">
        <v>8358</v>
      </c>
      <c r="M715" s="1">
        <v>40</v>
      </c>
      <c r="N715" s="1">
        <v>2138616</v>
      </c>
      <c r="O715" s="1">
        <v>480000</v>
      </c>
      <c r="P715" s="7" t="s">
        <v>8253</v>
      </c>
      <c r="Q715" s="1">
        <v>3.66</v>
      </c>
      <c r="R715" s="1">
        <v>15</v>
      </c>
      <c r="S715" s="1" t="s">
        <v>37</v>
      </c>
      <c r="T715" s="142">
        <v>240000</v>
      </c>
      <c r="U715" s="1" t="s">
        <v>37</v>
      </c>
      <c r="V715" s="1">
        <v>192000</v>
      </c>
      <c r="W715" s="1" t="s">
        <v>37</v>
      </c>
      <c r="X715" s="1">
        <v>8</v>
      </c>
      <c r="Y715" s="1" t="s">
        <v>147</v>
      </c>
      <c r="Z715" s="38" t="s">
        <v>38</v>
      </c>
      <c r="AA715" s="1" t="s">
        <v>38</v>
      </c>
      <c r="AB715" s="1">
        <v>432000</v>
      </c>
      <c r="AC715" s="7">
        <v>45474</v>
      </c>
      <c r="AD715" s="38" t="s">
        <v>38</v>
      </c>
      <c r="AE715" s="38" t="s">
        <v>38</v>
      </c>
      <c r="AF715" s="1" t="s">
        <v>6277</v>
      </c>
    </row>
    <row r="716" spans="1:32" s="6" customFormat="1" ht="60" customHeight="1" x14ac:dyDescent="0.2">
      <c r="A716" s="1">
        <v>713</v>
      </c>
      <c r="B716" s="1" t="s">
        <v>6223</v>
      </c>
      <c r="C716" s="1" t="s">
        <v>363</v>
      </c>
      <c r="D716" s="1" t="s">
        <v>363</v>
      </c>
      <c r="E716" s="1" t="s">
        <v>2709</v>
      </c>
      <c r="F716" s="1" t="s">
        <v>7894</v>
      </c>
      <c r="G716" s="1" t="s">
        <v>7905</v>
      </c>
      <c r="H716" s="1" t="s">
        <v>7904</v>
      </c>
      <c r="I716" s="12" t="s">
        <v>7895</v>
      </c>
      <c r="J716" s="1" t="s">
        <v>7894</v>
      </c>
      <c r="K716" s="59">
        <v>33.144948999999997</v>
      </c>
      <c r="L716" s="59">
        <v>72.734959000000003</v>
      </c>
      <c r="M716" s="1">
        <v>40</v>
      </c>
      <c r="N716" s="1">
        <v>800000</v>
      </c>
      <c r="O716" s="38">
        <v>480000</v>
      </c>
      <c r="P716" s="1" t="s">
        <v>7893</v>
      </c>
      <c r="Q716" s="1">
        <v>3.66</v>
      </c>
      <c r="R716" s="1">
        <v>15</v>
      </c>
      <c r="S716" s="1" t="s">
        <v>37</v>
      </c>
      <c r="T716" s="38">
        <v>240000</v>
      </c>
      <c r="U716" s="1" t="s">
        <v>37</v>
      </c>
      <c r="V716" s="1">
        <v>113655</v>
      </c>
      <c r="W716" s="1" t="s">
        <v>37</v>
      </c>
      <c r="X716" s="1">
        <v>5.0999999999999996</v>
      </c>
      <c r="Y716" s="1" t="s">
        <v>147</v>
      </c>
      <c r="Z716" s="38" t="s">
        <v>38</v>
      </c>
      <c r="AA716" s="1" t="s">
        <v>38</v>
      </c>
      <c r="AB716" s="38">
        <f>T716+V716</f>
        <v>353655</v>
      </c>
      <c r="AC716" s="7">
        <v>45474</v>
      </c>
      <c r="AD716" s="38" t="s">
        <v>38</v>
      </c>
      <c r="AE716" s="38" t="s">
        <v>38</v>
      </c>
      <c r="AF716" s="1" t="s">
        <v>6277</v>
      </c>
    </row>
    <row r="717" spans="1:32" s="6" customFormat="1" ht="60" customHeight="1" x14ac:dyDescent="0.2">
      <c r="A717" s="5">
        <v>714</v>
      </c>
      <c r="B717" s="1" t="s">
        <v>6223</v>
      </c>
      <c r="C717" s="1" t="s">
        <v>363</v>
      </c>
      <c r="D717" s="1" t="s">
        <v>363</v>
      </c>
      <c r="E717" s="1" t="s">
        <v>6597</v>
      </c>
      <c r="F717" s="1" t="s">
        <v>7900</v>
      </c>
      <c r="G717" s="1" t="s">
        <v>7903</v>
      </c>
      <c r="H717" s="1" t="s">
        <v>7902</v>
      </c>
      <c r="I717" s="12" t="s">
        <v>7901</v>
      </c>
      <c r="J717" s="1" t="s">
        <v>7900</v>
      </c>
      <c r="K717" s="76">
        <v>33.085146999999999</v>
      </c>
      <c r="L717" s="76">
        <v>72.644619000000006</v>
      </c>
      <c r="M717" s="1">
        <v>40</v>
      </c>
      <c r="N717" s="1">
        <v>800000</v>
      </c>
      <c r="O717" s="38">
        <v>480000</v>
      </c>
      <c r="P717" s="1" t="s">
        <v>7893</v>
      </c>
      <c r="Q717" s="1">
        <v>3.66</v>
      </c>
      <c r="R717" s="1">
        <v>15</v>
      </c>
      <c r="S717" s="1" t="s">
        <v>37</v>
      </c>
      <c r="T717" s="38">
        <v>240000</v>
      </c>
      <c r="U717" s="1" t="s">
        <v>37</v>
      </c>
      <c r="V717" s="1">
        <v>67000</v>
      </c>
      <c r="W717" s="1" t="s">
        <v>37</v>
      </c>
      <c r="X717" s="1">
        <v>4</v>
      </c>
      <c r="Y717" s="1" t="s">
        <v>147</v>
      </c>
      <c r="Z717" s="38" t="s">
        <v>38</v>
      </c>
      <c r="AA717" s="1" t="s">
        <v>38</v>
      </c>
      <c r="AB717" s="38">
        <f>T717+V717</f>
        <v>307000</v>
      </c>
      <c r="AC717" s="7">
        <v>45474</v>
      </c>
      <c r="AD717" s="38" t="s">
        <v>38</v>
      </c>
      <c r="AE717" s="38" t="s">
        <v>38</v>
      </c>
      <c r="AF717" s="1" t="s">
        <v>6277</v>
      </c>
    </row>
    <row r="718" spans="1:32" s="6" customFormat="1" ht="60" customHeight="1" x14ac:dyDescent="0.2">
      <c r="A718" s="1">
        <v>715</v>
      </c>
      <c r="B718" s="1" t="s">
        <v>6223</v>
      </c>
      <c r="C718" s="1" t="s">
        <v>363</v>
      </c>
      <c r="D718" s="1" t="s">
        <v>387</v>
      </c>
      <c r="E718" s="1" t="s">
        <v>7604</v>
      </c>
      <c r="F718" s="1" t="s">
        <v>489</v>
      </c>
      <c r="G718" s="1" t="s">
        <v>8238</v>
      </c>
      <c r="H718" s="1" t="s">
        <v>8237</v>
      </c>
      <c r="I718" s="1" t="s">
        <v>8236</v>
      </c>
      <c r="J718" s="1" t="str">
        <f t="shared" ref="J718:J724" si="14">E718</f>
        <v>Dhok Usri</v>
      </c>
      <c r="K718" s="59">
        <v>32.757387999999999</v>
      </c>
      <c r="L718" s="59">
        <v>72.322586000000001</v>
      </c>
      <c r="M718" s="1">
        <v>40</v>
      </c>
      <c r="N718" s="1">
        <v>1474381</v>
      </c>
      <c r="O718" s="1">
        <v>480000</v>
      </c>
      <c r="P718" s="7">
        <v>45547</v>
      </c>
      <c r="Q718" s="1">
        <v>3.66</v>
      </c>
      <c r="R718" s="1">
        <v>12</v>
      </c>
      <c r="S718" s="1" t="s">
        <v>37</v>
      </c>
      <c r="T718" s="38" t="s">
        <v>38</v>
      </c>
      <c r="U718" s="38" t="s">
        <v>38</v>
      </c>
      <c r="V718" s="38" t="s">
        <v>38</v>
      </c>
      <c r="W718" s="38" t="s">
        <v>38</v>
      </c>
      <c r="X718" s="38" t="s">
        <v>38</v>
      </c>
      <c r="Y718" s="38" t="s">
        <v>38</v>
      </c>
      <c r="Z718" s="38" t="s">
        <v>38</v>
      </c>
      <c r="AA718" s="38" t="s">
        <v>38</v>
      </c>
      <c r="AB718" s="38" t="s">
        <v>38</v>
      </c>
      <c r="AC718" s="38" t="s">
        <v>38</v>
      </c>
      <c r="AD718" s="38" t="s">
        <v>38</v>
      </c>
      <c r="AE718" s="38" t="s">
        <v>38</v>
      </c>
      <c r="AF718" s="1" t="s">
        <v>6440</v>
      </c>
    </row>
    <row r="719" spans="1:32" s="6" customFormat="1" ht="60" customHeight="1" x14ac:dyDescent="0.2">
      <c r="A719" s="5">
        <v>716</v>
      </c>
      <c r="B719" s="1" t="s">
        <v>6223</v>
      </c>
      <c r="C719" s="1" t="s">
        <v>363</v>
      </c>
      <c r="D719" s="1" t="s">
        <v>387</v>
      </c>
      <c r="E719" s="1" t="s">
        <v>7872</v>
      </c>
      <c r="F719" s="1" t="s">
        <v>489</v>
      </c>
      <c r="G719" s="1" t="s">
        <v>7883</v>
      </c>
      <c r="H719" s="1" t="s">
        <v>7882</v>
      </c>
      <c r="I719" s="1" t="s">
        <v>7881</v>
      </c>
      <c r="J719" s="1" t="str">
        <f t="shared" si="14"/>
        <v>Mehar Ali</v>
      </c>
      <c r="K719" s="59">
        <v>32.763823000000002</v>
      </c>
      <c r="L719" s="59">
        <v>72.330190999999999</v>
      </c>
      <c r="M719" s="1">
        <v>40</v>
      </c>
      <c r="N719" s="1">
        <v>1474381</v>
      </c>
      <c r="O719" s="1">
        <v>480000</v>
      </c>
      <c r="P719" s="7">
        <v>45547</v>
      </c>
      <c r="Q719" s="1">
        <v>3.66</v>
      </c>
      <c r="R719" s="1">
        <v>12</v>
      </c>
      <c r="S719" s="1" t="s">
        <v>37</v>
      </c>
      <c r="T719" s="38" t="s">
        <v>38</v>
      </c>
      <c r="U719" s="38" t="s">
        <v>38</v>
      </c>
      <c r="V719" s="38" t="s">
        <v>38</v>
      </c>
      <c r="W719" s="38" t="s">
        <v>38</v>
      </c>
      <c r="X719" s="38" t="s">
        <v>38</v>
      </c>
      <c r="Y719" s="38" t="s">
        <v>38</v>
      </c>
      <c r="Z719" s="38" t="s">
        <v>38</v>
      </c>
      <c r="AA719" s="38" t="s">
        <v>38</v>
      </c>
      <c r="AB719" s="38" t="s">
        <v>38</v>
      </c>
      <c r="AC719" s="38" t="s">
        <v>38</v>
      </c>
      <c r="AD719" s="38" t="s">
        <v>38</v>
      </c>
      <c r="AE719" s="38" t="s">
        <v>38</v>
      </c>
      <c r="AF719" s="1" t="s">
        <v>6440</v>
      </c>
    </row>
    <row r="720" spans="1:32" s="6" customFormat="1" ht="60" customHeight="1" x14ac:dyDescent="0.2">
      <c r="A720" s="1">
        <v>717</v>
      </c>
      <c r="B720" s="1" t="s">
        <v>6223</v>
      </c>
      <c r="C720" s="1" t="s">
        <v>363</v>
      </c>
      <c r="D720" s="1" t="s">
        <v>387</v>
      </c>
      <c r="E720" s="1" t="s">
        <v>489</v>
      </c>
      <c r="F720" s="1" t="s">
        <v>489</v>
      </c>
      <c r="G720" s="1" t="s">
        <v>8357</v>
      </c>
      <c r="H720" s="1" t="s">
        <v>8356</v>
      </c>
      <c r="I720" s="1" t="s">
        <v>8355</v>
      </c>
      <c r="J720" s="1" t="str">
        <f t="shared" si="14"/>
        <v>Thoa Mehram Khan</v>
      </c>
      <c r="K720" s="59">
        <v>32.726512</v>
      </c>
      <c r="L720" s="59">
        <v>72.198892999999998</v>
      </c>
      <c r="M720" s="1">
        <v>40</v>
      </c>
      <c r="N720" s="1">
        <v>1474381</v>
      </c>
      <c r="O720" s="1">
        <v>480000</v>
      </c>
      <c r="P720" s="7">
        <v>45547</v>
      </c>
      <c r="Q720" s="1">
        <v>3.66</v>
      </c>
      <c r="R720" s="1">
        <v>12</v>
      </c>
      <c r="S720" s="1" t="s">
        <v>37</v>
      </c>
      <c r="T720" s="38" t="s">
        <v>38</v>
      </c>
      <c r="U720" s="38" t="s">
        <v>38</v>
      </c>
      <c r="V720" s="38" t="s">
        <v>38</v>
      </c>
      <c r="W720" s="38" t="s">
        <v>38</v>
      </c>
      <c r="X720" s="38" t="s">
        <v>38</v>
      </c>
      <c r="Y720" s="38" t="s">
        <v>38</v>
      </c>
      <c r="Z720" s="38" t="s">
        <v>38</v>
      </c>
      <c r="AA720" s="38" t="s">
        <v>38</v>
      </c>
      <c r="AB720" s="38" t="s">
        <v>38</v>
      </c>
      <c r="AC720" s="38" t="s">
        <v>38</v>
      </c>
      <c r="AD720" s="38" t="s">
        <v>38</v>
      </c>
      <c r="AE720" s="38" t="s">
        <v>38</v>
      </c>
      <c r="AF720" s="1" t="s">
        <v>6440</v>
      </c>
    </row>
    <row r="721" spans="1:32" s="6" customFormat="1" ht="60" customHeight="1" x14ac:dyDescent="0.2">
      <c r="A721" s="5">
        <v>718</v>
      </c>
      <c r="B721" s="1" t="s">
        <v>6223</v>
      </c>
      <c r="C721" s="1" t="s">
        <v>363</v>
      </c>
      <c r="D721" s="1" t="s">
        <v>387</v>
      </c>
      <c r="E721" s="1" t="s">
        <v>8282</v>
      </c>
      <c r="F721" s="1" t="s">
        <v>6534</v>
      </c>
      <c r="G721" s="1" t="s">
        <v>8281</v>
      </c>
      <c r="H721" s="1" t="s">
        <v>8280</v>
      </c>
      <c r="I721" s="1" t="s">
        <v>8279</v>
      </c>
      <c r="J721" s="1" t="str">
        <f t="shared" si="14"/>
        <v>Dhok Noshehri</v>
      </c>
      <c r="K721" s="59">
        <v>32.750574999999998</v>
      </c>
      <c r="L721" s="59">
        <v>72.397133999999994</v>
      </c>
      <c r="M721" s="1">
        <v>40</v>
      </c>
      <c r="N721" s="1">
        <v>1474381</v>
      </c>
      <c r="O721" s="1">
        <v>480000</v>
      </c>
      <c r="P721" s="7">
        <v>45547</v>
      </c>
      <c r="Q721" s="1">
        <v>3.66</v>
      </c>
      <c r="R721" s="1">
        <v>12</v>
      </c>
      <c r="S721" s="1" t="s">
        <v>37</v>
      </c>
      <c r="T721" s="38" t="s">
        <v>38</v>
      </c>
      <c r="U721" s="38" t="s">
        <v>38</v>
      </c>
      <c r="V721" s="38" t="s">
        <v>38</v>
      </c>
      <c r="W721" s="38" t="s">
        <v>38</v>
      </c>
      <c r="X721" s="38" t="s">
        <v>38</v>
      </c>
      <c r="Y721" s="38" t="s">
        <v>38</v>
      </c>
      <c r="Z721" s="38" t="s">
        <v>38</v>
      </c>
      <c r="AA721" s="38" t="s">
        <v>38</v>
      </c>
      <c r="AB721" s="38" t="s">
        <v>38</v>
      </c>
      <c r="AC721" s="38" t="s">
        <v>38</v>
      </c>
      <c r="AD721" s="38" t="s">
        <v>38</v>
      </c>
      <c r="AE721" s="38" t="s">
        <v>38</v>
      </c>
      <c r="AF721" s="1" t="s">
        <v>6440</v>
      </c>
    </row>
    <row r="722" spans="1:32" s="6" customFormat="1" ht="60" customHeight="1" x14ac:dyDescent="0.2">
      <c r="A722" s="1">
        <v>719</v>
      </c>
      <c r="B722" s="1" t="s">
        <v>6223</v>
      </c>
      <c r="C722" s="1" t="s">
        <v>363</v>
      </c>
      <c r="D722" s="1" t="s">
        <v>387</v>
      </c>
      <c r="E722" s="1" t="s">
        <v>6534</v>
      </c>
      <c r="F722" s="1" t="s">
        <v>6534</v>
      </c>
      <c r="G722" s="1" t="s">
        <v>8354</v>
      </c>
      <c r="H722" s="1" t="s">
        <v>8353</v>
      </c>
      <c r="I722" s="1" t="s">
        <v>8352</v>
      </c>
      <c r="J722" s="1" t="str">
        <f t="shared" si="14"/>
        <v>Bhilomar</v>
      </c>
      <c r="K722" s="59">
        <v>32.750720999999999</v>
      </c>
      <c r="L722" s="59">
        <v>72.397412000000003</v>
      </c>
      <c r="M722" s="1">
        <v>40</v>
      </c>
      <c r="N722" s="1">
        <v>1474381</v>
      </c>
      <c r="O722" s="1">
        <v>480000</v>
      </c>
      <c r="P722" s="7">
        <v>45547</v>
      </c>
      <c r="Q722" s="1">
        <v>3.66</v>
      </c>
      <c r="R722" s="1">
        <v>12</v>
      </c>
      <c r="S722" s="1" t="s">
        <v>37</v>
      </c>
      <c r="T722" s="38" t="s">
        <v>38</v>
      </c>
      <c r="U722" s="38" t="s">
        <v>38</v>
      </c>
      <c r="V722" s="38" t="s">
        <v>38</v>
      </c>
      <c r="W722" s="38" t="s">
        <v>38</v>
      </c>
      <c r="X722" s="38" t="s">
        <v>38</v>
      </c>
      <c r="Y722" s="38" t="s">
        <v>38</v>
      </c>
      <c r="Z722" s="38" t="s">
        <v>38</v>
      </c>
      <c r="AA722" s="38" t="s">
        <v>38</v>
      </c>
      <c r="AB722" s="38" t="s">
        <v>38</v>
      </c>
      <c r="AC722" s="38" t="s">
        <v>38</v>
      </c>
      <c r="AD722" s="38" t="s">
        <v>38</v>
      </c>
      <c r="AE722" s="38" t="s">
        <v>38</v>
      </c>
      <c r="AF722" s="1" t="s">
        <v>6440</v>
      </c>
    </row>
    <row r="723" spans="1:32" s="6" customFormat="1" ht="60" customHeight="1" x14ac:dyDescent="0.2">
      <c r="A723" s="5">
        <v>720</v>
      </c>
      <c r="B723" s="1" t="s">
        <v>6223</v>
      </c>
      <c r="C723" s="1" t="s">
        <v>363</v>
      </c>
      <c r="D723" s="1" t="s">
        <v>387</v>
      </c>
      <c r="E723" s="1" t="s">
        <v>6534</v>
      </c>
      <c r="F723" s="1" t="s">
        <v>6534</v>
      </c>
      <c r="G723" s="1" t="s">
        <v>8351</v>
      </c>
      <c r="H723" s="1" t="s">
        <v>8350</v>
      </c>
      <c r="I723" s="1" t="s">
        <v>8349</v>
      </c>
      <c r="J723" s="1" t="str">
        <f t="shared" si="14"/>
        <v>Bhilomar</v>
      </c>
      <c r="K723" s="59">
        <v>32.750757999999998</v>
      </c>
      <c r="L723" s="59">
        <v>72.397531000000001</v>
      </c>
      <c r="M723" s="1">
        <v>40</v>
      </c>
      <c r="N723" s="1">
        <v>1474381</v>
      </c>
      <c r="O723" s="1">
        <v>480000</v>
      </c>
      <c r="P723" s="7">
        <v>45547</v>
      </c>
      <c r="Q723" s="1">
        <v>3.66</v>
      </c>
      <c r="R723" s="1">
        <v>12</v>
      </c>
      <c r="S723" s="1" t="s">
        <v>37</v>
      </c>
      <c r="T723" s="38" t="s">
        <v>38</v>
      </c>
      <c r="U723" s="38" t="s">
        <v>38</v>
      </c>
      <c r="V723" s="38" t="s">
        <v>38</v>
      </c>
      <c r="W723" s="38" t="s">
        <v>38</v>
      </c>
      <c r="X723" s="38" t="s">
        <v>38</v>
      </c>
      <c r="Y723" s="38" t="s">
        <v>38</v>
      </c>
      <c r="Z723" s="38" t="s">
        <v>38</v>
      </c>
      <c r="AA723" s="38" t="s">
        <v>38</v>
      </c>
      <c r="AB723" s="38" t="s">
        <v>38</v>
      </c>
      <c r="AC723" s="38" t="s">
        <v>38</v>
      </c>
      <c r="AD723" s="38" t="s">
        <v>38</v>
      </c>
      <c r="AE723" s="38" t="s">
        <v>38</v>
      </c>
      <c r="AF723" s="1" t="s">
        <v>6440</v>
      </c>
    </row>
    <row r="724" spans="1:32" s="6" customFormat="1" ht="60" customHeight="1" x14ac:dyDescent="0.2">
      <c r="A724" s="1">
        <v>721</v>
      </c>
      <c r="B724" s="1" t="s">
        <v>6223</v>
      </c>
      <c r="C724" s="1" t="s">
        <v>363</v>
      </c>
      <c r="D724" s="1" t="s">
        <v>387</v>
      </c>
      <c r="E724" s="1" t="s">
        <v>7604</v>
      </c>
      <c r="F724" s="1" t="s">
        <v>489</v>
      </c>
      <c r="G724" s="1" t="s">
        <v>8241</v>
      </c>
      <c r="H724" s="1" t="s">
        <v>8240</v>
      </c>
      <c r="I724" s="1" t="s">
        <v>8239</v>
      </c>
      <c r="J724" s="1" t="str">
        <f t="shared" si="14"/>
        <v>Dhok Usri</v>
      </c>
      <c r="K724" s="59">
        <v>32.775564000000003</v>
      </c>
      <c r="L724" s="59">
        <v>72.328183999999979</v>
      </c>
      <c r="M724" s="1">
        <v>40</v>
      </c>
      <c r="N724" s="1">
        <v>1474381</v>
      </c>
      <c r="O724" s="1">
        <v>480000</v>
      </c>
      <c r="P724" s="7">
        <v>45547</v>
      </c>
      <c r="Q724" s="1">
        <v>3.66</v>
      </c>
      <c r="R724" s="1">
        <v>12</v>
      </c>
      <c r="S724" s="1" t="s">
        <v>37</v>
      </c>
      <c r="T724" s="38" t="s">
        <v>38</v>
      </c>
      <c r="U724" s="38" t="s">
        <v>38</v>
      </c>
      <c r="V724" s="38" t="s">
        <v>38</v>
      </c>
      <c r="W724" s="38" t="s">
        <v>38</v>
      </c>
      <c r="X724" s="38" t="s">
        <v>38</v>
      </c>
      <c r="Y724" s="38" t="s">
        <v>38</v>
      </c>
      <c r="Z724" s="38" t="s">
        <v>38</v>
      </c>
      <c r="AA724" s="38" t="s">
        <v>38</v>
      </c>
      <c r="AB724" s="38" t="s">
        <v>38</v>
      </c>
      <c r="AC724" s="38" t="s">
        <v>38</v>
      </c>
      <c r="AD724" s="38" t="s">
        <v>38</v>
      </c>
      <c r="AE724" s="38" t="s">
        <v>38</v>
      </c>
      <c r="AF724" s="1" t="s">
        <v>6440</v>
      </c>
    </row>
    <row r="725" spans="1:32" s="6" customFormat="1" ht="60" customHeight="1" x14ac:dyDescent="0.2">
      <c r="A725" s="5">
        <v>722</v>
      </c>
      <c r="B725" s="1" t="s">
        <v>6223</v>
      </c>
      <c r="C725" s="1" t="s">
        <v>363</v>
      </c>
      <c r="D725" s="1" t="s">
        <v>364</v>
      </c>
      <c r="E725" s="1" t="s">
        <v>365</v>
      </c>
      <c r="F725" s="1" t="s">
        <v>365</v>
      </c>
      <c r="G725" s="1" t="s">
        <v>8348</v>
      </c>
      <c r="H725" s="1" t="s">
        <v>8347</v>
      </c>
      <c r="I725" s="1">
        <v>3335916044</v>
      </c>
      <c r="J725" s="1" t="s">
        <v>365</v>
      </c>
      <c r="K725" s="1">
        <v>32.847520000000003</v>
      </c>
      <c r="L725" s="1">
        <v>72.746110000000002</v>
      </c>
      <c r="M725" s="1">
        <v>42</v>
      </c>
      <c r="N725" s="1">
        <v>800000</v>
      </c>
      <c r="O725" s="1">
        <v>480000</v>
      </c>
      <c r="P725" s="1" t="s">
        <v>8346</v>
      </c>
      <c r="Q725" s="1">
        <v>3.66</v>
      </c>
      <c r="R725" s="1">
        <v>15</v>
      </c>
      <c r="S725" s="1" t="s">
        <v>37</v>
      </c>
      <c r="T725" s="1">
        <v>240000</v>
      </c>
      <c r="U725" s="1" t="s">
        <v>37</v>
      </c>
      <c r="V725" s="1">
        <v>192000</v>
      </c>
      <c r="W725" s="1" t="s">
        <v>37</v>
      </c>
      <c r="X725" s="1">
        <v>15</v>
      </c>
      <c r="Y725" s="1" t="s">
        <v>147</v>
      </c>
      <c r="Z725" s="1">
        <v>800000</v>
      </c>
      <c r="AA725" s="1" t="s">
        <v>38</v>
      </c>
      <c r="AB725" s="1">
        <v>432000</v>
      </c>
      <c r="AC725" s="7" t="s">
        <v>8305</v>
      </c>
      <c r="AD725" s="38" t="s">
        <v>38</v>
      </c>
      <c r="AE725" s="38" t="s">
        <v>38</v>
      </c>
      <c r="AF725" s="1" t="s">
        <v>6277</v>
      </c>
    </row>
    <row r="726" spans="1:32" s="6" customFormat="1" ht="60" customHeight="1" x14ac:dyDescent="0.2">
      <c r="A726" s="1">
        <v>723</v>
      </c>
      <c r="B726" s="1" t="s">
        <v>6223</v>
      </c>
      <c r="C726" s="1" t="s">
        <v>363</v>
      </c>
      <c r="D726" s="1" t="s">
        <v>364</v>
      </c>
      <c r="E726" s="1" t="s">
        <v>6821</v>
      </c>
      <c r="F726" s="1" t="s">
        <v>440</v>
      </c>
      <c r="G726" s="1" t="s">
        <v>8345</v>
      </c>
      <c r="H726" s="1" t="s">
        <v>8344</v>
      </c>
      <c r="I726" s="1">
        <v>3228563719</v>
      </c>
      <c r="J726" s="1" t="s">
        <v>6821</v>
      </c>
      <c r="K726" s="1">
        <v>32.855519999999999</v>
      </c>
      <c r="L726" s="1">
        <v>72.640360000000001</v>
      </c>
      <c r="M726" s="1">
        <v>48</v>
      </c>
      <c r="N726" s="1">
        <v>800000</v>
      </c>
      <c r="O726" s="1">
        <v>480000</v>
      </c>
      <c r="P726" s="1" t="s">
        <v>6233</v>
      </c>
      <c r="Q726" s="1">
        <v>3.66</v>
      </c>
      <c r="R726" s="1">
        <v>15</v>
      </c>
      <c r="S726" s="1" t="s">
        <v>37</v>
      </c>
      <c r="T726" s="1">
        <v>240000</v>
      </c>
      <c r="U726" s="1" t="s">
        <v>37</v>
      </c>
      <c r="V726" s="1">
        <v>192000</v>
      </c>
      <c r="W726" s="1" t="s">
        <v>37</v>
      </c>
      <c r="X726" s="1">
        <v>4</v>
      </c>
      <c r="Y726" s="1" t="s">
        <v>147</v>
      </c>
      <c r="Z726" s="1">
        <v>800000</v>
      </c>
      <c r="AA726" s="1" t="s">
        <v>38</v>
      </c>
      <c r="AB726" s="1">
        <v>432000</v>
      </c>
      <c r="AC726" s="7" t="s">
        <v>8305</v>
      </c>
      <c r="AD726" s="38" t="s">
        <v>38</v>
      </c>
      <c r="AE726" s="38" t="s">
        <v>38</v>
      </c>
      <c r="AF726" s="1" t="s">
        <v>6277</v>
      </c>
    </row>
    <row r="727" spans="1:32" s="6" customFormat="1" ht="60" customHeight="1" x14ac:dyDescent="0.2">
      <c r="A727" s="5">
        <v>724</v>
      </c>
      <c r="B727" s="1" t="s">
        <v>6223</v>
      </c>
      <c r="C727" s="1" t="s">
        <v>363</v>
      </c>
      <c r="D727" s="1" t="s">
        <v>371</v>
      </c>
      <c r="E727" s="1" t="s">
        <v>371</v>
      </c>
      <c r="F727" s="1" t="s">
        <v>371</v>
      </c>
      <c r="G727" s="1" t="s">
        <v>8343</v>
      </c>
      <c r="H727" s="1" t="s">
        <v>8342</v>
      </c>
      <c r="I727" s="1" t="s">
        <v>8341</v>
      </c>
      <c r="J727" s="1" t="s">
        <v>371</v>
      </c>
      <c r="K727" s="1">
        <v>32.684150000000002</v>
      </c>
      <c r="L727" s="1">
        <v>71.920310000000001</v>
      </c>
      <c r="M727" s="1">
        <v>63</v>
      </c>
      <c r="N727" s="1">
        <v>1710892</v>
      </c>
      <c r="O727" s="38">
        <v>480000</v>
      </c>
      <c r="P727" s="7">
        <v>45423</v>
      </c>
      <c r="Q727" s="1">
        <v>3.66</v>
      </c>
      <c r="R727" s="1">
        <v>15</v>
      </c>
      <c r="S727" s="1" t="s">
        <v>37</v>
      </c>
      <c r="T727" s="1">
        <v>240000</v>
      </c>
      <c r="U727" s="1" t="s">
        <v>37</v>
      </c>
      <c r="V727" s="1">
        <v>192000</v>
      </c>
      <c r="W727" s="1" t="s">
        <v>37</v>
      </c>
      <c r="X727" s="1">
        <v>7.5</v>
      </c>
      <c r="Y727" s="1" t="s">
        <v>147</v>
      </c>
      <c r="Z727" s="1">
        <v>800000</v>
      </c>
      <c r="AA727" s="1" t="s">
        <v>38</v>
      </c>
      <c r="AB727" s="1">
        <v>432000</v>
      </c>
      <c r="AC727" s="7" t="s">
        <v>8305</v>
      </c>
      <c r="AD727" s="38" t="s">
        <v>38</v>
      </c>
      <c r="AE727" s="38" t="s">
        <v>38</v>
      </c>
      <c r="AF727" s="1" t="s">
        <v>7117</v>
      </c>
    </row>
    <row r="728" spans="1:32" s="6" customFormat="1" ht="60" customHeight="1" x14ac:dyDescent="0.2">
      <c r="A728" s="1">
        <v>725</v>
      </c>
      <c r="B728" s="1" t="s">
        <v>6223</v>
      </c>
      <c r="C728" s="1" t="s">
        <v>363</v>
      </c>
      <c r="D728" s="1" t="s">
        <v>363</v>
      </c>
      <c r="E728" s="1" t="s">
        <v>2709</v>
      </c>
      <c r="F728" s="1" t="s">
        <v>7894</v>
      </c>
      <c r="G728" s="1" t="s">
        <v>7899</v>
      </c>
      <c r="H728" s="1" t="s">
        <v>7898</v>
      </c>
      <c r="I728" s="12" t="s">
        <v>7895</v>
      </c>
      <c r="J728" s="1" t="s">
        <v>7894</v>
      </c>
      <c r="K728" s="59">
        <v>33.145080999999998</v>
      </c>
      <c r="L728" s="59">
        <v>72.735892000000007</v>
      </c>
      <c r="M728" s="1">
        <v>40</v>
      </c>
      <c r="N728" s="1">
        <v>800000</v>
      </c>
      <c r="O728" s="38">
        <v>480000</v>
      </c>
      <c r="P728" s="1" t="s">
        <v>7893</v>
      </c>
      <c r="Q728" s="1">
        <v>3.66</v>
      </c>
      <c r="R728" s="1">
        <v>15</v>
      </c>
      <c r="S728" s="1" t="s">
        <v>37</v>
      </c>
      <c r="T728" s="38">
        <v>240000</v>
      </c>
      <c r="U728" s="1" t="s">
        <v>37</v>
      </c>
      <c r="V728" s="1">
        <v>110521</v>
      </c>
      <c r="W728" s="1" t="s">
        <v>37</v>
      </c>
      <c r="X728" s="1">
        <v>5</v>
      </c>
      <c r="Y728" s="1" t="s">
        <v>147</v>
      </c>
      <c r="Z728" s="38" t="s">
        <v>38</v>
      </c>
      <c r="AA728" s="38" t="s">
        <v>38</v>
      </c>
      <c r="AB728" s="38">
        <f>T728+V728</f>
        <v>350521</v>
      </c>
      <c r="AC728" s="7" t="s">
        <v>8331</v>
      </c>
      <c r="AD728" s="38" t="s">
        <v>38</v>
      </c>
      <c r="AE728" s="38" t="s">
        <v>38</v>
      </c>
      <c r="AF728" s="1" t="s">
        <v>6277</v>
      </c>
    </row>
    <row r="729" spans="1:32" s="6" customFormat="1" ht="60" customHeight="1" x14ac:dyDescent="0.2">
      <c r="A729" s="5">
        <v>726</v>
      </c>
      <c r="B729" s="1" t="s">
        <v>6223</v>
      </c>
      <c r="C729" s="1" t="s">
        <v>363</v>
      </c>
      <c r="D729" s="1" t="s">
        <v>363</v>
      </c>
      <c r="E729" s="1" t="s">
        <v>2709</v>
      </c>
      <c r="F729" s="1" t="s">
        <v>7894</v>
      </c>
      <c r="G729" s="1" t="s">
        <v>7897</v>
      </c>
      <c r="H729" s="1" t="s">
        <v>7896</v>
      </c>
      <c r="I729" s="12" t="s">
        <v>7895</v>
      </c>
      <c r="J729" s="1" t="s">
        <v>7894</v>
      </c>
      <c r="K729" s="59">
        <v>33.156376000000002</v>
      </c>
      <c r="L729" s="59">
        <v>72.735381000000004</v>
      </c>
      <c r="M729" s="1">
        <v>40</v>
      </c>
      <c r="N729" s="1">
        <v>800000</v>
      </c>
      <c r="O729" s="38">
        <v>480000</v>
      </c>
      <c r="P729" s="1" t="s">
        <v>7893</v>
      </c>
      <c r="Q729" s="1">
        <v>3.66</v>
      </c>
      <c r="R729" s="1">
        <v>15</v>
      </c>
      <c r="S729" s="1" t="s">
        <v>37</v>
      </c>
      <c r="T729" s="38">
        <v>240000</v>
      </c>
      <c r="U729" s="1" t="s">
        <v>37</v>
      </c>
      <c r="V729" s="1">
        <v>124509</v>
      </c>
      <c r="W729" s="1" t="s">
        <v>37</v>
      </c>
      <c r="X729" s="1">
        <v>7</v>
      </c>
      <c r="Y729" s="1" t="s">
        <v>147</v>
      </c>
      <c r="Z729" s="38" t="s">
        <v>38</v>
      </c>
      <c r="AA729" s="38" t="s">
        <v>38</v>
      </c>
      <c r="AB729" s="38">
        <f>T729+V729</f>
        <v>364509</v>
      </c>
      <c r="AC729" s="7" t="s">
        <v>8331</v>
      </c>
      <c r="AD729" s="38" t="s">
        <v>38</v>
      </c>
      <c r="AE729" s="38" t="s">
        <v>38</v>
      </c>
      <c r="AF729" s="1" t="s">
        <v>6277</v>
      </c>
    </row>
    <row r="730" spans="1:32" s="6" customFormat="1" ht="60" customHeight="1" x14ac:dyDescent="0.2">
      <c r="A730" s="1">
        <v>727</v>
      </c>
      <c r="B730" s="1" t="s">
        <v>6223</v>
      </c>
      <c r="C730" s="1" t="s">
        <v>363</v>
      </c>
      <c r="D730" s="1" t="s">
        <v>8312</v>
      </c>
      <c r="E730" s="1" t="s">
        <v>371</v>
      </c>
      <c r="F730" s="1" t="s">
        <v>371</v>
      </c>
      <c r="G730" s="1" t="s">
        <v>8340</v>
      </c>
      <c r="H730" s="1" t="s">
        <v>8339</v>
      </c>
      <c r="I730" s="12" t="s">
        <v>8338</v>
      </c>
      <c r="J730" s="1" t="s">
        <v>371</v>
      </c>
      <c r="K730" s="76">
        <v>32.656999999999996</v>
      </c>
      <c r="L730" s="76">
        <v>71.905000000000001</v>
      </c>
      <c r="M730" s="1">
        <v>40</v>
      </c>
      <c r="N730" s="1">
        <v>800000</v>
      </c>
      <c r="O730" s="38">
        <v>480000</v>
      </c>
      <c r="P730" s="144">
        <v>45422</v>
      </c>
      <c r="Q730" s="1">
        <v>3.66</v>
      </c>
      <c r="R730" s="1">
        <v>15</v>
      </c>
      <c r="S730" s="1" t="s">
        <v>37</v>
      </c>
      <c r="T730" s="38">
        <v>240000</v>
      </c>
      <c r="U730" s="1" t="s">
        <v>37</v>
      </c>
      <c r="V730" s="1">
        <v>192000</v>
      </c>
      <c r="W730" s="1" t="s">
        <v>37</v>
      </c>
      <c r="X730" s="1">
        <v>9.35</v>
      </c>
      <c r="Y730" s="1" t="s">
        <v>147</v>
      </c>
      <c r="Z730" s="1">
        <v>800000</v>
      </c>
      <c r="AA730" s="1" t="s">
        <v>38</v>
      </c>
      <c r="AB730" s="1">
        <v>432000</v>
      </c>
      <c r="AC730" s="7" t="s">
        <v>8331</v>
      </c>
      <c r="AD730" s="38" t="s">
        <v>38</v>
      </c>
      <c r="AE730" s="38" t="s">
        <v>38</v>
      </c>
      <c r="AF730" s="1" t="s">
        <v>6277</v>
      </c>
    </row>
    <row r="731" spans="1:32" s="6" customFormat="1" ht="60" customHeight="1" x14ac:dyDescent="0.2">
      <c r="A731" s="5">
        <v>728</v>
      </c>
      <c r="B731" s="1" t="s">
        <v>6223</v>
      </c>
      <c r="C731" s="1" t="s">
        <v>363</v>
      </c>
      <c r="D731" s="1" t="s">
        <v>363</v>
      </c>
      <c r="E731" s="1" t="s">
        <v>8334</v>
      </c>
      <c r="F731" s="1" t="s">
        <v>8337</v>
      </c>
      <c r="G731" s="1" t="s">
        <v>8042</v>
      </c>
      <c r="H731" s="1" t="s">
        <v>8336</v>
      </c>
      <c r="I731" s="1" t="s">
        <v>8335</v>
      </c>
      <c r="J731" s="1" t="s">
        <v>8334</v>
      </c>
      <c r="K731" s="1">
        <v>33.072322999999997</v>
      </c>
      <c r="L731" s="1">
        <v>73.147538999999995</v>
      </c>
      <c r="M731" s="1">
        <v>38</v>
      </c>
      <c r="N731" s="1">
        <v>800000</v>
      </c>
      <c r="O731" s="38">
        <v>480000</v>
      </c>
      <c r="P731" s="12" t="s">
        <v>8333</v>
      </c>
      <c r="Q731" s="1">
        <v>3.66</v>
      </c>
      <c r="R731" s="1">
        <v>16</v>
      </c>
      <c r="S731" s="1" t="s">
        <v>37</v>
      </c>
      <c r="T731" s="38">
        <v>240000</v>
      </c>
      <c r="U731" s="1" t="s">
        <v>37</v>
      </c>
      <c r="V731" s="40" t="s">
        <v>8332</v>
      </c>
      <c r="W731" s="1" t="s">
        <v>37</v>
      </c>
      <c r="X731" s="1">
        <v>7</v>
      </c>
      <c r="Y731" s="1" t="s">
        <v>147</v>
      </c>
      <c r="Z731" s="1">
        <v>800000</v>
      </c>
      <c r="AA731" s="1" t="s">
        <v>38</v>
      </c>
      <c r="AB731" s="1">
        <v>432000</v>
      </c>
      <c r="AC731" s="7" t="s">
        <v>8331</v>
      </c>
      <c r="AD731" s="38" t="s">
        <v>38</v>
      </c>
      <c r="AE731" s="38" t="s">
        <v>38</v>
      </c>
      <c r="AF731" s="1" t="s">
        <v>6277</v>
      </c>
    </row>
    <row r="732" spans="1:32" s="6" customFormat="1" ht="60" customHeight="1" x14ac:dyDescent="0.2">
      <c r="A732" s="1">
        <v>729</v>
      </c>
      <c r="B732" s="49" t="s">
        <v>6223</v>
      </c>
      <c r="C732" s="49" t="s">
        <v>363</v>
      </c>
      <c r="D732" s="49" t="s">
        <v>363</v>
      </c>
      <c r="E732" s="49" t="s">
        <v>8209</v>
      </c>
      <c r="F732" s="49" t="s">
        <v>494</v>
      </c>
      <c r="G732" s="49" t="s">
        <v>8208</v>
      </c>
      <c r="H732" s="49" t="s">
        <v>8207</v>
      </c>
      <c r="I732" s="49" t="s">
        <v>8206</v>
      </c>
      <c r="J732" s="49" t="s">
        <v>494</v>
      </c>
      <c r="K732" s="49" t="s">
        <v>8278</v>
      </c>
      <c r="L732" s="49" t="s">
        <v>8277</v>
      </c>
      <c r="M732" s="49">
        <v>42</v>
      </c>
      <c r="N732" s="49">
        <v>2083698</v>
      </c>
      <c r="O732" s="49">
        <v>480000</v>
      </c>
      <c r="P732" s="49"/>
      <c r="Q732" s="1">
        <v>3.66</v>
      </c>
      <c r="R732" s="49">
        <v>15.23</v>
      </c>
      <c r="S732" s="1" t="s">
        <v>37</v>
      </c>
      <c r="T732" s="38" t="s">
        <v>38</v>
      </c>
      <c r="U732" s="38" t="s">
        <v>38</v>
      </c>
      <c r="V732" s="38" t="s">
        <v>38</v>
      </c>
      <c r="W732" s="38" t="s">
        <v>38</v>
      </c>
      <c r="X732" s="38" t="s">
        <v>38</v>
      </c>
      <c r="Y732" s="38" t="s">
        <v>38</v>
      </c>
      <c r="Z732" s="38" t="s">
        <v>38</v>
      </c>
      <c r="AA732" s="38" t="s">
        <v>38</v>
      </c>
      <c r="AB732" s="38" t="s">
        <v>38</v>
      </c>
      <c r="AC732" s="38" t="s">
        <v>38</v>
      </c>
      <c r="AD732" s="38" t="s">
        <v>38</v>
      </c>
      <c r="AE732" s="38" t="s">
        <v>38</v>
      </c>
      <c r="AF732" s="1" t="s">
        <v>6440</v>
      </c>
    </row>
    <row r="733" spans="1:32" s="6" customFormat="1" ht="60" customHeight="1" x14ac:dyDescent="0.2">
      <c r="A733" s="5">
        <v>730</v>
      </c>
      <c r="B733" s="49" t="s">
        <v>6223</v>
      </c>
      <c r="C733" s="49" t="s">
        <v>363</v>
      </c>
      <c r="D733" s="49" t="s">
        <v>363</v>
      </c>
      <c r="E733" s="49" t="s">
        <v>7920</v>
      </c>
      <c r="F733" s="49" t="s">
        <v>2686</v>
      </c>
      <c r="G733" s="49" t="s">
        <v>7923</v>
      </c>
      <c r="H733" s="49" t="s">
        <v>7922</v>
      </c>
      <c r="I733" s="49" t="s">
        <v>7921</v>
      </c>
      <c r="J733" s="49" t="s">
        <v>7920</v>
      </c>
      <c r="K733" s="49">
        <v>32.975585000000002</v>
      </c>
      <c r="L733" s="49">
        <v>72.684100999999998</v>
      </c>
      <c r="M733" s="49">
        <v>40</v>
      </c>
      <c r="N733" s="49">
        <v>1215128</v>
      </c>
      <c r="O733" s="49">
        <v>480000</v>
      </c>
      <c r="P733" s="49" t="s">
        <v>7919</v>
      </c>
      <c r="Q733" s="1">
        <v>4.57</v>
      </c>
      <c r="R733" s="49">
        <v>7.61</v>
      </c>
      <c r="S733" s="1" t="s">
        <v>37</v>
      </c>
      <c r="T733" s="38" t="s">
        <v>38</v>
      </c>
      <c r="U733" s="38" t="s">
        <v>38</v>
      </c>
      <c r="V733" s="38" t="s">
        <v>38</v>
      </c>
      <c r="W733" s="38" t="s">
        <v>38</v>
      </c>
      <c r="X733" s="38" t="s">
        <v>38</v>
      </c>
      <c r="Y733" s="38" t="s">
        <v>38</v>
      </c>
      <c r="Z733" s="38" t="s">
        <v>38</v>
      </c>
      <c r="AA733" s="38" t="s">
        <v>38</v>
      </c>
      <c r="AB733" s="38" t="s">
        <v>38</v>
      </c>
      <c r="AC733" s="38" t="s">
        <v>38</v>
      </c>
      <c r="AD733" s="38" t="s">
        <v>38</v>
      </c>
      <c r="AE733" s="38" t="s">
        <v>38</v>
      </c>
      <c r="AF733" s="1" t="s">
        <v>6440</v>
      </c>
    </row>
    <row r="734" spans="1:32" s="6" customFormat="1" ht="60" customHeight="1" x14ac:dyDescent="0.2">
      <c r="A734" s="1">
        <v>731</v>
      </c>
      <c r="B734" s="1" t="s">
        <v>6223</v>
      </c>
      <c r="C734" s="1" t="s">
        <v>363</v>
      </c>
      <c r="D734" s="1" t="s">
        <v>363</v>
      </c>
      <c r="E734" s="1" t="s">
        <v>7920</v>
      </c>
      <c r="F734" s="1" t="s">
        <v>2686</v>
      </c>
      <c r="G734" s="1" t="s">
        <v>7923</v>
      </c>
      <c r="H734" s="1" t="s">
        <v>7922</v>
      </c>
      <c r="I734" s="1" t="s">
        <v>7921</v>
      </c>
      <c r="J734" s="1" t="s">
        <v>7920</v>
      </c>
      <c r="K734" s="1">
        <v>32.975585000000002</v>
      </c>
      <c r="L734" s="1">
        <v>72.684100999999998</v>
      </c>
      <c r="M734" s="1">
        <v>40</v>
      </c>
      <c r="N734" s="1">
        <v>1215128</v>
      </c>
      <c r="O734" s="1">
        <v>480000</v>
      </c>
      <c r="P734" s="1" t="s">
        <v>7919</v>
      </c>
      <c r="Q734" s="1">
        <v>4.57</v>
      </c>
      <c r="R734" s="49">
        <v>7.61</v>
      </c>
      <c r="S734" s="1" t="s">
        <v>37</v>
      </c>
      <c r="T734" s="1">
        <v>240000</v>
      </c>
      <c r="U734" s="1" t="s">
        <v>80</v>
      </c>
      <c r="V734" s="38" t="s">
        <v>38</v>
      </c>
      <c r="W734" s="38" t="s">
        <v>38</v>
      </c>
      <c r="X734" s="38" t="s">
        <v>38</v>
      </c>
      <c r="Y734" s="38" t="s">
        <v>38</v>
      </c>
      <c r="Z734" s="38" t="s">
        <v>38</v>
      </c>
      <c r="AA734" s="38" t="s">
        <v>38</v>
      </c>
      <c r="AB734" s="38" t="s">
        <v>38</v>
      </c>
      <c r="AC734" s="38" t="s">
        <v>38</v>
      </c>
      <c r="AD734" s="38" t="s">
        <v>38</v>
      </c>
      <c r="AE734" s="38" t="s">
        <v>38</v>
      </c>
      <c r="AF734" s="1" t="s">
        <v>6420</v>
      </c>
    </row>
    <row r="735" spans="1:32" s="6" customFormat="1" ht="60" customHeight="1" x14ac:dyDescent="0.2">
      <c r="A735" s="5">
        <v>732</v>
      </c>
      <c r="B735" s="49" t="s">
        <v>6223</v>
      </c>
      <c r="C735" s="49" t="s">
        <v>363</v>
      </c>
      <c r="D735" s="49" t="s">
        <v>363</v>
      </c>
      <c r="E735" s="49" t="s">
        <v>6639</v>
      </c>
      <c r="F735" s="49" t="s">
        <v>6639</v>
      </c>
      <c r="G735" s="49" t="s">
        <v>8330</v>
      </c>
      <c r="H735" s="49" t="s">
        <v>8329</v>
      </c>
      <c r="I735" s="49" t="s">
        <v>8328</v>
      </c>
      <c r="J735" s="49" t="s">
        <v>6639</v>
      </c>
      <c r="K735" s="49">
        <v>32.9236966</v>
      </c>
      <c r="L735" s="49">
        <v>72.645166000000003</v>
      </c>
      <c r="M735" s="49">
        <v>40</v>
      </c>
      <c r="N735" s="49">
        <v>1278809</v>
      </c>
      <c r="O735" s="49">
        <v>480000</v>
      </c>
      <c r="P735" s="49" t="s">
        <v>7919</v>
      </c>
      <c r="Q735" s="1">
        <v>3.66</v>
      </c>
      <c r="R735" s="201">
        <v>9.14</v>
      </c>
      <c r="S735" s="1" t="s">
        <v>37</v>
      </c>
      <c r="T735" s="38" t="s">
        <v>38</v>
      </c>
      <c r="U735" s="38" t="s">
        <v>38</v>
      </c>
      <c r="V735" s="38" t="s">
        <v>38</v>
      </c>
      <c r="W735" s="38" t="s">
        <v>38</v>
      </c>
      <c r="X735" s="38" t="s">
        <v>38</v>
      </c>
      <c r="Y735" s="38" t="s">
        <v>38</v>
      </c>
      <c r="Z735" s="38" t="s">
        <v>38</v>
      </c>
      <c r="AA735" s="38" t="s">
        <v>38</v>
      </c>
      <c r="AB735" s="38" t="s">
        <v>38</v>
      </c>
      <c r="AC735" s="38" t="s">
        <v>38</v>
      </c>
      <c r="AD735" s="38" t="s">
        <v>38</v>
      </c>
      <c r="AE735" s="38" t="s">
        <v>38</v>
      </c>
      <c r="AF735" s="1" t="s">
        <v>6440</v>
      </c>
    </row>
    <row r="736" spans="1:32" s="6" customFormat="1" ht="60" customHeight="1" x14ac:dyDescent="0.2">
      <c r="A736" s="1">
        <v>733</v>
      </c>
      <c r="B736" s="49" t="s">
        <v>6223</v>
      </c>
      <c r="C736" s="49" t="s">
        <v>363</v>
      </c>
      <c r="D736" s="49" t="s">
        <v>363</v>
      </c>
      <c r="E736" s="49" t="s">
        <v>6643</v>
      </c>
      <c r="F736" s="49" t="s">
        <v>2686</v>
      </c>
      <c r="G736" s="49" t="s">
        <v>8327</v>
      </c>
      <c r="H736" s="49" t="s">
        <v>8326</v>
      </c>
      <c r="I736" s="49" t="s">
        <v>8320</v>
      </c>
      <c r="J736" s="49" t="s">
        <v>6643</v>
      </c>
      <c r="K736" s="49">
        <v>32.953516999999998</v>
      </c>
      <c r="L736" s="49">
        <v>72.668711999999999</v>
      </c>
      <c r="M736" s="49">
        <v>40</v>
      </c>
      <c r="N736" s="49">
        <v>1092447</v>
      </c>
      <c r="O736" s="49">
        <v>480000</v>
      </c>
      <c r="P736" s="49" t="s">
        <v>7919</v>
      </c>
      <c r="Q736" s="1">
        <v>3.66</v>
      </c>
      <c r="R736" s="201">
        <v>9.14</v>
      </c>
      <c r="S736" s="1" t="s">
        <v>37</v>
      </c>
      <c r="T736" s="38" t="s">
        <v>38</v>
      </c>
      <c r="U736" s="38" t="s">
        <v>38</v>
      </c>
      <c r="V736" s="38" t="s">
        <v>38</v>
      </c>
      <c r="W736" s="38" t="s">
        <v>38</v>
      </c>
      <c r="X736" s="38" t="s">
        <v>38</v>
      </c>
      <c r="Y736" s="38" t="s">
        <v>38</v>
      </c>
      <c r="Z736" s="38" t="s">
        <v>38</v>
      </c>
      <c r="AA736" s="38" t="s">
        <v>38</v>
      </c>
      <c r="AB736" s="38" t="s">
        <v>38</v>
      </c>
      <c r="AC736" s="38" t="s">
        <v>38</v>
      </c>
      <c r="AD736" s="38" t="s">
        <v>38</v>
      </c>
      <c r="AE736" s="38" t="s">
        <v>38</v>
      </c>
      <c r="AF736" s="1" t="s">
        <v>6440</v>
      </c>
    </row>
    <row r="737" spans="1:32" s="6" customFormat="1" ht="60" customHeight="1" x14ac:dyDescent="0.2">
      <c r="A737" s="5">
        <v>734</v>
      </c>
      <c r="B737" s="49" t="s">
        <v>6223</v>
      </c>
      <c r="C737" s="49" t="s">
        <v>363</v>
      </c>
      <c r="D737" s="49" t="s">
        <v>363</v>
      </c>
      <c r="E737" s="49" t="s">
        <v>2685</v>
      </c>
      <c r="F737" s="49" t="s">
        <v>2686</v>
      </c>
      <c r="G737" s="49" t="s">
        <v>8325</v>
      </c>
      <c r="H737" s="49" t="s">
        <v>8324</v>
      </c>
      <c r="I737" s="49" t="s">
        <v>8323</v>
      </c>
      <c r="J737" s="49" t="s">
        <v>2685</v>
      </c>
      <c r="K737" s="202">
        <v>32.969997999999997</v>
      </c>
      <c r="L737" s="202">
        <v>72.700665000000001</v>
      </c>
      <c r="M737" s="49">
        <v>40</v>
      </c>
      <c r="N737" s="201">
        <v>1361517</v>
      </c>
      <c r="O737" s="49">
        <v>480000</v>
      </c>
      <c r="P737" s="49" t="s">
        <v>7919</v>
      </c>
      <c r="Q737" s="1">
        <v>4.57</v>
      </c>
      <c r="R737" s="203">
        <v>10.7</v>
      </c>
      <c r="S737" s="1" t="s">
        <v>37</v>
      </c>
      <c r="T737" s="38" t="s">
        <v>38</v>
      </c>
      <c r="U737" s="38" t="s">
        <v>38</v>
      </c>
      <c r="V737" s="38" t="s">
        <v>38</v>
      </c>
      <c r="W737" s="38" t="s">
        <v>38</v>
      </c>
      <c r="X737" s="38" t="s">
        <v>38</v>
      </c>
      <c r="Y737" s="38" t="s">
        <v>38</v>
      </c>
      <c r="Z737" s="38" t="s">
        <v>38</v>
      </c>
      <c r="AA737" s="38" t="s">
        <v>38</v>
      </c>
      <c r="AB737" s="38" t="s">
        <v>38</v>
      </c>
      <c r="AC737" s="38" t="s">
        <v>38</v>
      </c>
      <c r="AD737" s="38" t="s">
        <v>38</v>
      </c>
      <c r="AE737" s="38" t="s">
        <v>38</v>
      </c>
      <c r="AF737" s="1" t="s">
        <v>6440</v>
      </c>
    </row>
    <row r="738" spans="1:32" s="6" customFormat="1" ht="60" customHeight="1" x14ac:dyDescent="0.2">
      <c r="A738" s="1">
        <v>735</v>
      </c>
      <c r="B738" s="1" t="s">
        <v>6223</v>
      </c>
      <c r="C738" s="1" t="s">
        <v>363</v>
      </c>
      <c r="D738" s="1" t="s">
        <v>363</v>
      </c>
      <c r="E738" s="1" t="s">
        <v>2685</v>
      </c>
      <c r="F738" s="1" t="s">
        <v>2686</v>
      </c>
      <c r="G738" s="1" t="s">
        <v>8325</v>
      </c>
      <c r="H738" s="1" t="s">
        <v>8324</v>
      </c>
      <c r="I738" s="1" t="s">
        <v>8323</v>
      </c>
      <c r="J738" s="1" t="s">
        <v>2685</v>
      </c>
      <c r="K738" s="59">
        <v>32.969997999999997</v>
      </c>
      <c r="L738" s="59">
        <v>72.700665000000001</v>
      </c>
      <c r="M738" s="1">
        <v>40</v>
      </c>
      <c r="N738" s="47">
        <v>1361517</v>
      </c>
      <c r="O738" s="1">
        <v>480000</v>
      </c>
      <c r="P738" s="1" t="s">
        <v>7919</v>
      </c>
      <c r="Q738" s="1">
        <v>4.57</v>
      </c>
      <c r="R738" s="203">
        <v>10.7</v>
      </c>
      <c r="S738" s="1" t="s">
        <v>37</v>
      </c>
      <c r="T738" s="1">
        <v>240000</v>
      </c>
      <c r="U738" s="1" t="s">
        <v>80</v>
      </c>
      <c r="V738" s="38" t="s">
        <v>38</v>
      </c>
      <c r="W738" s="38" t="s">
        <v>38</v>
      </c>
      <c r="X738" s="38" t="s">
        <v>38</v>
      </c>
      <c r="Y738" s="38" t="s">
        <v>38</v>
      </c>
      <c r="Z738" s="38" t="s">
        <v>38</v>
      </c>
      <c r="AA738" s="38" t="s">
        <v>38</v>
      </c>
      <c r="AB738" s="38" t="s">
        <v>38</v>
      </c>
      <c r="AC738" s="38" t="s">
        <v>38</v>
      </c>
      <c r="AD738" s="38" t="s">
        <v>38</v>
      </c>
      <c r="AE738" s="38" t="s">
        <v>38</v>
      </c>
      <c r="AF738" s="1" t="s">
        <v>6420</v>
      </c>
    </row>
    <row r="739" spans="1:32" s="6" customFormat="1" ht="60" customHeight="1" x14ac:dyDescent="0.2">
      <c r="A739" s="5">
        <v>736</v>
      </c>
      <c r="B739" s="49" t="s">
        <v>6223</v>
      </c>
      <c r="C739" s="49" t="s">
        <v>363</v>
      </c>
      <c r="D739" s="49" t="s">
        <v>363</v>
      </c>
      <c r="E739" s="49" t="s">
        <v>6643</v>
      </c>
      <c r="F739" s="49" t="s">
        <v>2686</v>
      </c>
      <c r="G739" s="49" t="s">
        <v>8322</v>
      </c>
      <c r="H739" s="49" t="s">
        <v>8321</v>
      </c>
      <c r="I739" s="49" t="s">
        <v>8320</v>
      </c>
      <c r="J739" s="49" t="s">
        <v>6643</v>
      </c>
      <c r="K739" s="202">
        <v>32.953150000000001</v>
      </c>
      <c r="L739" s="202">
        <v>72.6999</v>
      </c>
      <c r="M739" s="49">
        <v>40</v>
      </c>
      <c r="N739" s="201">
        <v>1092447</v>
      </c>
      <c r="O739" s="49">
        <v>480000</v>
      </c>
      <c r="P739" s="49" t="s">
        <v>7919</v>
      </c>
      <c r="Q739" s="1">
        <v>3.66</v>
      </c>
      <c r="R739" s="203">
        <v>12.2</v>
      </c>
      <c r="S739" s="1" t="s">
        <v>37</v>
      </c>
      <c r="T739" s="38" t="s">
        <v>38</v>
      </c>
      <c r="U739" s="38" t="s">
        <v>38</v>
      </c>
      <c r="V739" s="38" t="s">
        <v>38</v>
      </c>
      <c r="W739" s="38" t="s">
        <v>38</v>
      </c>
      <c r="X739" s="38" t="s">
        <v>38</v>
      </c>
      <c r="Y739" s="38" t="s">
        <v>38</v>
      </c>
      <c r="Z739" s="38" t="s">
        <v>38</v>
      </c>
      <c r="AA739" s="38" t="s">
        <v>38</v>
      </c>
      <c r="AB739" s="38" t="s">
        <v>38</v>
      </c>
      <c r="AC739" s="38" t="s">
        <v>38</v>
      </c>
      <c r="AD739" s="38" t="s">
        <v>38</v>
      </c>
      <c r="AE739" s="38" t="s">
        <v>38</v>
      </c>
      <c r="AF739" s="1" t="s">
        <v>6440</v>
      </c>
    </row>
    <row r="740" spans="1:32" s="6" customFormat="1" ht="60" customHeight="1" x14ac:dyDescent="0.2">
      <c r="A740" s="1">
        <v>737</v>
      </c>
      <c r="B740" s="49" t="s">
        <v>6223</v>
      </c>
      <c r="C740" s="49" t="s">
        <v>363</v>
      </c>
      <c r="D740" s="49" t="s">
        <v>363</v>
      </c>
      <c r="E740" s="49" t="s">
        <v>6639</v>
      </c>
      <c r="F740" s="49" t="s">
        <v>6639</v>
      </c>
      <c r="G740" s="49" t="s">
        <v>8319</v>
      </c>
      <c r="H740" s="49" t="s">
        <v>8318</v>
      </c>
      <c r="I740" s="49" t="s">
        <v>8317</v>
      </c>
      <c r="J740" s="49" t="s">
        <v>6639</v>
      </c>
      <c r="K740" s="202">
        <v>32.921726999999997</v>
      </c>
      <c r="L740" s="202">
        <v>72.641022000000007</v>
      </c>
      <c r="M740" s="49">
        <v>100</v>
      </c>
      <c r="N740" s="201">
        <v>1347846</v>
      </c>
      <c r="O740" s="203">
        <v>480000</v>
      </c>
      <c r="P740" s="49" t="s">
        <v>7919</v>
      </c>
      <c r="Q740" s="1">
        <v>3.66</v>
      </c>
      <c r="R740" s="203">
        <v>12.2</v>
      </c>
      <c r="S740" s="1" t="s">
        <v>37</v>
      </c>
      <c r="T740" s="38" t="s">
        <v>38</v>
      </c>
      <c r="U740" s="38" t="s">
        <v>38</v>
      </c>
      <c r="V740" s="38" t="s">
        <v>38</v>
      </c>
      <c r="W740" s="38" t="s">
        <v>38</v>
      </c>
      <c r="X740" s="38" t="s">
        <v>38</v>
      </c>
      <c r="Y740" s="38" t="s">
        <v>38</v>
      </c>
      <c r="Z740" s="38" t="s">
        <v>38</v>
      </c>
      <c r="AA740" s="38" t="s">
        <v>38</v>
      </c>
      <c r="AB740" s="38" t="s">
        <v>38</v>
      </c>
      <c r="AC740" s="38" t="s">
        <v>38</v>
      </c>
      <c r="AD740" s="38" t="s">
        <v>38</v>
      </c>
      <c r="AE740" s="38" t="s">
        <v>38</v>
      </c>
      <c r="AF740" s="1" t="s">
        <v>6440</v>
      </c>
    </row>
    <row r="741" spans="1:32" s="6" customFormat="1" ht="60" customHeight="1" x14ac:dyDescent="0.2">
      <c r="A741" s="5">
        <v>738</v>
      </c>
      <c r="B741" s="1" t="s">
        <v>6223</v>
      </c>
      <c r="C741" s="1" t="s">
        <v>363</v>
      </c>
      <c r="D741" s="1" t="s">
        <v>8312</v>
      </c>
      <c r="E741" s="1" t="s">
        <v>371</v>
      </c>
      <c r="F741" s="1" t="s">
        <v>371</v>
      </c>
      <c r="G741" s="1" t="s">
        <v>8316</v>
      </c>
      <c r="H741" s="1" t="s">
        <v>8315</v>
      </c>
      <c r="I741" s="12" t="s">
        <v>8314</v>
      </c>
      <c r="J741" s="1" t="s">
        <v>371</v>
      </c>
      <c r="K741" s="1">
        <v>32.543711999999999</v>
      </c>
      <c r="L741" s="59">
        <v>71.929652000000004</v>
      </c>
      <c r="M741" s="1">
        <v>40</v>
      </c>
      <c r="N741" s="1">
        <v>800000</v>
      </c>
      <c r="O741" s="38">
        <v>480000</v>
      </c>
      <c r="P741" s="144">
        <v>45422</v>
      </c>
      <c r="Q741" s="1">
        <v>3.66</v>
      </c>
      <c r="R741" s="1">
        <v>15</v>
      </c>
      <c r="S741" s="1" t="s">
        <v>37</v>
      </c>
      <c r="T741" s="38">
        <v>240000</v>
      </c>
      <c r="U741" s="1" t="s">
        <v>37</v>
      </c>
      <c r="V741" s="1">
        <v>192000</v>
      </c>
      <c r="W741" s="1" t="s">
        <v>37</v>
      </c>
      <c r="X741" s="1">
        <v>5.8</v>
      </c>
      <c r="Y741" s="1" t="s">
        <v>147</v>
      </c>
      <c r="Z741" s="1">
        <v>800000</v>
      </c>
      <c r="AA741" s="1" t="s">
        <v>38</v>
      </c>
      <c r="AB741" s="38">
        <f>T741+V741</f>
        <v>432000</v>
      </c>
      <c r="AC741" s="7" t="s">
        <v>8313</v>
      </c>
      <c r="AD741" s="38" t="s">
        <v>38</v>
      </c>
      <c r="AE741" s="38" t="s">
        <v>38</v>
      </c>
      <c r="AF741" s="1" t="s">
        <v>7117</v>
      </c>
    </row>
    <row r="742" spans="1:32" s="6" customFormat="1" ht="60" customHeight="1" x14ac:dyDescent="0.2">
      <c r="A742" s="1">
        <v>739</v>
      </c>
      <c r="B742" s="1" t="s">
        <v>6223</v>
      </c>
      <c r="C742" s="1" t="s">
        <v>363</v>
      </c>
      <c r="D742" s="1" t="s">
        <v>8312</v>
      </c>
      <c r="E742" s="1" t="s">
        <v>8309</v>
      </c>
      <c r="F742" s="1" t="s">
        <v>371</v>
      </c>
      <c r="G742" s="1" t="s">
        <v>2362</v>
      </c>
      <c r="H742" s="1" t="s">
        <v>8311</v>
      </c>
      <c r="I742" s="12" t="s">
        <v>8310</v>
      </c>
      <c r="J742" s="1" t="s">
        <v>8309</v>
      </c>
      <c r="K742" s="75">
        <v>32.736771699999998</v>
      </c>
      <c r="L742" s="75">
        <v>71.870039899999995</v>
      </c>
      <c r="M742" s="1">
        <v>40</v>
      </c>
      <c r="N742" s="1">
        <v>800000</v>
      </c>
      <c r="O742" s="38">
        <v>480000</v>
      </c>
      <c r="P742" s="144">
        <v>45422</v>
      </c>
      <c r="Q742" s="1">
        <v>3.66</v>
      </c>
      <c r="R742" s="1">
        <v>15</v>
      </c>
      <c r="S742" s="1" t="s">
        <v>37</v>
      </c>
      <c r="T742" s="38">
        <v>240000</v>
      </c>
      <c r="U742" s="1" t="s">
        <v>37</v>
      </c>
      <c r="V742" s="1">
        <v>168102</v>
      </c>
      <c r="W742" s="1" t="s">
        <v>37</v>
      </c>
      <c r="X742" s="1">
        <v>6.7</v>
      </c>
      <c r="Y742" s="1" t="s">
        <v>147</v>
      </c>
      <c r="Z742" s="38" t="s">
        <v>38</v>
      </c>
      <c r="AA742" s="1" t="s">
        <v>38</v>
      </c>
      <c r="AB742" s="38">
        <f>T742+V742</f>
        <v>408102</v>
      </c>
      <c r="AC742" s="7" t="s">
        <v>8155</v>
      </c>
      <c r="AD742" s="38" t="s">
        <v>38</v>
      </c>
      <c r="AE742" s="38" t="s">
        <v>38</v>
      </c>
      <c r="AF742" s="1" t="s">
        <v>7117</v>
      </c>
    </row>
    <row r="743" spans="1:32" s="6" customFormat="1" ht="60" customHeight="1" x14ac:dyDescent="0.2">
      <c r="A743" s="5">
        <v>740</v>
      </c>
      <c r="B743" s="1" t="s">
        <v>6223</v>
      </c>
      <c r="C743" s="1" t="s">
        <v>363</v>
      </c>
      <c r="D743" s="1" t="s">
        <v>371</v>
      </c>
      <c r="E743" s="1" t="s">
        <v>371</v>
      </c>
      <c r="F743" s="1" t="s">
        <v>371</v>
      </c>
      <c r="G743" s="1" t="s">
        <v>8308</v>
      </c>
      <c r="H743" s="1" t="s">
        <v>8307</v>
      </c>
      <c r="I743" s="1" t="s">
        <v>8306</v>
      </c>
      <c r="J743" s="1" t="s">
        <v>371</v>
      </c>
      <c r="K743" s="1">
        <v>32.691546000000002</v>
      </c>
      <c r="L743" s="1">
        <v>71.93886000000002</v>
      </c>
      <c r="M743" s="1">
        <v>40</v>
      </c>
      <c r="N743" s="1">
        <v>1710892</v>
      </c>
      <c r="O743" s="38">
        <v>480000</v>
      </c>
      <c r="P743" s="144">
        <v>45424</v>
      </c>
      <c r="Q743" s="1">
        <v>3.66</v>
      </c>
      <c r="R743" s="1">
        <v>15</v>
      </c>
      <c r="S743" s="1" t="s">
        <v>37</v>
      </c>
      <c r="T743" s="1">
        <v>240000</v>
      </c>
      <c r="U743" s="1" t="s">
        <v>37</v>
      </c>
      <c r="V743" s="1">
        <v>192000</v>
      </c>
      <c r="W743" s="1" t="s">
        <v>37</v>
      </c>
      <c r="X743" s="1">
        <v>7</v>
      </c>
      <c r="Y743" s="1" t="s">
        <v>147</v>
      </c>
      <c r="Z743" s="1">
        <v>800000</v>
      </c>
      <c r="AA743" s="1" t="s">
        <v>38</v>
      </c>
      <c r="AB743" s="1">
        <v>432000</v>
      </c>
      <c r="AC743" s="7" t="s">
        <v>8305</v>
      </c>
      <c r="AD743" s="38" t="s">
        <v>38</v>
      </c>
      <c r="AE743" s="38" t="s">
        <v>38</v>
      </c>
      <c r="AF743" s="1" t="s">
        <v>7117</v>
      </c>
    </row>
    <row r="744" spans="1:32" s="6" customFormat="1" ht="60" customHeight="1" x14ac:dyDescent="0.2">
      <c r="A744" s="1">
        <v>741</v>
      </c>
      <c r="B744" s="1" t="s">
        <v>6223</v>
      </c>
      <c r="C744" s="1" t="s">
        <v>363</v>
      </c>
      <c r="D744" s="1" t="s">
        <v>387</v>
      </c>
      <c r="E744" s="1" t="s">
        <v>8301</v>
      </c>
      <c r="F744" s="1" t="s">
        <v>457</v>
      </c>
      <c r="G744" s="1" t="s">
        <v>8304</v>
      </c>
      <c r="H744" s="1" t="s">
        <v>8303</v>
      </c>
      <c r="I744" s="1" t="s">
        <v>8302</v>
      </c>
      <c r="J744" s="1" t="s">
        <v>8301</v>
      </c>
      <c r="K744" s="59">
        <v>33.11721</v>
      </c>
      <c r="L744" s="59">
        <v>72.267060000000001</v>
      </c>
      <c r="M744" s="1">
        <v>40</v>
      </c>
      <c r="N744" s="1">
        <v>1619004</v>
      </c>
      <c r="O744" s="1">
        <v>480000</v>
      </c>
      <c r="P744" s="7">
        <v>45361</v>
      </c>
      <c r="Q744" s="1">
        <v>3.66</v>
      </c>
      <c r="R744" s="1">
        <v>15</v>
      </c>
      <c r="S744" s="1" t="s">
        <v>37</v>
      </c>
      <c r="T744" s="1">
        <v>240000</v>
      </c>
      <c r="U744" s="1" t="s">
        <v>37</v>
      </c>
      <c r="V744" s="38" t="s">
        <v>38</v>
      </c>
      <c r="W744" s="38" t="s">
        <v>38</v>
      </c>
      <c r="X744" s="38" t="s">
        <v>38</v>
      </c>
      <c r="Y744" s="38" t="s">
        <v>38</v>
      </c>
      <c r="Z744" s="38" t="s">
        <v>38</v>
      </c>
      <c r="AA744" s="38" t="s">
        <v>38</v>
      </c>
      <c r="AB744" s="38" t="s">
        <v>38</v>
      </c>
      <c r="AC744" s="38" t="s">
        <v>38</v>
      </c>
      <c r="AD744" s="38" t="s">
        <v>38</v>
      </c>
      <c r="AE744" s="38" t="s">
        <v>38</v>
      </c>
      <c r="AF744" s="1" t="s">
        <v>6420</v>
      </c>
    </row>
    <row r="745" spans="1:32" s="6" customFormat="1" ht="60" customHeight="1" x14ac:dyDescent="0.2">
      <c r="A745" s="5">
        <v>742</v>
      </c>
      <c r="B745" s="1" t="s">
        <v>6223</v>
      </c>
      <c r="C745" s="1" t="s">
        <v>363</v>
      </c>
      <c r="D745" s="1" t="s">
        <v>387</v>
      </c>
      <c r="E745" s="1" t="s">
        <v>7877</v>
      </c>
      <c r="F745" s="1" t="s">
        <v>489</v>
      </c>
      <c r="G745" s="1" t="s">
        <v>7876</v>
      </c>
      <c r="H745" s="1" t="s">
        <v>7875</v>
      </c>
      <c r="I745" s="1" t="s">
        <v>7874</v>
      </c>
      <c r="J745" s="1" t="str">
        <f>E745</f>
        <v>Sadraki</v>
      </c>
      <c r="K745" s="59">
        <v>32.732441999999999</v>
      </c>
      <c r="L745" s="59">
        <v>72.348341000000005</v>
      </c>
      <c r="M745" s="1">
        <v>40</v>
      </c>
      <c r="N745" s="1">
        <v>1474381</v>
      </c>
      <c r="O745" s="1">
        <v>480000</v>
      </c>
      <c r="P745" s="7">
        <v>45632</v>
      </c>
      <c r="Q745" s="1">
        <v>3.66</v>
      </c>
      <c r="R745" s="1">
        <v>12</v>
      </c>
      <c r="S745" s="1" t="s">
        <v>37</v>
      </c>
      <c r="T745" s="1">
        <v>240000</v>
      </c>
      <c r="U745" s="1" t="s">
        <v>37</v>
      </c>
      <c r="V745" s="38" t="s">
        <v>38</v>
      </c>
      <c r="W745" s="38" t="s">
        <v>38</v>
      </c>
      <c r="X745" s="38" t="s">
        <v>38</v>
      </c>
      <c r="Y745" s="38" t="s">
        <v>38</v>
      </c>
      <c r="Z745" s="38" t="s">
        <v>38</v>
      </c>
      <c r="AA745" s="38" t="s">
        <v>38</v>
      </c>
      <c r="AB745" s="38" t="s">
        <v>38</v>
      </c>
      <c r="AC745" s="38" t="s">
        <v>38</v>
      </c>
      <c r="AD745" s="38" t="s">
        <v>38</v>
      </c>
      <c r="AE745" s="38" t="s">
        <v>38</v>
      </c>
      <c r="AF745" s="1" t="s">
        <v>6420</v>
      </c>
    </row>
    <row r="746" spans="1:32" s="6" customFormat="1" ht="60" customHeight="1" x14ac:dyDescent="0.2">
      <c r="A746" s="1">
        <v>743</v>
      </c>
      <c r="B746" s="1" t="s">
        <v>6223</v>
      </c>
      <c r="C746" s="1" t="s">
        <v>363</v>
      </c>
      <c r="D746" s="1" t="s">
        <v>387</v>
      </c>
      <c r="E746" s="1" t="s">
        <v>7877</v>
      </c>
      <c r="F746" s="1" t="s">
        <v>489</v>
      </c>
      <c r="G746" s="1" t="s">
        <v>7880</v>
      </c>
      <c r="H746" s="1" t="s">
        <v>7879</v>
      </c>
      <c r="I746" s="1" t="s">
        <v>7878</v>
      </c>
      <c r="J746" s="1" t="str">
        <f>E746</f>
        <v>Sadraki</v>
      </c>
      <c r="K746" s="59">
        <v>32.741590000000002</v>
      </c>
      <c r="L746" s="59">
        <v>72.360057999999981</v>
      </c>
      <c r="M746" s="1">
        <v>40</v>
      </c>
      <c r="N746" s="1">
        <v>1474381</v>
      </c>
      <c r="O746" s="1">
        <v>480000</v>
      </c>
      <c r="P746" s="7">
        <v>45632</v>
      </c>
      <c r="Q746" s="1">
        <v>3.66</v>
      </c>
      <c r="R746" s="1">
        <v>12</v>
      </c>
      <c r="S746" s="1" t="s">
        <v>37</v>
      </c>
      <c r="T746" s="1">
        <v>240000</v>
      </c>
      <c r="U746" s="1" t="s">
        <v>37</v>
      </c>
      <c r="V746" s="38" t="s">
        <v>38</v>
      </c>
      <c r="W746" s="38" t="s">
        <v>38</v>
      </c>
      <c r="X746" s="38" t="s">
        <v>38</v>
      </c>
      <c r="Y746" s="38" t="s">
        <v>38</v>
      </c>
      <c r="Z746" s="38" t="s">
        <v>38</v>
      </c>
      <c r="AA746" s="38" t="s">
        <v>38</v>
      </c>
      <c r="AB746" s="38" t="s">
        <v>38</v>
      </c>
      <c r="AC746" s="38" t="s">
        <v>38</v>
      </c>
      <c r="AD746" s="38" t="s">
        <v>38</v>
      </c>
      <c r="AE746" s="38" t="s">
        <v>38</v>
      </c>
      <c r="AF746" s="1" t="s">
        <v>6420</v>
      </c>
    </row>
    <row r="747" spans="1:32" s="6" customFormat="1" ht="60" customHeight="1" x14ac:dyDescent="0.2">
      <c r="A747" s="5">
        <v>744</v>
      </c>
      <c r="B747" s="1" t="s">
        <v>6223</v>
      </c>
      <c r="C747" s="1" t="s">
        <v>363</v>
      </c>
      <c r="D747" s="1" t="s">
        <v>387</v>
      </c>
      <c r="E747" s="1" t="s">
        <v>8235</v>
      </c>
      <c r="F747" s="1" t="s">
        <v>8231</v>
      </c>
      <c r="G747" s="1" t="s">
        <v>8300</v>
      </c>
      <c r="H747" s="1" t="s">
        <v>8299</v>
      </c>
      <c r="I747" s="1" t="s">
        <v>8298</v>
      </c>
      <c r="J747" s="1" t="str">
        <f>E747</f>
        <v>Markhal</v>
      </c>
      <c r="K747" s="59">
        <v>33.125123000000002</v>
      </c>
      <c r="L747" s="59">
        <v>72.213738000000006</v>
      </c>
      <c r="M747" s="1">
        <v>40</v>
      </c>
      <c r="N747" s="1">
        <v>1290931</v>
      </c>
      <c r="O747" s="1">
        <v>480000</v>
      </c>
      <c r="P747" s="7">
        <v>45632</v>
      </c>
      <c r="Q747" s="1">
        <v>3.66</v>
      </c>
      <c r="R747" s="1">
        <v>12</v>
      </c>
      <c r="S747" s="1" t="s">
        <v>37</v>
      </c>
      <c r="T747" s="1">
        <v>240000</v>
      </c>
      <c r="U747" s="1" t="s">
        <v>37</v>
      </c>
      <c r="V747" s="38" t="s">
        <v>38</v>
      </c>
      <c r="W747" s="38" t="s">
        <v>38</v>
      </c>
      <c r="X747" s="38" t="s">
        <v>38</v>
      </c>
      <c r="Y747" s="38" t="s">
        <v>38</v>
      </c>
      <c r="Z747" s="38" t="s">
        <v>38</v>
      </c>
      <c r="AA747" s="38" t="s">
        <v>38</v>
      </c>
      <c r="AB747" s="38" t="s">
        <v>38</v>
      </c>
      <c r="AC747" s="38" t="s">
        <v>38</v>
      </c>
      <c r="AD747" s="38" t="s">
        <v>38</v>
      </c>
      <c r="AE747" s="38" t="s">
        <v>38</v>
      </c>
      <c r="AF747" s="1" t="s">
        <v>6420</v>
      </c>
    </row>
    <row r="748" spans="1:32" s="6" customFormat="1" ht="60" customHeight="1" x14ac:dyDescent="0.2">
      <c r="A748" s="1">
        <v>745</v>
      </c>
      <c r="B748" s="1" t="s">
        <v>7290</v>
      </c>
      <c r="C748" s="1" t="s">
        <v>363</v>
      </c>
      <c r="D748" s="1" t="s">
        <v>363</v>
      </c>
      <c r="E748" s="1" t="s">
        <v>8294</v>
      </c>
      <c r="F748" s="1" t="s">
        <v>8294</v>
      </c>
      <c r="G748" s="1" t="s">
        <v>8297</v>
      </c>
      <c r="H748" s="1" t="s">
        <v>8296</v>
      </c>
      <c r="I748" s="1" t="s">
        <v>8295</v>
      </c>
      <c r="J748" s="1" t="s">
        <v>8294</v>
      </c>
      <c r="K748" s="1" t="s">
        <v>8293</v>
      </c>
      <c r="L748" s="1" t="s">
        <v>8292</v>
      </c>
      <c r="M748" s="1">
        <v>5.15</v>
      </c>
      <c r="N748" s="1">
        <v>1617202</v>
      </c>
      <c r="O748" s="1">
        <v>480000</v>
      </c>
      <c r="P748" s="7">
        <v>45566</v>
      </c>
      <c r="Q748" s="1">
        <v>3.66</v>
      </c>
      <c r="R748" s="1">
        <v>16.5</v>
      </c>
      <c r="S748" s="1" t="s">
        <v>37</v>
      </c>
      <c r="T748" s="1">
        <v>114809</v>
      </c>
      <c r="U748" s="1" t="s">
        <v>37</v>
      </c>
      <c r="V748" s="38" t="s">
        <v>38</v>
      </c>
      <c r="W748" s="38" t="s">
        <v>38</v>
      </c>
      <c r="X748" s="38" t="s">
        <v>38</v>
      </c>
      <c r="Y748" s="38" t="s">
        <v>38</v>
      </c>
      <c r="Z748" s="38" t="s">
        <v>38</v>
      </c>
      <c r="AA748" s="38" t="s">
        <v>38</v>
      </c>
      <c r="AB748" s="38" t="s">
        <v>38</v>
      </c>
      <c r="AC748" s="38" t="s">
        <v>38</v>
      </c>
      <c r="AD748" s="38" t="s">
        <v>38</v>
      </c>
      <c r="AE748" s="38" t="s">
        <v>38</v>
      </c>
      <c r="AF748" s="1" t="s">
        <v>6402</v>
      </c>
    </row>
    <row r="749" spans="1:32" s="6" customFormat="1" ht="60" customHeight="1" x14ac:dyDescent="0.2">
      <c r="A749" s="5">
        <v>746</v>
      </c>
      <c r="B749" s="1" t="s">
        <v>6223</v>
      </c>
      <c r="C749" s="1" t="s">
        <v>363</v>
      </c>
      <c r="D749" s="1" t="s">
        <v>387</v>
      </c>
      <c r="E749" s="1" t="s">
        <v>8291</v>
      </c>
      <c r="F749" s="1" t="s">
        <v>489</v>
      </c>
      <c r="G749" s="1" t="s">
        <v>8290</v>
      </c>
      <c r="H749" s="1" t="s">
        <v>8289</v>
      </c>
      <c r="I749" s="1" t="s">
        <v>8288</v>
      </c>
      <c r="J749" s="1" t="str">
        <f>E749</f>
        <v>Dhok Pirah</v>
      </c>
      <c r="K749" s="59">
        <v>32.732118999999997</v>
      </c>
      <c r="L749" s="59">
        <v>72.269068000000004</v>
      </c>
      <c r="M749" s="1">
        <v>50</v>
      </c>
      <c r="N749" s="1">
        <v>1511433</v>
      </c>
      <c r="O749" s="1">
        <v>480000</v>
      </c>
      <c r="P749" s="1" t="s">
        <v>8287</v>
      </c>
      <c r="Q749" s="1">
        <v>3.66</v>
      </c>
      <c r="R749" s="1">
        <v>15</v>
      </c>
      <c r="S749" s="1" t="s">
        <v>37</v>
      </c>
      <c r="T749" s="1">
        <v>240000</v>
      </c>
      <c r="U749" s="142" t="s">
        <v>37</v>
      </c>
      <c r="V749" s="38" t="s">
        <v>38</v>
      </c>
      <c r="W749" s="38" t="s">
        <v>38</v>
      </c>
      <c r="X749" s="38" t="s">
        <v>38</v>
      </c>
      <c r="Y749" s="38" t="s">
        <v>38</v>
      </c>
      <c r="Z749" s="38" t="s">
        <v>38</v>
      </c>
      <c r="AA749" s="38" t="s">
        <v>38</v>
      </c>
      <c r="AB749" s="38" t="s">
        <v>38</v>
      </c>
      <c r="AC749" s="38" t="s">
        <v>38</v>
      </c>
      <c r="AD749" s="38" t="s">
        <v>38</v>
      </c>
      <c r="AE749" s="38" t="s">
        <v>38</v>
      </c>
      <c r="AF749" s="1" t="s">
        <v>7310</v>
      </c>
    </row>
    <row r="750" spans="1:32" s="6" customFormat="1" ht="60" customHeight="1" x14ac:dyDescent="0.2">
      <c r="A750" s="1">
        <v>747</v>
      </c>
      <c r="B750" s="1" t="s">
        <v>6223</v>
      </c>
      <c r="C750" s="1" t="s">
        <v>363</v>
      </c>
      <c r="D750" s="1" t="s">
        <v>387</v>
      </c>
      <c r="E750" s="1" t="s">
        <v>8286</v>
      </c>
      <c r="F750" s="1" t="s">
        <v>489</v>
      </c>
      <c r="G750" s="1" t="s">
        <v>8285</v>
      </c>
      <c r="H750" s="1" t="s">
        <v>8284</v>
      </c>
      <c r="I750" s="1" t="s">
        <v>8283</v>
      </c>
      <c r="J750" s="1" t="str">
        <f>E750</f>
        <v>Dhok Gadhi</v>
      </c>
      <c r="K750" s="59">
        <v>32.766855</v>
      </c>
      <c r="L750" s="59">
        <v>72.343490000000003</v>
      </c>
      <c r="M750" s="1">
        <v>50</v>
      </c>
      <c r="N750" s="1">
        <v>1471429</v>
      </c>
      <c r="O750" s="1">
        <v>480000</v>
      </c>
      <c r="P750" s="7">
        <v>45177</v>
      </c>
      <c r="Q750" s="1">
        <v>3.66</v>
      </c>
      <c r="R750" s="1">
        <v>15</v>
      </c>
      <c r="S750" s="1" t="s">
        <v>37</v>
      </c>
      <c r="T750" s="1">
        <v>240000</v>
      </c>
      <c r="U750" s="142" t="s">
        <v>37</v>
      </c>
      <c r="V750" s="38" t="s">
        <v>38</v>
      </c>
      <c r="W750" s="38" t="s">
        <v>38</v>
      </c>
      <c r="X750" s="38" t="s">
        <v>38</v>
      </c>
      <c r="Y750" s="38" t="s">
        <v>38</v>
      </c>
      <c r="Z750" s="38" t="s">
        <v>38</v>
      </c>
      <c r="AA750" s="38" t="s">
        <v>38</v>
      </c>
      <c r="AB750" s="38" t="s">
        <v>38</v>
      </c>
      <c r="AC750" s="38" t="s">
        <v>38</v>
      </c>
      <c r="AD750" s="38" t="s">
        <v>38</v>
      </c>
      <c r="AE750" s="38" t="s">
        <v>38</v>
      </c>
      <c r="AF750" s="1" t="s">
        <v>7310</v>
      </c>
    </row>
    <row r="751" spans="1:32" s="6" customFormat="1" ht="60" customHeight="1" x14ac:dyDescent="0.2">
      <c r="A751" s="5">
        <v>748</v>
      </c>
      <c r="B751" s="1" t="s">
        <v>6223</v>
      </c>
      <c r="C751" s="1" t="s">
        <v>363</v>
      </c>
      <c r="D751" s="1" t="s">
        <v>387</v>
      </c>
      <c r="E751" s="1" t="s">
        <v>6534</v>
      </c>
      <c r="F751" s="1" t="s">
        <v>6534</v>
      </c>
      <c r="G751" s="1" t="s">
        <v>8246</v>
      </c>
      <c r="H751" s="1" t="s">
        <v>8245</v>
      </c>
      <c r="I751" s="1" t="s">
        <v>8244</v>
      </c>
      <c r="J751" s="1" t="s">
        <v>6534</v>
      </c>
      <c r="K751" s="59">
        <v>32.750349999999997</v>
      </c>
      <c r="L751" s="59">
        <v>72.428970000000007</v>
      </c>
      <c r="M751" s="1">
        <v>40</v>
      </c>
      <c r="N751" s="1">
        <v>1619004</v>
      </c>
      <c r="O751" s="1">
        <v>480000</v>
      </c>
      <c r="P751" s="7">
        <v>45361</v>
      </c>
      <c r="Q751" s="1">
        <v>3.66</v>
      </c>
      <c r="R751" s="1">
        <v>15</v>
      </c>
      <c r="S751" s="1" t="s">
        <v>37</v>
      </c>
      <c r="T751" s="1">
        <v>240000</v>
      </c>
      <c r="U751" s="1" t="s">
        <v>37</v>
      </c>
      <c r="V751" s="38" t="s">
        <v>38</v>
      </c>
      <c r="W751" s="38" t="s">
        <v>38</v>
      </c>
      <c r="X751" s="38" t="s">
        <v>38</v>
      </c>
      <c r="Y751" s="38" t="s">
        <v>38</v>
      </c>
      <c r="Z751" s="38" t="s">
        <v>38</v>
      </c>
      <c r="AA751" s="38" t="s">
        <v>38</v>
      </c>
      <c r="AB751" s="38" t="s">
        <v>38</v>
      </c>
      <c r="AC751" s="38" t="s">
        <v>38</v>
      </c>
      <c r="AD751" s="38" t="s">
        <v>38</v>
      </c>
      <c r="AE751" s="38" t="s">
        <v>38</v>
      </c>
      <c r="AF751" s="1" t="s">
        <v>6420</v>
      </c>
    </row>
    <row r="752" spans="1:32" s="6" customFormat="1" ht="60" customHeight="1" x14ac:dyDescent="0.2">
      <c r="A752" s="1">
        <v>749</v>
      </c>
      <c r="B752" s="1" t="s">
        <v>6223</v>
      </c>
      <c r="C752" s="1" t="s">
        <v>363</v>
      </c>
      <c r="D752" s="1" t="s">
        <v>387</v>
      </c>
      <c r="E752" s="1" t="s">
        <v>7877</v>
      </c>
      <c r="F752" s="1" t="s">
        <v>489</v>
      </c>
      <c r="G752" s="1" t="s">
        <v>8249</v>
      </c>
      <c r="H752" s="1" t="s">
        <v>8248</v>
      </c>
      <c r="I752" s="1" t="s">
        <v>8247</v>
      </c>
      <c r="J752" s="1" t="str">
        <f>E752</f>
        <v>Sadraki</v>
      </c>
      <c r="K752" s="59">
        <v>32.739922</v>
      </c>
      <c r="L752" s="59">
        <v>72.358267999999981</v>
      </c>
      <c r="M752" s="1">
        <v>40</v>
      </c>
      <c r="N752" s="1">
        <v>1474381</v>
      </c>
      <c r="O752" s="1">
        <v>480000</v>
      </c>
      <c r="P752" s="7">
        <v>45632</v>
      </c>
      <c r="Q752" s="1">
        <v>3.66</v>
      </c>
      <c r="R752" s="1">
        <v>12</v>
      </c>
      <c r="S752" s="1" t="s">
        <v>37</v>
      </c>
      <c r="T752" s="1">
        <v>240000</v>
      </c>
      <c r="U752" s="1" t="s">
        <v>37</v>
      </c>
      <c r="V752" s="38" t="s">
        <v>38</v>
      </c>
      <c r="W752" s="38" t="s">
        <v>38</v>
      </c>
      <c r="X752" s="38" t="s">
        <v>38</v>
      </c>
      <c r="Y752" s="38" t="s">
        <v>38</v>
      </c>
      <c r="Z752" s="38" t="s">
        <v>38</v>
      </c>
      <c r="AA752" s="38" t="s">
        <v>38</v>
      </c>
      <c r="AB752" s="38" t="s">
        <v>38</v>
      </c>
      <c r="AC752" s="38" t="s">
        <v>38</v>
      </c>
      <c r="AD752" s="38" t="s">
        <v>38</v>
      </c>
      <c r="AE752" s="38" t="s">
        <v>38</v>
      </c>
      <c r="AF752" s="1" t="s">
        <v>6420</v>
      </c>
    </row>
    <row r="753" spans="1:32" s="6" customFormat="1" ht="60" customHeight="1" x14ac:dyDescent="0.2">
      <c r="A753" s="5">
        <v>750</v>
      </c>
      <c r="B753" s="1" t="s">
        <v>6223</v>
      </c>
      <c r="C753" s="1" t="s">
        <v>363</v>
      </c>
      <c r="D753" s="1" t="s">
        <v>387</v>
      </c>
      <c r="E753" s="1" t="s">
        <v>8282</v>
      </c>
      <c r="F753" s="1" t="s">
        <v>6534</v>
      </c>
      <c r="G753" s="1" t="s">
        <v>8281</v>
      </c>
      <c r="H753" s="1" t="s">
        <v>8280</v>
      </c>
      <c r="I753" s="1" t="s">
        <v>8279</v>
      </c>
      <c r="J753" s="1" t="str">
        <f>E753</f>
        <v>Dhok Noshehri</v>
      </c>
      <c r="K753" s="59">
        <v>32.750574999999998</v>
      </c>
      <c r="L753" s="59">
        <v>72.397133999999994</v>
      </c>
      <c r="M753" s="1">
        <v>40</v>
      </c>
      <c r="N753" s="1">
        <v>1474381</v>
      </c>
      <c r="O753" s="1">
        <v>480000</v>
      </c>
      <c r="P753" s="7">
        <v>45547</v>
      </c>
      <c r="Q753" s="1">
        <v>3.66</v>
      </c>
      <c r="R753" s="1">
        <v>12</v>
      </c>
      <c r="S753" s="1" t="s">
        <v>37</v>
      </c>
      <c r="T753" s="1">
        <v>240000</v>
      </c>
      <c r="U753" s="1" t="s">
        <v>37</v>
      </c>
      <c r="V753" s="38" t="s">
        <v>38</v>
      </c>
      <c r="W753" s="38" t="s">
        <v>38</v>
      </c>
      <c r="X753" s="38" t="s">
        <v>38</v>
      </c>
      <c r="Y753" s="38" t="s">
        <v>38</v>
      </c>
      <c r="Z753" s="38" t="s">
        <v>38</v>
      </c>
      <c r="AA753" s="38" t="s">
        <v>38</v>
      </c>
      <c r="AB753" s="38" t="s">
        <v>38</v>
      </c>
      <c r="AC753" s="38" t="s">
        <v>38</v>
      </c>
      <c r="AD753" s="38" t="s">
        <v>38</v>
      </c>
      <c r="AE753" s="38" t="s">
        <v>38</v>
      </c>
      <c r="AF753" s="1" t="s">
        <v>6420</v>
      </c>
    </row>
    <row r="754" spans="1:32" s="6" customFormat="1" ht="60" customHeight="1" x14ac:dyDescent="0.2">
      <c r="A754" s="1">
        <v>751</v>
      </c>
      <c r="B754" s="1" t="s">
        <v>6223</v>
      </c>
      <c r="C754" s="1" t="s">
        <v>363</v>
      </c>
      <c r="D754" s="1" t="s">
        <v>363</v>
      </c>
      <c r="E754" s="1" t="s">
        <v>2703</v>
      </c>
      <c r="F754" s="1" t="s">
        <v>2703</v>
      </c>
      <c r="G754" s="1" t="s">
        <v>8215</v>
      </c>
      <c r="H754" s="1" t="s">
        <v>8214</v>
      </c>
      <c r="I754" s="1" t="s">
        <v>8213</v>
      </c>
      <c r="J754" s="1" t="s">
        <v>2703</v>
      </c>
      <c r="K754" s="1">
        <v>32.944057999999998</v>
      </c>
      <c r="L754" s="1">
        <v>72.738200000000006</v>
      </c>
      <c r="M754" s="1">
        <v>39</v>
      </c>
      <c r="N754" s="1">
        <v>2110974</v>
      </c>
      <c r="O754" s="1">
        <v>480000</v>
      </c>
      <c r="P754" s="1" t="s">
        <v>7041</v>
      </c>
      <c r="Q754" s="1" t="s">
        <v>8275</v>
      </c>
      <c r="R754" s="67">
        <v>12.19</v>
      </c>
      <c r="S754" s="1" t="s">
        <v>37</v>
      </c>
      <c r="T754" s="1">
        <v>240000</v>
      </c>
      <c r="U754" s="1" t="s">
        <v>37</v>
      </c>
      <c r="V754" s="38" t="s">
        <v>38</v>
      </c>
      <c r="W754" s="38" t="s">
        <v>38</v>
      </c>
      <c r="X754" s="38" t="s">
        <v>38</v>
      </c>
      <c r="Y754" s="38" t="s">
        <v>38</v>
      </c>
      <c r="Z754" s="38" t="s">
        <v>38</v>
      </c>
      <c r="AA754" s="38" t="s">
        <v>38</v>
      </c>
      <c r="AB754" s="38" t="s">
        <v>38</v>
      </c>
      <c r="AC754" s="38" t="s">
        <v>38</v>
      </c>
      <c r="AD754" s="38" t="s">
        <v>38</v>
      </c>
      <c r="AE754" s="38" t="s">
        <v>38</v>
      </c>
      <c r="AF754" s="1" t="s">
        <v>6420</v>
      </c>
    </row>
    <row r="755" spans="1:32" s="6" customFormat="1" ht="60" customHeight="1" x14ac:dyDescent="0.2">
      <c r="A755" s="5">
        <v>752</v>
      </c>
      <c r="B755" s="49" t="s">
        <v>6223</v>
      </c>
      <c r="C755" s="49" t="s">
        <v>363</v>
      </c>
      <c r="D755" s="49" t="s">
        <v>363</v>
      </c>
      <c r="E755" s="49" t="s">
        <v>8209</v>
      </c>
      <c r="F755" s="49" t="s">
        <v>494</v>
      </c>
      <c r="G755" s="49" t="s">
        <v>8208</v>
      </c>
      <c r="H755" s="49" t="s">
        <v>8207</v>
      </c>
      <c r="I755" s="49" t="s">
        <v>8206</v>
      </c>
      <c r="J755" s="49" t="s">
        <v>494</v>
      </c>
      <c r="K755" s="49" t="s">
        <v>8278</v>
      </c>
      <c r="L755" s="49" t="s">
        <v>8277</v>
      </c>
      <c r="M755" s="49">
        <v>42</v>
      </c>
      <c r="N755" s="49">
        <v>2083698</v>
      </c>
      <c r="O755" s="49">
        <v>480000</v>
      </c>
      <c r="P755" s="1" t="s">
        <v>8205</v>
      </c>
      <c r="Q755" s="1">
        <v>3.66</v>
      </c>
      <c r="R755" s="49">
        <v>15.23</v>
      </c>
      <c r="S755" s="1" t="s">
        <v>37</v>
      </c>
      <c r="T755" s="1">
        <v>240000</v>
      </c>
      <c r="U755" s="1" t="s">
        <v>37</v>
      </c>
      <c r="V755" s="38" t="s">
        <v>38</v>
      </c>
      <c r="W755" s="38" t="s">
        <v>38</v>
      </c>
      <c r="X755" s="38" t="s">
        <v>38</v>
      </c>
      <c r="Y755" s="38" t="s">
        <v>38</v>
      </c>
      <c r="Z755" s="38" t="s">
        <v>38</v>
      </c>
      <c r="AA755" s="38" t="s">
        <v>38</v>
      </c>
      <c r="AB755" s="38" t="s">
        <v>38</v>
      </c>
      <c r="AC755" s="38" t="s">
        <v>38</v>
      </c>
      <c r="AD755" s="38" t="s">
        <v>38</v>
      </c>
      <c r="AE755" s="38" t="s">
        <v>38</v>
      </c>
      <c r="AF755" s="1" t="s">
        <v>6420</v>
      </c>
    </row>
    <row r="756" spans="1:32" s="6" customFormat="1" ht="60" customHeight="1" x14ac:dyDescent="0.2">
      <c r="A756" s="1">
        <v>753</v>
      </c>
      <c r="B756" s="1" t="s">
        <v>6223</v>
      </c>
      <c r="C756" s="1" t="s">
        <v>363</v>
      </c>
      <c r="D756" s="1" t="s">
        <v>363</v>
      </c>
      <c r="E756" s="1" t="s">
        <v>6643</v>
      </c>
      <c r="F756" s="1" t="s">
        <v>2686</v>
      </c>
      <c r="G756" s="1" t="s">
        <v>8210</v>
      </c>
      <c r="H756" s="1" t="s">
        <v>6645</v>
      </c>
      <c r="I756" s="1" t="s">
        <v>6644</v>
      </c>
      <c r="J756" s="1" t="s">
        <v>6643</v>
      </c>
      <c r="K756" s="1">
        <v>32.972147</v>
      </c>
      <c r="L756" s="1">
        <v>72.695813000000001</v>
      </c>
      <c r="M756" s="1">
        <v>184</v>
      </c>
      <c r="N756" s="47">
        <v>2126036</v>
      </c>
      <c r="O756" s="1">
        <v>480000</v>
      </c>
      <c r="P756" s="1" t="s">
        <v>7041</v>
      </c>
      <c r="Q756" s="1" t="s">
        <v>8276</v>
      </c>
      <c r="R756" s="67">
        <v>15.24</v>
      </c>
      <c r="S756" s="1" t="s">
        <v>37</v>
      </c>
      <c r="T756" s="1">
        <v>240000</v>
      </c>
      <c r="U756" s="1" t="s">
        <v>37</v>
      </c>
      <c r="V756" s="38" t="s">
        <v>38</v>
      </c>
      <c r="W756" s="38" t="s">
        <v>38</v>
      </c>
      <c r="X756" s="38" t="s">
        <v>38</v>
      </c>
      <c r="Y756" s="38" t="s">
        <v>38</v>
      </c>
      <c r="Z756" s="38" t="s">
        <v>38</v>
      </c>
      <c r="AA756" s="38" t="s">
        <v>38</v>
      </c>
      <c r="AB756" s="38" t="s">
        <v>38</v>
      </c>
      <c r="AC756" s="38" t="s">
        <v>38</v>
      </c>
      <c r="AD756" s="38" t="s">
        <v>38</v>
      </c>
      <c r="AE756" s="38" t="s">
        <v>38</v>
      </c>
      <c r="AF756" s="1" t="s">
        <v>6420</v>
      </c>
    </row>
    <row r="757" spans="1:32" s="6" customFormat="1" ht="60" customHeight="1" x14ac:dyDescent="0.2">
      <c r="A757" s="5">
        <v>754</v>
      </c>
      <c r="B757" s="1" t="s">
        <v>6223</v>
      </c>
      <c r="C757" s="1" t="s">
        <v>363</v>
      </c>
      <c r="D757" s="1" t="s">
        <v>363</v>
      </c>
      <c r="E757" s="1" t="s">
        <v>2685</v>
      </c>
      <c r="F757" s="1" t="s">
        <v>2686</v>
      </c>
      <c r="G757" s="1" t="s">
        <v>8212</v>
      </c>
      <c r="H757" s="1" t="s">
        <v>8211</v>
      </c>
      <c r="I757" s="1" t="s">
        <v>2689</v>
      </c>
      <c r="J757" s="1" t="s">
        <v>2685</v>
      </c>
      <c r="K757" s="1">
        <v>32.970987000000001</v>
      </c>
      <c r="L757" s="1">
        <v>72.700007999999997</v>
      </c>
      <c r="M757" s="1">
        <v>215</v>
      </c>
      <c r="N757" s="1">
        <v>2110974</v>
      </c>
      <c r="O757" s="1">
        <v>480000</v>
      </c>
      <c r="P757" s="1" t="s">
        <v>7041</v>
      </c>
      <c r="Q757" s="1" t="s">
        <v>8275</v>
      </c>
      <c r="R757" s="67">
        <v>12.19</v>
      </c>
      <c r="S757" s="1" t="s">
        <v>37</v>
      </c>
      <c r="T757" s="1">
        <v>240000</v>
      </c>
      <c r="U757" s="1" t="s">
        <v>37</v>
      </c>
      <c r="V757" s="38" t="s">
        <v>38</v>
      </c>
      <c r="W757" s="38" t="s">
        <v>38</v>
      </c>
      <c r="X757" s="38" t="s">
        <v>38</v>
      </c>
      <c r="Y757" s="38" t="s">
        <v>38</v>
      </c>
      <c r="Z757" s="38" t="s">
        <v>38</v>
      </c>
      <c r="AA757" s="38" t="s">
        <v>38</v>
      </c>
      <c r="AB757" s="38" t="s">
        <v>38</v>
      </c>
      <c r="AC757" s="38" t="s">
        <v>38</v>
      </c>
      <c r="AD757" s="38" t="s">
        <v>38</v>
      </c>
      <c r="AE757" s="38" t="s">
        <v>38</v>
      </c>
      <c r="AF757" s="1" t="s">
        <v>6420</v>
      </c>
    </row>
    <row r="758" spans="1:32" s="6" customFormat="1" ht="60" customHeight="1" x14ac:dyDescent="0.2">
      <c r="A758" s="1">
        <v>755</v>
      </c>
      <c r="B758" s="1" t="s">
        <v>6223</v>
      </c>
      <c r="C758" s="1" t="s">
        <v>363</v>
      </c>
      <c r="D758" s="1" t="s">
        <v>363</v>
      </c>
      <c r="E758" s="1" t="s">
        <v>8271</v>
      </c>
      <c r="F758" s="1" t="s">
        <v>8271</v>
      </c>
      <c r="G758" s="1" t="s">
        <v>8274</v>
      </c>
      <c r="H758" s="1" t="s">
        <v>8273</v>
      </c>
      <c r="I758" s="1" t="s">
        <v>8272</v>
      </c>
      <c r="J758" s="1" t="s">
        <v>8271</v>
      </c>
      <c r="K758" s="1" t="s">
        <v>8270</v>
      </c>
      <c r="L758" s="1" t="s">
        <v>8269</v>
      </c>
      <c r="M758" s="1">
        <v>40</v>
      </c>
      <c r="N758" s="1">
        <v>800000</v>
      </c>
      <c r="O758" s="38">
        <v>480000</v>
      </c>
      <c r="P758" s="12" t="s">
        <v>7136</v>
      </c>
      <c r="Q758" s="1">
        <v>3.66</v>
      </c>
      <c r="R758" s="1">
        <v>15</v>
      </c>
      <c r="S758" s="1" t="s">
        <v>37</v>
      </c>
      <c r="T758" s="38">
        <v>240000</v>
      </c>
      <c r="U758" s="1" t="s">
        <v>37</v>
      </c>
      <c r="V758" s="1">
        <v>192000</v>
      </c>
      <c r="W758" s="1" t="s">
        <v>37</v>
      </c>
      <c r="X758" s="1">
        <v>7.5</v>
      </c>
      <c r="Y758" s="1" t="s">
        <v>147</v>
      </c>
      <c r="Z758" s="1">
        <v>800000</v>
      </c>
      <c r="AA758" s="1" t="s">
        <v>38</v>
      </c>
      <c r="AB758" s="1">
        <v>432000</v>
      </c>
      <c r="AC758" s="7" t="s">
        <v>8266</v>
      </c>
      <c r="AD758" s="38" t="s">
        <v>38</v>
      </c>
      <c r="AE758" s="38" t="s">
        <v>38</v>
      </c>
      <c r="AF758" s="1" t="s">
        <v>7117</v>
      </c>
    </row>
    <row r="759" spans="1:32" s="6" customFormat="1" ht="60" customHeight="1" x14ac:dyDescent="0.2">
      <c r="A759" s="5">
        <v>756</v>
      </c>
      <c r="B759" s="1" t="s">
        <v>6223</v>
      </c>
      <c r="C759" s="1" t="s">
        <v>363</v>
      </c>
      <c r="D759" s="1" t="s">
        <v>387</v>
      </c>
      <c r="E759" s="1" t="s">
        <v>2946</v>
      </c>
      <c r="F759" s="1" t="s">
        <v>2946</v>
      </c>
      <c r="G759" s="1" t="s">
        <v>8268</v>
      </c>
      <c r="H759" s="1" t="s">
        <v>8267</v>
      </c>
      <c r="I759" s="1">
        <v>3447250256</v>
      </c>
      <c r="J759" s="1" t="s">
        <v>2946</v>
      </c>
      <c r="K759" s="1">
        <v>32.737900000000003</v>
      </c>
      <c r="L759" s="1">
        <v>72.345299999999995</v>
      </c>
      <c r="M759" s="1">
        <v>40</v>
      </c>
      <c r="N759" s="1">
        <v>2138616</v>
      </c>
      <c r="O759" s="1">
        <v>480000</v>
      </c>
      <c r="P759" s="7" t="s">
        <v>8253</v>
      </c>
      <c r="Q759" s="1">
        <v>3.66</v>
      </c>
      <c r="R759" s="1">
        <v>15</v>
      </c>
      <c r="S759" s="1" t="s">
        <v>37</v>
      </c>
      <c r="T759" s="38" t="s">
        <v>38</v>
      </c>
      <c r="U759" s="38" t="s">
        <v>38</v>
      </c>
      <c r="V759" s="38" t="s">
        <v>38</v>
      </c>
      <c r="W759" s="38" t="s">
        <v>38</v>
      </c>
      <c r="X759" s="38" t="s">
        <v>38</v>
      </c>
      <c r="Y759" s="38" t="s">
        <v>38</v>
      </c>
      <c r="Z759" s="38" t="s">
        <v>38</v>
      </c>
      <c r="AA759" s="38" t="s">
        <v>38</v>
      </c>
      <c r="AB759" s="38" t="s">
        <v>38</v>
      </c>
      <c r="AC759" s="38" t="s">
        <v>38</v>
      </c>
      <c r="AD759" s="38" t="s">
        <v>38</v>
      </c>
      <c r="AE759" s="38" t="s">
        <v>38</v>
      </c>
      <c r="AF759" s="1" t="s">
        <v>6971</v>
      </c>
    </row>
    <row r="760" spans="1:32" s="6" customFormat="1" ht="60" customHeight="1" x14ac:dyDescent="0.2">
      <c r="A760" s="1">
        <v>757</v>
      </c>
      <c r="B760" s="1" t="s">
        <v>6223</v>
      </c>
      <c r="C760" s="1" t="s">
        <v>363</v>
      </c>
      <c r="D760" s="1" t="s">
        <v>387</v>
      </c>
      <c r="E760" s="1" t="s">
        <v>2946</v>
      </c>
      <c r="F760" s="1" t="s">
        <v>2946</v>
      </c>
      <c r="G760" s="1" t="s">
        <v>8268</v>
      </c>
      <c r="H760" s="1" t="s">
        <v>8267</v>
      </c>
      <c r="I760" s="1">
        <v>3447250256</v>
      </c>
      <c r="J760" s="1" t="s">
        <v>2946</v>
      </c>
      <c r="K760" s="1">
        <v>32.737900000000003</v>
      </c>
      <c r="L760" s="1">
        <v>72.345299999999995</v>
      </c>
      <c r="M760" s="1">
        <v>40</v>
      </c>
      <c r="N760" s="1">
        <v>2138616</v>
      </c>
      <c r="O760" s="1">
        <v>480000</v>
      </c>
      <c r="P760" s="7" t="s">
        <v>8253</v>
      </c>
      <c r="Q760" s="1">
        <v>3.66</v>
      </c>
      <c r="R760" s="1">
        <v>15</v>
      </c>
      <c r="S760" s="1" t="s">
        <v>37</v>
      </c>
      <c r="T760" s="1">
        <v>240000</v>
      </c>
      <c r="U760" s="1" t="s">
        <v>37</v>
      </c>
      <c r="V760" s="38" t="s">
        <v>38</v>
      </c>
      <c r="W760" s="38" t="s">
        <v>38</v>
      </c>
      <c r="X760" s="38" t="s">
        <v>38</v>
      </c>
      <c r="Y760" s="38" t="s">
        <v>38</v>
      </c>
      <c r="Z760" s="38" t="s">
        <v>38</v>
      </c>
      <c r="AA760" s="38" t="s">
        <v>38</v>
      </c>
      <c r="AB760" s="38" t="s">
        <v>38</v>
      </c>
      <c r="AC760" s="38" t="s">
        <v>38</v>
      </c>
      <c r="AD760" s="38" t="s">
        <v>38</v>
      </c>
      <c r="AE760" s="38" t="s">
        <v>38</v>
      </c>
      <c r="AF760" s="1" t="s">
        <v>6270</v>
      </c>
    </row>
    <row r="761" spans="1:32" s="6" customFormat="1" ht="60" customHeight="1" x14ac:dyDescent="0.2">
      <c r="A761" s="5">
        <v>758</v>
      </c>
      <c r="B761" s="1" t="s">
        <v>6223</v>
      </c>
      <c r="C761" s="1" t="s">
        <v>363</v>
      </c>
      <c r="D761" s="1" t="s">
        <v>387</v>
      </c>
      <c r="E761" s="1" t="s">
        <v>2946</v>
      </c>
      <c r="F761" s="1" t="s">
        <v>2946</v>
      </c>
      <c r="G761" s="1" t="s">
        <v>8268</v>
      </c>
      <c r="H761" s="1" t="s">
        <v>8267</v>
      </c>
      <c r="I761" s="1">
        <v>3447250256</v>
      </c>
      <c r="J761" s="1" t="s">
        <v>2946</v>
      </c>
      <c r="K761" s="1">
        <v>32.737900000000003</v>
      </c>
      <c r="L761" s="1">
        <v>72.34529999999998</v>
      </c>
      <c r="M761" s="1">
        <v>40</v>
      </c>
      <c r="N761" s="1">
        <v>2138616</v>
      </c>
      <c r="O761" s="1">
        <v>480000</v>
      </c>
      <c r="P761" s="7" t="s">
        <v>8253</v>
      </c>
      <c r="Q761" s="1">
        <v>3.66</v>
      </c>
      <c r="R761" s="1">
        <v>15</v>
      </c>
      <c r="S761" s="1" t="s">
        <v>37</v>
      </c>
      <c r="T761" s="1">
        <v>240000</v>
      </c>
      <c r="U761" s="1" t="s">
        <v>37</v>
      </c>
      <c r="V761" s="1">
        <v>192000</v>
      </c>
      <c r="W761" s="1" t="s">
        <v>37</v>
      </c>
      <c r="X761" s="1">
        <v>11</v>
      </c>
      <c r="Y761" s="1" t="s">
        <v>147</v>
      </c>
      <c r="Z761" s="1">
        <v>800000</v>
      </c>
      <c r="AA761" s="1" t="s">
        <v>38</v>
      </c>
      <c r="AB761" s="1">
        <v>432000</v>
      </c>
      <c r="AC761" s="7" t="s">
        <v>8266</v>
      </c>
      <c r="AD761" s="38" t="s">
        <v>38</v>
      </c>
      <c r="AE761" s="38" t="s">
        <v>38</v>
      </c>
      <c r="AF761" s="1" t="s">
        <v>6277</v>
      </c>
    </row>
    <row r="762" spans="1:32" s="6" customFormat="1" ht="60" customHeight="1" x14ac:dyDescent="0.2">
      <c r="A762" s="1">
        <v>759</v>
      </c>
      <c r="B762" s="1" t="s">
        <v>6223</v>
      </c>
      <c r="C762" s="1" t="s">
        <v>363</v>
      </c>
      <c r="D762" s="1" t="s">
        <v>8230</v>
      </c>
      <c r="E762" s="1" t="s">
        <v>8261</v>
      </c>
      <c r="F762" s="1" t="s">
        <v>8264</v>
      </c>
      <c r="G762" s="1" t="s">
        <v>8263</v>
      </c>
      <c r="H762" s="1" t="s">
        <v>8262</v>
      </c>
      <c r="I762" s="1">
        <v>3335784960</v>
      </c>
      <c r="J762" s="1" t="s">
        <v>8261</v>
      </c>
      <c r="K762" s="1">
        <v>33.104970000000002</v>
      </c>
      <c r="L762" s="1">
        <v>72.696119999999993</v>
      </c>
      <c r="M762" s="1">
        <v>48</v>
      </c>
      <c r="N762" s="1">
        <v>1458483</v>
      </c>
      <c r="O762" s="1">
        <v>480000</v>
      </c>
      <c r="P762" s="1" t="s">
        <v>6233</v>
      </c>
      <c r="Q762" s="1">
        <v>3.66</v>
      </c>
      <c r="R762" s="1">
        <v>15</v>
      </c>
      <c r="S762" s="1" t="s">
        <v>37</v>
      </c>
      <c r="T762" s="38">
        <v>240000</v>
      </c>
      <c r="U762" s="1" t="s">
        <v>37</v>
      </c>
      <c r="V762" s="38" t="s">
        <v>38</v>
      </c>
      <c r="W762" s="38" t="s">
        <v>38</v>
      </c>
      <c r="X762" s="38" t="s">
        <v>38</v>
      </c>
      <c r="Y762" s="38" t="s">
        <v>38</v>
      </c>
      <c r="Z762" s="38" t="s">
        <v>38</v>
      </c>
      <c r="AA762" s="38" t="s">
        <v>38</v>
      </c>
      <c r="AB762" s="38" t="s">
        <v>38</v>
      </c>
      <c r="AC762" s="38" t="s">
        <v>38</v>
      </c>
      <c r="AD762" s="38" t="s">
        <v>38</v>
      </c>
      <c r="AE762" s="38" t="s">
        <v>38</v>
      </c>
      <c r="AF762" s="1" t="s">
        <v>8265</v>
      </c>
    </row>
    <row r="763" spans="1:32" s="6" customFormat="1" ht="60" customHeight="1" x14ac:dyDescent="0.2">
      <c r="A763" s="5">
        <v>760</v>
      </c>
      <c r="B763" s="1" t="s">
        <v>6223</v>
      </c>
      <c r="C763" s="1" t="s">
        <v>363</v>
      </c>
      <c r="D763" s="1" t="s">
        <v>387</v>
      </c>
      <c r="E763" s="1" t="s">
        <v>2937</v>
      </c>
      <c r="F763" s="1" t="s">
        <v>2937</v>
      </c>
      <c r="G763" s="1" t="s">
        <v>119</v>
      </c>
      <c r="H763" s="1" t="s">
        <v>8259</v>
      </c>
      <c r="I763" s="1">
        <v>3465780399</v>
      </c>
      <c r="J763" s="1" t="s">
        <v>2937</v>
      </c>
      <c r="K763" s="1">
        <v>32.724600000000002</v>
      </c>
      <c r="L763" s="1">
        <v>72.368300000000005</v>
      </c>
      <c r="M763" s="1">
        <v>40</v>
      </c>
      <c r="N763" s="1">
        <v>2138616</v>
      </c>
      <c r="O763" s="1">
        <v>480000</v>
      </c>
      <c r="P763" s="7" t="s">
        <v>8253</v>
      </c>
      <c r="Q763" s="1">
        <v>3.66</v>
      </c>
      <c r="R763" s="1">
        <v>15</v>
      </c>
      <c r="S763" s="1" t="s">
        <v>37</v>
      </c>
      <c r="T763" s="1">
        <v>240000</v>
      </c>
      <c r="U763" s="1" t="s">
        <v>37</v>
      </c>
      <c r="V763" s="38" t="s">
        <v>38</v>
      </c>
      <c r="W763" s="38" t="s">
        <v>38</v>
      </c>
      <c r="X763" s="38" t="s">
        <v>38</v>
      </c>
      <c r="Y763" s="38" t="s">
        <v>38</v>
      </c>
      <c r="Z763" s="38" t="s">
        <v>38</v>
      </c>
      <c r="AA763" s="38" t="s">
        <v>38</v>
      </c>
      <c r="AB763" s="38" t="s">
        <v>38</v>
      </c>
      <c r="AC763" s="38" t="s">
        <v>38</v>
      </c>
      <c r="AD763" s="38" t="s">
        <v>38</v>
      </c>
      <c r="AE763" s="38" t="s">
        <v>38</v>
      </c>
      <c r="AF763" s="1" t="s">
        <v>7070</v>
      </c>
    </row>
    <row r="764" spans="1:32" s="6" customFormat="1" ht="60" customHeight="1" x14ac:dyDescent="0.2">
      <c r="A764" s="1">
        <v>761</v>
      </c>
      <c r="B764" s="1" t="s">
        <v>6223</v>
      </c>
      <c r="C764" s="1" t="s">
        <v>363</v>
      </c>
      <c r="D764" s="1" t="s">
        <v>387</v>
      </c>
      <c r="E764" s="1" t="s">
        <v>2946</v>
      </c>
      <c r="F764" s="1" t="s">
        <v>2946</v>
      </c>
      <c r="G764" s="1" t="s">
        <v>8257</v>
      </c>
      <c r="H764" s="1" t="s">
        <v>8256</v>
      </c>
      <c r="I764" s="1">
        <v>3015787071</v>
      </c>
      <c r="J764" s="1" t="s">
        <v>2946</v>
      </c>
      <c r="K764" s="1">
        <v>32.790362999999999</v>
      </c>
      <c r="L764" s="59">
        <v>72.292394999999999</v>
      </c>
      <c r="M764" s="1">
        <v>40</v>
      </c>
      <c r="N764" s="1">
        <v>2138616</v>
      </c>
      <c r="O764" s="1">
        <v>480000</v>
      </c>
      <c r="P764" s="7" t="s">
        <v>8253</v>
      </c>
      <c r="Q764" s="1">
        <v>3.66</v>
      </c>
      <c r="R764" s="1">
        <v>15</v>
      </c>
      <c r="S764" s="1" t="s">
        <v>37</v>
      </c>
      <c r="T764" s="1">
        <v>240000</v>
      </c>
      <c r="U764" s="1" t="s">
        <v>37</v>
      </c>
      <c r="V764" s="38" t="s">
        <v>38</v>
      </c>
      <c r="W764" s="38" t="s">
        <v>38</v>
      </c>
      <c r="X764" s="38" t="s">
        <v>38</v>
      </c>
      <c r="Y764" s="38" t="s">
        <v>38</v>
      </c>
      <c r="Z764" s="38" t="s">
        <v>38</v>
      </c>
      <c r="AA764" s="38" t="s">
        <v>38</v>
      </c>
      <c r="AB764" s="38" t="s">
        <v>38</v>
      </c>
      <c r="AC764" s="38" t="s">
        <v>38</v>
      </c>
      <c r="AD764" s="38" t="s">
        <v>38</v>
      </c>
      <c r="AE764" s="38" t="s">
        <v>38</v>
      </c>
      <c r="AF764" s="1" t="s">
        <v>7070</v>
      </c>
    </row>
    <row r="765" spans="1:32" s="6" customFormat="1" ht="60" customHeight="1" x14ac:dyDescent="0.2">
      <c r="A765" s="5">
        <v>762</v>
      </c>
      <c r="B765" s="1" t="s">
        <v>6223</v>
      </c>
      <c r="C765" s="1" t="s">
        <v>363</v>
      </c>
      <c r="D765" s="1" t="s">
        <v>8230</v>
      </c>
      <c r="E765" s="1" t="s">
        <v>8261</v>
      </c>
      <c r="F765" s="1" t="s">
        <v>8264</v>
      </c>
      <c r="G765" s="1" t="s">
        <v>8263</v>
      </c>
      <c r="H765" s="1" t="s">
        <v>8262</v>
      </c>
      <c r="I765" s="1">
        <v>3335784960</v>
      </c>
      <c r="J765" s="1" t="s">
        <v>8261</v>
      </c>
      <c r="K765" s="1">
        <v>33.104970000000002</v>
      </c>
      <c r="L765" s="1">
        <v>72.696119999999993</v>
      </c>
      <c r="M765" s="1">
        <v>48</v>
      </c>
      <c r="N765" s="1">
        <v>1458483</v>
      </c>
      <c r="O765" s="1">
        <v>480000</v>
      </c>
      <c r="P765" s="1" t="s">
        <v>6233</v>
      </c>
      <c r="Q765" s="1">
        <v>3.66</v>
      </c>
      <c r="R765" s="1">
        <v>15</v>
      </c>
      <c r="S765" s="1" t="s">
        <v>37</v>
      </c>
      <c r="T765" s="1">
        <v>240000</v>
      </c>
      <c r="U765" s="1" t="s">
        <v>37</v>
      </c>
      <c r="V765" s="38">
        <v>167021</v>
      </c>
      <c r="W765" s="1" t="s">
        <v>37</v>
      </c>
      <c r="X765" s="1">
        <v>6</v>
      </c>
      <c r="Y765" s="1"/>
      <c r="Z765" s="1"/>
      <c r="AA765" s="1"/>
      <c r="AB765" s="38">
        <f>T765+V765</f>
        <v>407021</v>
      </c>
      <c r="AC765" s="7" t="s">
        <v>8260</v>
      </c>
      <c r="AD765" s="38" t="s">
        <v>38</v>
      </c>
      <c r="AE765" s="38" t="s">
        <v>38</v>
      </c>
      <c r="AF765" s="1" t="s">
        <v>7117</v>
      </c>
    </row>
    <row r="766" spans="1:32" s="6" customFormat="1" ht="60" customHeight="1" x14ac:dyDescent="0.2">
      <c r="A766" s="1">
        <v>763</v>
      </c>
      <c r="B766" s="1" t="s">
        <v>6223</v>
      </c>
      <c r="C766" s="1" t="s">
        <v>363</v>
      </c>
      <c r="D766" s="1" t="s">
        <v>387</v>
      </c>
      <c r="E766" s="1" t="s">
        <v>2937</v>
      </c>
      <c r="F766" s="1" t="s">
        <v>2937</v>
      </c>
      <c r="G766" s="1" t="s">
        <v>119</v>
      </c>
      <c r="H766" s="1" t="s">
        <v>8259</v>
      </c>
      <c r="I766" s="1">
        <v>3465780399</v>
      </c>
      <c r="J766" s="1" t="s">
        <v>2937</v>
      </c>
      <c r="K766" s="1">
        <v>32.724600000000002</v>
      </c>
      <c r="L766" s="1">
        <v>72.368300000000005</v>
      </c>
      <c r="M766" s="1">
        <v>40</v>
      </c>
      <c r="N766" s="1">
        <v>2138616</v>
      </c>
      <c r="O766" s="1">
        <v>480000</v>
      </c>
      <c r="P766" s="7" t="s">
        <v>8258</v>
      </c>
      <c r="Q766" s="1">
        <v>3.66</v>
      </c>
      <c r="R766" s="1">
        <v>15</v>
      </c>
      <c r="S766" s="1" t="s">
        <v>37</v>
      </c>
      <c r="T766" s="1">
        <v>240000</v>
      </c>
      <c r="U766" s="1" t="s">
        <v>37</v>
      </c>
      <c r="V766" s="1">
        <v>192000</v>
      </c>
      <c r="W766" s="1" t="s">
        <v>37</v>
      </c>
      <c r="X766" s="1">
        <v>10</v>
      </c>
      <c r="Y766" s="1" t="s">
        <v>147</v>
      </c>
      <c r="Z766" s="1">
        <v>800000</v>
      </c>
      <c r="AA766" s="1" t="s">
        <v>38</v>
      </c>
      <c r="AB766" s="1">
        <v>432000</v>
      </c>
      <c r="AC766" s="7" t="s">
        <v>8199</v>
      </c>
      <c r="AD766" s="38" t="s">
        <v>38</v>
      </c>
      <c r="AE766" s="38" t="s">
        <v>38</v>
      </c>
      <c r="AF766" s="1" t="s">
        <v>7117</v>
      </c>
    </row>
    <row r="767" spans="1:32" s="6" customFormat="1" ht="60" customHeight="1" x14ac:dyDescent="0.2">
      <c r="A767" s="5">
        <v>764</v>
      </c>
      <c r="B767" s="1" t="s">
        <v>6223</v>
      </c>
      <c r="C767" s="1" t="s">
        <v>363</v>
      </c>
      <c r="D767" s="1" t="s">
        <v>387</v>
      </c>
      <c r="E767" s="1" t="s">
        <v>2946</v>
      </c>
      <c r="F767" s="1" t="s">
        <v>2946</v>
      </c>
      <c r="G767" s="1" t="s">
        <v>8257</v>
      </c>
      <c r="H767" s="1" t="s">
        <v>8256</v>
      </c>
      <c r="I767" s="1">
        <v>3015787071</v>
      </c>
      <c r="J767" s="1" t="s">
        <v>2946</v>
      </c>
      <c r="K767" s="1">
        <v>32.790362999999999</v>
      </c>
      <c r="L767" s="59">
        <v>72.292394999999999</v>
      </c>
      <c r="M767" s="1">
        <v>40</v>
      </c>
      <c r="N767" s="1">
        <v>2138616</v>
      </c>
      <c r="O767" s="1">
        <v>480000</v>
      </c>
      <c r="P767" s="7" t="s">
        <v>8253</v>
      </c>
      <c r="Q767" s="1">
        <v>3.66</v>
      </c>
      <c r="R767" s="1">
        <v>15</v>
      </c>
      <c r="S767" s="1" t="s">
        <v>37</v>
      </c>
      <c r="T767" s="142">
        <v>240000</v>
      </c>
      <c r="U767" s="142" t="s">
        <v>37</v>
      </c>
      <c r="V767" s="1">
        <v>192000</v>
      </c>
      <c r="W767" s="1" t="s">
        <v>37</v>
      </c>
      <c r="X767" s="1">
        <v>8</v>
      </c>
      <c r="Y767" s="1" t="s">
        <v>147</v>
      </c>
      <c r="Z767" s="1">
        <v>800000</v>
      </c>
      <c r="AA767" s="1" t="s">
        <v>38</v>
      </c>
      <c r="AB767" s="1">
        <v>432000</v>
      </c>
      <c r="AC767" s="7" t="s">
        <v>8199</v>
      </c>
      <c r="AD767" s="38" t="s">
        <v>38</v>
      </c>
      <c r="AE767" s="38" t="s">
        <v>38</v>
      </c>
      <c r="AF767" s="1" t="s">
        <v>7117</v>
      </c>
    </row>
    <row r="768" spans="1:32" s="6" customFormat="1" ht="60" customHeight="1" x14ac:dyDescent="0.2">
      <c r="A768" s="1">
        <v>765</v>
      </c>
      <c r="B768" s="1" t="s">
        <v>6223</v>
      </c>
      <c r="C768" s="1" t="s">
        <v>363</v>
      </c>
      <c r="D768" s="1" t="s">
        <v>387</v>
      </c>
      <c r="E768" s="1" t="s">
        <v>8235</v>
      </c>
      <c r="F768" s="1" t="s">
        <v>8235</v>
      </c>
      <c r="G768" s="1" t="s">
        <v>8255</v>
      </c>
      <c r="H768" s="1" t="s">
        <v>8254</v>
      </c>
      <c r="I768" s="1">
        <v>3177788868</v>
      </c>
      <c r="J768" s="1" t="s">
        <v>8235</v>
      </c>
      <c r="K768" s="1">
        <v>33.126207999999998</v>
      </c>
      <c r="L768" s="59">
        <v>72.220338999999981</v>
      </c>
      <c r="M768" s="1">
        <v>40</v>
      </c>
      <c r="N768" s="1">
        <v>2138616</v>
      </c>
      <c r="O768" s="1">
        <v>480000</v>
      </c>
      <c r="P768" s="7" t="s">
        <v>8253</v>
      </c>
      <c r="Q768" s="1">
        <v>3.66</v>
      </c>
      <c r="R768" s="1">
        <v>15</v>
      </c>
      <c r="S768" s="1" t="s">
        <v>37</v>
      </c>
      <c r="T768" s="1">
        <v>240000</v>
      </c>
      <c r="U768" s="1" t="s">
        <v>37</v>
      </c>
      <c r="V768" s="1">
        <v>192000</v>
      </c>
      <c r="W768" s="1" t="s">
        <v>37</v>
      </c>
      <c r="X768" s="1">
        <v>13</v>
      </c>
      <c r="Y768" s="1" t="s">
        <v>147</v>
      </c>
      <c r="Z768" s="1">
        <v>800000</v>
      </c>
      <c r="AA768" s="1" t="s">
        <v>38</v>
      </c>
      <c r="AB768" s="1">
        <v>432000</v>
      </c>
      <c r="AC768" s="7" t="s">
        <v>8199</v>
      </c>
      <c r="AD768" s="38" t="s">
        <v>38</v>
      </c>
      <c r="AE768" s="38" t="s">
        <v>38</v>
      </c>
      <c r="AF768" s="1" t="s">
        <v>7117</v>
      </c>
    </row>
    <row r="769" spans="1:32" s="6" customFormat="1" ht="60" customHeight="1" x14ac:dyDescent="0.2">
      <c r="A769" s="5">
        <v>766</v>
      </c>
      <c r="B769" s="1" t="s">
        <v>6223</v>
      </c>
      <c r="C769" s="1" t="s">
        <v>363</v>
      </c>
      <c r="D769" s="1" t="s">
        <v>387</v>
      </c>
      <c r="E769" s="1" t="s">
        <v>8235</v>
      </c>
      <c r="F769" s="1" t="s">
        <v>8235</v>
      </c>
      <c r="G769" s="1" t="s">
        <v>8252</v>
      </c>
      <c r="H769" s="1" t="s">
        <v>8251</v>
      </c>
      <c r="I769" s="1">
        <v>3000500244</v>
      </c>
      <c r="J769" s="1" t="s">
        <v>8235</v>
      </c>
      <c r="K769" s="1">
        <v>33.126722999999998</v>
      </c>
      <c r="L769" s="1">
        <v>72.208544000000003</v>
      </c>
      <c r="M769" s="1">
        <v>40</v>
      </c>
      <c r="N769" s="1">
        <v>2138616</v>
      </c>
      <c r="O769" s="1">
        <v>480000</v>
      </c>
      <c r="P769" s="7" t="s">
        <v>8250</v>
      </c>
      <c r="Q769" s="1">
        <v>3.66</v>
      </c>
      <c r="R769" s="1">
        <v>15</v>
      </c>
      <c r="S769" s="1" t="s">
        <v>37</v>
      </c>
      <c r="T769" s="1">
        <v>240000</v>
      </c>
      <c r="U769" s="1" t="s">
        <v>37</v>
      </c>
      <c r="V769" s="1">
        <v>192000</v>
      </c>
      <c r="W769" s="1" t="s">
        <v>37</v>
      </c>
      <c r="X769" s="1">
        <v>14</v>
      </c>
      <c r="Y769" s="1" t="s">
        <v>147</v>
      </c>
      <c r="Z769" s="1">
        <v>800000</v>
      </c>
      <c r="AA769" s="1" t="s">
        <v>38</v>
      </c>
      <c r="AB769" s="1">
        <v>432000</v>
      </c>
      <c r="AC769" s="7" t="s">
        <v>7526</v>
      </c>
      <c r="AD769" s="38" t="s">
        <v>38</v>
      </c>
      <c r="AE769" s="38" t="s">
        <v>38</v>
      </c>
      <c r="AF769" s="1" t="s">
        <v>7117</v>
      </c>
    </row>
    <row r="770" spans="1:32" s="6" customFormat="1" ht="60" customHeight="1" x14ac:dyDescent="0.2">
      <c r="A770" s="1">
        <v>767</v>
      </c>
      <c r="B770" s="1" t="s">
        <v>6223</v>
      </c>
      <c r="C770" s="1" t="s">
        <v>363</v>
      </c>
      <c r="D770" s="1" t="s">
        <v>387</v>
      </c>
      <c r="E770" s="1" t="s">
        <v>7877</v>
      </c>
      <c r="F770" s="1" t="s">
        <v>489</v>
      </c>
      <c r="G770" s="1" t="s">
        <v>8249</v>
      </c>
      <c r="H770" s="1" t="s">
        <v>8248</v>
      </c>
      <c r="I770" s="1" t="s">
        <v>8247</v>
      </c>
      <c r="J770" s="1" t="str">
        <f>E770</f>
        <v>Sadraki</v>
      </c>
      <c r="K770" s="59">
        <v>32.739922</v>
      </c>
      <c r="L770" s="59">
        <v>72.358267999999981</v>
      </c>
      <c r="M770" s="1">
        <v>40</v>
      </c>
      <c r="N770" s="1">
        <v>1474381</v>
      </c>
      <c r="O770" s="1">
        <v>480000</v>
      </c>
      <c r="P770" s="7">
        <v>45632</v>
      </c>
      <c r="Q770" s="1">
        <v>3.66</v>
      </c>
      <c r="R770" s="1">
        <v>12</v>
      </c>
      <c r="S770" s="1" t="s">
        <v>37</v>
      </c>
      <c r="T770" s="1">
        <v>240000</v>
      </c>
      <c r="U770" s="1" t="s">
        <v>37</v>
      </c>
      <c r="V770" s="1">
        <v>192000</v>
      </c>
      <c r="W770" s="1" t="s">
        <v>37</v>
      </c>
      <c r="X770" s="1">
        <v>13</v>
      </c>
      <c r="Y770" s="1" t="s">
        <v>147</v>
      </c>
      <c r="Z770" s="1">
        <v>800000</v>
      </c>
      <c r="AA770" s="38" t="s">
        <v>38</v>
      </c>
      <c r="AB770" s="1">
        <v>432000</v>
      </c>
      <c r="AC770" s="1" t="s">
        <v>8243</v>
      </c>
      <c r="AD770" s="38" t="s">
        <v>38</v>
      </c>
      <c r="AE770" s="38" t="s">
        <v>38</v>
      </c>
      <c r="AF770" s="1" t="s">
        <v>8242</v>
      </c>
    </row>
    <row r="771" spans="1:32" s="6" customFormat="1" ht="60" customHeight="1" x14ac:dyDescent="0.2">
      <c r="A771" s="5">
        <v>768</v>
      </c>
      <c r="B771" s="1" t="s">
        <v>6223</v>
      </c>
      <c r="C771" s="1" t="s">
        <v>363</v>
      </c>
      <c r="D771" s="1" t="s">
        <v>387</v>
      </c>
      <c r="E771" s="1" t="s">
        <v>6534</v>
      </c>
      <c r="F771" s="1" t="s">
        <v>6534</v>
      </c>
      <c r="G771" s="1" t="s">
        <v>8246</v>
      </c>
      <c r="H771" s="1" t="s">
        <v>8245</v>
      </c>
      <c r="I771" s="1" t="s">
        <v>8244</v>
      </c>
      <c r="J771" s="1" t="str">
        <f>E771</f>
        <v>Bhilomar</v>
      </c>
      <c r="K771" s="59">
        <v>32.750349999999997</v>
      </c>
      <c r="L771" s="59">
        <v>72.428970000000007</v>
      </c>
      <c r="M771" s="1">
        <v>40</v>
      </c>
      <c r="N771" s="1">
        <v>1474381</v>
      </c>
      <c r="O771" s="1">
        <v>480000</v>
      </c>
      <c r="P771" s="7">
        <v>45568</v>
      </c>
      <c r="Q771" s="1">
        <v>3.66</v>
      </c>
      <c r="R771" s="1">
        <v>12</v>
      </c>
      <c r="S771" s="1" t="s">
        <v>37</v>
      </c>
      <c r="T771" s="1">
        <v>240000</v>
      </c>
      <c r="U771" s="1" t="s">
        <v>37</v>
      </c>
      <c r="V771" s="1">
        <v>192000</v>
      </c>
      <c r="W771" s="1" t="s">
        <v>37</v>
      </c>
      <c r="X771" s="1">
        <v>9.6</v>
      </c>
      <c r="Y771" s="1" t="s">
        <v>147</v>
      </c>
      <c r="Z771" s="1">
        <v>800000</v>
      </c>
      <c r="AA771" s="38" t="s">
        <v>38</v>
      </c>
      <c r="AB771" s="1">
        <v>432000</v>
      </c>
      <c r="AC771" s="1" t="s">
        <v>8243</v>
      </c>
      <c r="AD771" s="38" t="s">
        <v>38</v>
      </c>
      <c r="AE771" s="38" t="s">
        <v>38</v>
      </c>
      <c r="AF771" s="1" t="s">
        <v>8242</v>
      </c>
    </row>
    <row r="772" spans="1:32" s="6" customFormat="1" ht="60" customHeight="1" x14ac:dyDescent="0.2">
      <c r="A772" s="1">
        <v>769</v>
      </c>
      <c r="B772" s="1" t="s">
        <v>6223</v>
      </c>
      <c r="C772" s="1" t="s">
        <v>363</v>
      </c>
      <c r="D772" s="1" t="s">
        <v>387</v>
      </c>
      <c r="E772" s="1" t="s">
        <v>7604</v>
      </c>
      <c r="F772" s="1" t="s">
        <v>489</v>
      </c>
      <c r="G772" s="1" t="s">
        <v>8241</v>
      </c>
      <c r="H772" s="1" t="s">
        <v>8240</v>
      </c>
      <c r="I772" s="1" t="s">
        <v>8239</v>
      </c>
      <c r="J772" s="1" t="str">
        <f>E772</f>
        <v>Dhok Usri</v>
      </c>
      <c r="K772" s="59">
        <v>32.775564000000003</v>
      </c>
      <c r="L772" s="59">
        <v>72.328183999999979</v>
      </c>
      <c r="M772" s="1">
        <v>40</v>
      </c>
      <c r="N772" s="1">
        <v>1474381</v>
      </c>
      <c r="O772" s="1">
        <v>480000</v>
      </c>
      <c r="P772" s="7">
        <v>45547</v>
      </c>
      <c r="Q772" s="1">
        <v>3.66</v>
      </c>
      <c r="R772" s="1">
        <v>12</v>
      </c>
      <c r="S772" s="1" t="s">
        <v>37</v>
      </c>
      <c r="T772" s="1">
        <v>240000</v>
      </c>
      <c r="U772" s="1" t="s">
        <v>37</v>
      </c>
      <c r="V772" s="38" t="s">
        <v>38</v>
      </c>
      <c r="W772" s="38" t="s">
        <v>38</v>
      </c>
      <c r="X772" s="38" t="s">
        <v>38</v>
      </c>
      <c r="Y772" s="38" t="s">
        <v>38</v>
      </c>
      <c r="Z772" s="38" t="s">
        <v>38</v>
      </c>
      <c r="AA772" s="38" t="s">
        <v>38</v>
      </c>
      <c r="AB772" s="38" t="s">
        <v>38</v>
      </c>
      <c r="AC772" s="38" t="s">
        <v>38</v>
      </c>
      <c r="AD772" s="38" t="s">
        <v>38</v>
      </c>
      <c r="AE772" s="38" t="s">
        <v>38</v>
      </c>
      <c r="AF772" s="1" t="s">
        <v>6420</v>
      </c>
    </row>
    <row r="773" spans="1:32" s="6" customFormat="1" ht="60" customHeight="1" x14ac:dyDescent="0.2">
      <c r="A773" s="5">
        <v>770</v>
      </c>
      <c r="B773" s="1" t="s">
        <v>6223</v>
      </c>
      <c r="C773" s="1" t="s">
        <v>363</v>
      </c>
      <c r="D773" s="1" t="s">
        <v>387</v>
      </c>
      <c r="E773" s="1" t="s">
        <v>7604</v>
      </c>
      <c r="F773" s="1" t="s">
        <v>489</v>
      </c>
      <c r="G773" s="1" t="s">
        <v>8238</v>
      </c>
      <c r="H773" s="1" t="s">
        <v>8237</v>
      </c>
      <c r="I773" s="1" t="s">
        <v>8236</v>
      </c>
      <c r="J773" s="1" t="str">
        <f>E773</f>
        <v>Dhok Usri</v>
      </c>
      <c r="K773" s="59">
        <v>32.757387999999999</v>
      </c>
      <c r="L773" s="59">
        <v>72.322586000000001</v>
      </c>
      <c r="M773" s="1">
        <v>40</v>
      </c>
      <c r="N773" s="1">
        <v>1474381</v>
      </c>
      <c r="O773" s="1">
        <v>480000</v>
      </c>
      <c r="P773" s="7">
        <v>45547</v>
      </c>
      <c r="Q773" s="1">
        <v>3.66</v>
      </c>
      <c r="R773" s="1">
        <v>12</v>
      </c>
      <c r="S773" s="1" t="s">
        <v>37</v>
      </c>
      <c r="T773" s="1">
        <v>240000</v>
      </c>
      <c r="U773" s="1" t="s">
        <v>37</v>
      </c>
      <c r="V773" s="38" t="s">
        <v>38</v>
      </c>
      <c r="W773" s="38" t="s">
        <v>38</v>
      </c>
      <c r="X773" s="38" t="s">
        <v>38</v>
      </c>
      <c r="Y773" s="38" t="s">
        <v>38</v>
      </c>
      <c r="Z773" s="38" t="s">
        <v>38</v>
      </c>
      <c r="AA773" s="38" t="s">
        <v>38</v>
      </c>
      <c r="AB773" s="38" t="s">
        <v>38</v>
      </c>
      <c r="AC773" s="38" t="s">
        <v>38</v>
      </c>
      <c r="AD773" s="38" t="s">
        <v>38</v>
      </c>
      <c r="AE773" s="38" t="s">
        <v>38</v>
      </c>
      <c r="AF773" s="1" t="s">
        <v>6420</v>
      </c>
    </row>
    <row r="774" spans="1:32" s="6" customFormat="1" ht="60" customHeight="1" x14ac:dyDescent="0.2">
      <c r="A774" s="1">
        <v>771</v>
      </c>
      <c r="B774" s="1" t="s">
        <v>6223</v>
      </c>
      <c r="C774" s="1" t="s">
        <v>363</v>
      </c>
      <c r="D774" s="1" t="s">
        <v>387</v>
      </c>
      <c r="E774" s="1" t="s">
        <v>7872</v>
      </c>
      <c r="F774" s="1" t="s">
        <v>489</v>
      </c>
      <c r="G774" s="1" t="s">
        <v>7883</v>
      </c>
      <c r="H774" s="1" t="s">
        <v>7882</v>
      </c>
      <c r="I774" s="1" t="s">
        <v>7881</v>
      </c>
      <c r="J774" s="1" t="str">
        <f>E774</f>
        <v>Mehar Ali</v>
      </c>
      <c r="K774" s="59">
        <v>32.763823000000002</v>
      </c>
      <c r="L774" s="59">
        <v>72.330190999999999</v>
      </c>
      <c r="M774" s="1">
        <v>40</v>
      </c>
      <c r="N774" s="1">
        <v>1474381</v>
      </c>
      <c r="O774" s="1">
        <v>480000</v>
      </c>
      <c r="P774" s="7">
        <v>45547</v>
      </c>
      <c r="Q774" s="1">
        <v>3.66</v>
      </c>
      <c r="R774" s="1">
        <v>12</v>
      </c>
      <c r="S774" s="1" t="s">
        <v>37</v>
      </c>
      <c r="T774" s="1">
        <v>240000</v>
      </c>
      <c r="U774" s="1" t="s">
        <v>37</v>
      </c>
      <c r="V774" s="38" t="s">
        <v>38</v>
      </c>
      <c r="W774" s="38" t="s">
        <v>38</v>
      </c>
      <c r="X774" s="38" t="s">
        <v>38</v>
      </c>
      <c r="Y774" s="38" t="s">
        <v>38</v>
      </c>
      <c r="Z774" s="38" t="s">
        <v>38</v>
      </c>
      <c r="AA774" s="38" t="s">
        <v>38</v>
      </c>
      <c r="AB774" s="38" t="s">
        <v>38</v>
      </c>
      <c r="AC774" s="38" t="s">
        <v>38</v>
      </c>
      <c r="AD774" s="38" t="s">
        <v>38</v>
      </c>
      <c r="AE774" s="38" t="s">
        <v>38</v>
      </c>
      <c r="AF774" s="1" t="s">
        <v>6420</v>
      </c>
    </row>
    <row r="775" spans="1:32" s="6" customFormat="1" ht="60" customHeight="1" x14ac:dyDescent="0.2">
      <c r="A775" s="5">
        <v>772</v>
      </c>
      <c r="B775" s="1" t="s">
        <v>6223</v>
      </c>
      <c r="C775" s="1" t="s">
        <v>363</v>
      </c>
      <c r="D775" s="1" t="s">
        <v>387</v>
      </c>
      <c r="E775" s="1" t="s">
        <v>8235</v>
      </c>
      <c r="F775" s="1" t="s">
        <v>8235</v>
      </c>
      <c r="G775" s="1" t="s">
        <v>8234</v>
      </c>
      <c r="H775" s="1" t="s">
        <v>8233</v>
      </c>
      <c r="I775" s="1" t="s">
        <v>8232</v>
      </c>
      <c r="J775" s="1" t="s">
        <v>8231</v>
      </c>
      <c r="K775" s="59">
        <v>33.115549999999999</v>
      </c>
      <c r="L775" s="59">
        <v>72.256469999999993</v>
      </c>
      <c r="M775" s="1">
        <v>40</v>
      </c>
      <c r="N775" s="1">
        <v>1619004</v>
      </c>
      <c r="O775" s="1">
        <v>480000</v>
      </c>
      <c r="P775" s="7">
        <v>45361</v>
      </c>
      <c r="Q775" s="1">
        <v>3.66</v>
      </c>
      <c r="R775" s="1">
        <v>15</v>
      </c>
      <c r="S775" s="1" t="s">
        <v>37</v>
      </c>
      <c r="T775" s="1">
        <v>240000</v>
      </c>
      <c r="U775" s="1" t="s">
        <v>37</v>
      </c>
      <c r="V775" s="38" t="s">
        <v>38</v>
      </c>
      <c r="W775" s="38" t="s">
        <v>38</v>
      </c>
      <c r="X775" s="38" t="s">
        <v>38</v>
      </c>
      <c r="Y775" s="38" t="s">
        <v>38</v>
      </c>
      <c r="Z775" s="38" t="s">
        <v>38</v>
      </c>
      <c r="AA775" s="38" t="s">
        <v>38</v>
      </c>
      <c r="AB775" s="38" t="s">
        <v>38</v>
      </c>
      <c r="AC775" s="38" t="s">
        <v>38</v>
      </c>
      <c r="AD775" s="38" t="s">
        <v>38</v>
      </c>
      <c r="AE775" s="38" t="s">
        <v>38</v>
      </c>
      <c r="AF775" s="1" t="s">
        <v>6420</v>
      </c>
    </row>
    <row r="776" spans="1:32" s="6" customFormat="1" ht="60" customHeight="1" x14ac:dyDescent="0.2">
      <c r="A776" s="1">
        <v>773</v>
      </c>
      <c r="B776" s="1" t="s">
        <v>6223</v>
      </c>
      <c r="C776" s="1" t="s">
        <v>363</v>
      </c>
      <c r="D776" s="1" t="s">
        <v>8230</v>
      </c>
      <c r="E776" s="1" t="s">
        <v>473</v>
      </c>
      <c r="F776" s="1" t="s">
        <v>473</v>
      </c>
      <c r="G776" s="1" t="s">
        <v>8229</v>
      </c>
      <c r="H776" s="1" t="s">
        <v>8228</v>
      </c>
      <c r="I776" s="1">
        <v>3165527198</v>
      </c>
      <c r="J776" s="1" t="s">
        <v>473</v>
      </c>
      <c r="K776" s="1">
        <v>32.923569999999998</v>
      </c>
      <c r="L776" s="1">
        <v>72.601050000000001</v>
      </c>
      <c r="M776" s="1">
        <v>45</v>
      </c>
      <c r="N776" s="1">
        <v>1134769</v>
      </c>
      <c r="O776" s="1">
        <v>480000</v>
      </c>
      <c r="P776" s="1" t="s">
        <v>7851</v>
      </c>
      <c r="Q776" s="1">
        <v>3.66</v>
      </c>
      <c r="R776" s="1">
        <v>15</v>
      </c>
      <c r="S776" s="1" t="s">
        <v>37</v>
      </c>
      <c r="T776" s="1">
        <v>240000</v>
      </c>
      <c r="U776" s="1" t="s">
        <v>37</v>
      </c>
      <c r="V776" s="38" t="s">
        <v>38</v>
      </c>
      <c r="W776" s="38" t="s">
        <v>38</v>
      </c>
      <c r="X776" s="38" t="s">
        <v>38</v>
      </c>
      <c r="Y776" s="38" t="s">
        <v>38</v>
      </c>
      <c r="Z776" s="38" t="s">
        <v>38</v>
      </c>
      <c r="AA776" s="38" t="s">
        <v>38</v>
      </c>
      <c r="AB776" s="38" t="s">
        <v>38</v>
      </c>
      <c r="AC776" s="38" t="s">
        <v>38</v>
      </c>
      <c r="AD776" s="38" t="s">
        <v>38</v>
      </c>
      <c r="AE776" s="38" t="s">
        <v>38</v>
      </c>
      <c r="AF776" s="1" t="s">
        <v>6270</v>
      </c>
    </row>
    <row r="777" spans="1:32" s="6" customFormat="1" ht="60" customHeight="1" x14ac:dyDescent="0.2">
      <c r="A777" s="5">
        <v>774</v>
      </c>
      <c r="B777" s="1" t="s">
        <v>6223</v>
      </c>
      <c r="C777" s="1" t="s">
        <v>363</v>
      </c>
      <c r="D777" s="1" t="s">
        <v>8230</v>
      </c>
      <c r="E777" s="1" t="s">
        <v>473</v>
      </c>
      <c r="F777" s="1" t="s">
        <v>473</v>
      </c>
      <c r="G777" s="1" t="s">
        <v>8229</v>
      </c>
      <c r="H777" s="1" t="s">
        <v>8228</v>
      </c>
      <c r="I777" s="1">
        <v>3165527198</v>
      </c>
      <c r="J777" s="1" t="s">
        <v>473</v>
      </c>
      <c r="K777" s="1">
        <v>32.923569999999998</v>
      </c>
      <c r="L777" s="1">
        <v>72.601050000000001</v>
      </c>
      <c r="M777" s="1">
        <v>45</v>
      </c>
      <c r="N777" s="1">
        <v>1134769</v>
      </c>
      <c r="O777" s="1">
        <v>480000</v>
      </c>
      <c r="P777" s="1" t="s">
        <v>7851</v>
      </c>
      <c r="Q777" s="1">
        <v>3.66</v>
      </c>
      <c r="R777" s="1">
        <v>15</v>
      </c>
      <c r="S777" s="1" t="s">
        <v>37</v>
      </c>
      <c r="T777" s="1">
        <v>240000</v>
      </c>
      <c r="U777" s="1" t="s">
        <v>37</v>
      </c>
      <c r="V777" s="1">
        <v>192000</v>
      </c>
      <c r="W777" s="1" t="s">
        <v>37</v>
      </c>
      <c r="X777" s="1">
        <v>6.3</v>
      </c>
      <c r="Y777" s="1" t="s">
        <v>147</v>
      </c>
      <c r="Z777" s="1">
        <v>800000</v>
      </c>
      <c r="AA777" s="1" t="s">
        <v>38</v>
      </c>
      <c r="AB777" s="1">
        <v>432000</v>
      </c>
      <c r="AC777" s="7" t="s">
        <v>8094</v>
      </c>
      <c r="AD777" s="38" t="s">
        <v>38</v>
      </c>
      <c r="AE777" s="38" t="s">
        <v>38</v>
      </c>
      <c r="AF777" s="1" t="s">
        <v>7117</v>
      </c>
    </row>
    <row r="778" spans="1:32" s="6" customFormat="1" ht="60" customHeight="1" x14ac:dyDescent="0.2">
      <c r="A778" s="1">
        <v>775</v>
      </c>
      <c r="B778" s="1" t="s">
        <v>6223</v>
      </c>
      <c r="C778" s="1" t="s">
        <v>363</v>
      </c>
      <c r="D778" s="1" t="s">
        <v>371</v>
      </c>
      <c r="E778" s="1" t="s">
        <v>371</v>
      </c>
      <c r="F778" s="1" t="s">
        <v>371</v>
      </c>
      <c r="G778" s="1" t="s">
        <v>317</v>
      </c>
      <c r="H778" s="1" t="s">
        <v>8227</v>
      </c>
      <c r="I778" s="12" t="s">
        <v>8226</v>
      </c>
      <c r="J778" s="1" t="s">
        <v>371</v>
      </c>
      <c r="K778" s="59">
        <v>32.672694</v>
      </c>
      <c r="L778" s="59">
        <v>71.904240999999999</v>
      </c>
      <c r="M778" s="1">
        <v>40</v>
      </c>
      <c r="N778" s="1">
        <v>800000</v>
      </c>
      <c r="O778" s="38">
        <v>480000</v>
      </c>
      <c r="P778" s="144">
        <v>45870</v>
      </c>
      <c r="Q778" s="1">
        <v>3.66</v>
      </c>
      <c r="R778" s="1">
        <v>15</v>
      </c>
      <c r="S778" s="1" t="s">
        <v>37</v>
      </c>
      <c r="T778" s="38">
        <v>240000</v>
      </c>
      <c r="U778" s="1" t="s">
        <v>37</v>
      </c>
      <c r="V778" s="38" t="s">
        <v>38</v>
      </c>
      <c r="W778" s="38" t="s">
        <v>38</v>
      </c>
      <c r="X778" s="38" t="s">
        <v>38</v>
      </c>
      <c r="Y778" s="38" t="s">
        <v>38</v>
      </c>
      <c r="Z778" s="38" t="s">
        <v>38</v>
      </c>
      <c r="AA778" s="38" t="s">
        <v>38</v>
      </c>
      <c r="AB778" s="38" t="s">
        <v>38</v>
      </c>
      <c r="AC778" s="38" t="s">
        <v>38</v>
      </c>
      <c r="AD778" s="38" t="s">
        <v>38</v>
      </c>
      <c r="AE778" s="38" t="s">
        <v>38</v>
      </c>
      <c r="AF778" s="1" t="s">
        <v>6270</v>
      </c>
    </row>
    <row r="779" spans="1:32" s="6" customFormat="1" ht="60" customHeight="1" x14ac:dyDescent="0.2">
      <c r="A779" s="5">
        <v>776</v>
      </c>
      <c r="B779" s="1" t="s">
        <v>6223</v>
      </c>
      <c r="C779" s="1" t="s">
        <v>363</v>
      </c>
      <c r="D779" s="1" t="s">
        <v>371</v>
      </c>
      <c r="E779" s="1" t="s">
        <v>371</v>
      </c>
      <c r="F779" s="1" t="s">
        <v>371</v>
      </c>
      <c r="G779" s="1" t="s">
        <v>317</v>
      </c>
      <c r="H779" s="1" t="s">
        <v>8227</v>
      </c>
      <c r="I779" s="12" t="s">
        <v>8226</v>
      </c>
      <c r="J779" s="1" t="s">
        <v>371</v>
      </c>
      <c r="K779" s="59">
        <v>32.672694</v>
      </c>
      <c r="L779" s="59">
        <v>71.904240999999999</v>
      </c>
      <c r="M779" s="1">
        <v>40</v>
      </c>
      <c r="N779" s="1">
        <v>800000</v>
      </c>
      <c r="O779" s="38">
        <v>480000</v>
      </c>
      <c r="P779" s="144">
        <v>45870</v>
      </c>
      <c r="Q779" s="1">
        <v>3.66</v>
      </c>
      <c r="R779" s="1">
        <v>15</v>
      </c>
      <c r="S779" s="1" t="s">
        <v>37</v>
      </c>
      <c r="T779" s="38">
        <v>240000</v>
      </c>
      <c r="U779" s="1" t="s">
        <v>37</v>
      </c>
      <c r="V779" s="1">
        <v>192000</v>
      </c>
      <c r="W779" s="1" t="s">
        <v>37</v>
      </c>
      <c r="X779" s="1">
        <v>8</v>
      </c>
      <c r="Y779" s="1" t="s">
        <v>147</v>
      </c>
      <c r="Z779" s="1">
        <v>800000</v>
      </c>
      <c r="AA779" s="1" t="s">
        <v>38</v>
      </c>
      <c r="AB779" s="1">
        <v>432000</v>
      </c>
      <c r="AC779" s="7" t="s">
        <v>8225</v>
      </c>
      <c r="AD779" s="38" t="s">
        <v>38</v>
      </c>
      <c r="AE779" s="38" t="s">
        <v>38</v>
      </c>
      <c r="AF779" s="1" t="s">
        <v>7117</v>
      </c>
    </row>
    <row r="780" spans="1:32" s="6" customFormat="1" ht="60" customHeight="1" x14ac:dyDescent="0.2">
      <c r="A780" s="1">
        <v>777</v>
      </c>
      <c r="B780" s="1" t="s">
        <v>6223</v>
      </c>
      <c r="C780" s="1" t="s">
        <v>363</v>
      </c>
      <c r="D780" s="1" t="s">
        <v>363</v>
      </c>
      <c r="E780" s="1" t="s">
        <v>2695</v>
      </c>
      <c r="F780" s="1" t="s">
        <v>1942</v>
      </c>
      <c r="G780" s="1" t="s">
        <v>8224</v>
      </c>
      <c r="H780" s="1" t="s">
        <v>8223</v>
      </c>
      <c r="I780" s="1" t="s">
        <v>2706</v>
      </c>
      <c r="J780" s="1" t="s">
        <v>2691</v>
      </c>
      <c r="K780" s="1">
        <v>32.989719999999998</v>
      </c>
      <c r="L780" s="1">
        <v>72.662670000000006</v>
      </c>
      <c r="M780" s="1">
        <v>45</v>
      </c>
      <c r="N780" s="1">
        <v>1377428</v>
      </c>
      <c r="O780" s="1">
        <v>480000</v>
      </c>
      <c r="P780" s="1" t="s">
        <v>8222</v>
      </c>
      <c r="Q780" s="1">
        <v>4.57</v>
      </c>
      <c r="R780" s="1">
        <v>8</v>
      </c>
      <c r="S780" s="1" t="s">
        <v>37</v>
      </c>
      <c r="T780" s="1">
        <v>240000</v>
      </c>
      <c r="U780" s="1" t="s">
        <v>37</v>
      </c>
      <c r="V780" s="38" t="s">
        <v>38</v>
      </c>
      <c r="W780" s="38" t="s">
        <v>38</v>
      </c>
      <c r="X780" s="38" t="s">
        <v>38</v>
      </c>
      <c r="Y780" s="38" t="s">
        <v>38</v>
      </c>
      <c r="Z780" s="38" t="s">
        <v>38</v>
      </c>
      <c r="AA780" s="38" t="s">
        <v>38</v>
      </c>
      <c r="AB780" s="38" t="s">
        <v>38</v>
      </c>
      <c r="AC780" s="38" t="s">
        <v>38</v>
      </c>
      <c r="AD780" s="38" t="s">
        <v>38</v>
      </c>
      <c r="AE780" s="38" t="s">
        <v>38</v>
      </c>
      <c r="AF780" s="1" t="s">
        <v>6420</v>
      </c>
    </row>
    <row r="781" spans="1:32" s="6" customFormat="1" ht="60" customHeight="1" x14ac:dyDescent="0.2">
      <c r="A781" s="5">
        <v>778</v>
      </c>
      <c r="B781" s="1" t="s">
        <v>6223</v>
      </c>
      <c r="C781" s="1" t="s">
        <v>363</v>
      </c>
      <c r="D781" s="1" t="s">
        <v>363</v>
      </c>
      <c r="E781" s="1" t="s">
        <v>8218</v>
      </c>
      <c r="F781" s="1" t="s">
        <v>2686</v>
      </c>
      <c r="G781" s="1" t="s">
        <v>8221</v>
      </c>
      <c r="H781" s="1" t="s">
        <v>8220</v>
      </c>
      <c r="I781" s="1" t="s">
        <v>8219</v>
      </c>
      <c r="J781" s="1" t="s">
        <v>8218</v>
      </c>
      <c r="K781" s="1">
        <v>32.952137</v>
      </c>
      <c r="L781" s="1">
        <v>72.687882999999999</v>
      </c>
      <c r="M781" s="1">
        <v>45.28</v>
      </c>
      <c r="N781" s="1">
        <v>1676603</v>
      </c>
      <c r="O781" s="1">
        <v>480000</v>
      </c>
      <c r="P781" s="1" t="s">
        <v>8217</v>
      </c>
      <c r="Q781" s="1">
        <v>3.66</v>
      </c>
      <c r="R781" s="1">
        <v>12</v>
      </c>
      <c r="S781" s="1" t="s">
        <v>37</v>
      </c>
      <c r="T781" s="1">
        <v>240000</v>
      </c>
      <c r="U781" s="1" t="s">
        <v>37</v>
      </c>
      <c r="V781" s="38" t="s">
        <v>38</v>
      </c>
      <c r="W781" s="38" t="s">
        <v>38</v>
      </c>
      <c r="X781" s="38" t="s">
        <v>38</v>
      </c>
      <c r="Y781" s="38" t="s">
        <v>38</v>
      </c>
      <c r="Z781" s="38" t="s">
        <v>38</v>
      </c>
      <c r="AA781" s="38" t="s">
        <v>38</v>
      </c>
      <c r="AB781" s="38" t="s">
        <v>38</v>
      </c>
      <c r="AC781" s="38" t="s">
        <v>38</v>
      </c>
      <c r="AD781" s="38" t="s">
        <v>38</v>
      </c>
      <c r="AE781" s="38" t="s">
        <v>38</v>
      </c>
      <c r="AF781" s="1" t="s">
        <v>6420</v>
      </c>
    </row>
    <row r="782" spans="1:32" s="6" customFormat="1" ht="60" customHeight="1" x14ac:dyDescent="0.2">
      <c r="A782" s="1">
        <v>779</v>
      </c>
      <c r="B782" s="1" t="s">
        <v>6223</v>
      </c>
      <c r="C782" s="1" t="s">
        <v>363</v>
      </c>
      <c r="D782" s="1" t="s">
        <v>363</v>
      </c>
      <c r="E782" s="1" t="s">
        <v>7042</v>
      </c>
      <c r="F782" s="1" t="s">
        <v>7042</v>
      </c>
      <c r="G782" s="1" t="s">
        <v>8216</v>
      </c>
      <c r="H782" s="1" t="s">
        <v>7044</v>
      </c>
      <c r="I782" s="1" t="s">
        <v>7043</v>
      </c>
      <c r="J782" s="1" t="s">
        <v>7042</v>
      </c>
      <c r="K782" s="1">
        <v>33.114868000000001</v>
      </c>
      <c r="L782" s="1">
        <v>72.535364999999999</v>
      </c>
      <c r="M782" s="1">
        <v>50</v>
      </c>
      <c r="N782" s="1">
        <v>2110974</v>
      </c>
      <c r="O782" s="1">
        <v>480000</v>
      </c>
      <c r="P782" s="1" t="s">
        <v>7041</v>
      </c>
      <c r="Q782" s="1">
        <v>4.57</v>
      </c>
      <c r="R782" s="47">
        <v>12</v>
      </c>
      <c r="S782" s="1" t="s">
        <v>37</v>
      </c>
      <c r="T782" s="1">
        <v>240000</v>
      </c>
      <c r="U782" s="1" t="s">
        <v>37</v>
      </c>
      <c r="V782" s="38" t="s">
        <v>38</v>
      </c>
      <c r="W782" s="38" t="s">
        <v>38</v>
      </c>
      <c r="X782" s="38" t="s">
        <v>38</v>
      </c>
      <c r="Y782" s="38" t="s">
        <v>38</v>
      </c>
      <c r="Z782" s="38" t="s">
        <v>38</v>
      </c>
      <c r="AA782" s="38" t="s">
        <v>38</v>
      </c>
      <c r="AB782" s="38" t="s">
        <v>38</v>
      </c>
      <c r="AC782" s="38" t="s">
        <v>38</v>
      </c>
      <c r="AD782" s="38" t="s">
        <v>38</v>
      </c>
      <c r="AE782" s="38" t="s">
        <v>38</v>
      </c>
      <c r="AF782" s="1" t="s">
        <v>6420</v>
      </c>
    </row>
    <row r="783" spans="1:32" s="6" customFormat="1" ht="60" customHeight="1" x14ac:dyDescent="0.2">
      <c r="A783" s="5">
        <v>780</v>
      </c>
      <c r="B783" s="1" t="s">
        <v>6223</v>
      </c>
      <c r="C783" s="1" t="s">
        <v>363</v>
      </c>
      <c r="D783" s="1" t="s">
        <v>363</v>
      </c>
      <c r="E783" s="1" t="s">
        <v>7042</v>
      </c>
      <c r="F783" s="1" t="s">
        <v>7042</v>
      </c>
      <c r="G783" s="1" t="s">
        <v>8216</v>
      </c>
      <c r="H783" s="1" t="s">
        <v>7044</v>
      </c>
      <c r="I783" s="1" t="s">
        <v>7043</v>
      </c>
      <c r="J783" s="1" t="s">
        <v>7042</v>
      </c>
      <c r="K783" s="1">
        <v>33.114868000000001</v>
      </c>
      <c r="L783" s="1">
        <v>72.535364999999999</v>
      </c>
      <c r="M783" s="1">
        <v>50</v>
      </c>
      <c r="N783" s="1">
        <v>2110974</v>
      </c>
      <c r="O783" s="1">
        <v>480000</v>
      </c>
      <c r="P783" s="1" t="s">
        <v>7041</v>
      </c>
      <c r="Q783" s="1">
        <v>4.57</v>
      </c>
      <c r="R783" s="47">
        <v>12</v>
      </c>
      <c r="S783" s="1" t="s">
        <v>37</v>
      </c>
      <c r="T783" s="1">
        <v>240000</v>
      </c>
      <c r="U783" s="1" t="s">
        <v>37</v>
      </c>
      <c r="V783" s="1">
        <v>192000</v>
      </c>
      <c r="W783" s="1" t="s">
        <v>37</v>
      </c>
      <c r="X783" s="1">
        <v>8</v>
      </c>
      <c r="Y783" s="1" t="s">
        <v>147</v>
      </c>
      <c r="Z783" s="1">
        <v>800000</v>
      </c>
      <c r="AA783" s="1" t="s">
        <v>38</v>
      </c>
      <c r="AB783" s="1">
        <v>432000</v>
      </c>
      <c r="AC783" s="1" t="s">
        <v>8204</v>
      </c>
      <c r="AD783" s="38" t="s">
        <v>38</v>
      </c>
      <c r="AE783" s="38" t="s">
        <v>38</v>
      </c>
      <c r="AF783" s="1" t="s">
        <v>7310</v>
      </c>
    </row>
    <row r="784" spans="1:32" s="6" customFormat="1" ht="60" customHeight="1" x14ac:dyDescent="0.2">
      <c r="A784" s="1">
        <v>781</v>
      </c>
      <c r="B784" s="1" t="s">
        <v>6223</v>
      </c>
      <c r="C784" s="1" t="s">
        <v>363</v>
      </c>
      <c r="D784" s="1" t="s">
        <v>363</v>
      </c>
      <c r="E784" s="1" t="s">
        <v>2703</v>
      </c>
      <c r="F784" s="1" t="s">
        <v>2703</v>
      </c>
      <c r="G784" s="1" t="s">
        <v>8215</v>
      </c>
      <c r="H784" s="1" t="s">
        <v>8214</v>
      </c>
      <c r="I784" s="1" t="s">
        <v>8213</v>
      </c>
      <c r="J784" s="1" t="s">
        <v>2703</v>
      </c>
      <c r="K784" s="1">
        <v>32.944057999999998</v>
      </c>
      <c r="L784" s="1">
        <v>72.738200000000006</v>
      </c>
      <c r="M784" s="1">
        <v>39</v>
      </c>
      <c r="N784" s="1">
        <v>2110974</v>
      </c>
      <c r="O784" s="1">
        <v>480000</v>
      </c>
      <c r="P784" s="1" t="s">
        <v>7041</v>
      </c>
      <c r="Q784" s="1">
        <v>5.5</v>
      </c>
      <c r="R784" s="47">
        <v>12</v>
      </c>
      <c r="S784" s="1" t="s">
        <v>37</v>
      </c>
      <c r="T784" s="1">
        <v>240000</v>
      </c>
      <c r="U784" s="1" t="s">
        <v>37</v>
      </c>
      <c r="V784" s="1">
        <v>192000</v>
      </c>
      <c r="W784" s="1" t="s">
        <v>37</v>
      </c>
      <c r="X784" s="1">
        <v>7.5</v>
      </c>
      <c r="Y784" s="1" t="s">
        <v>147</v>
      </c>
      <c r="Z784" s="1">
        <v>800000</v>
      </c>
      <c r="AA784" s="1" t="s">
        <v>38</v>
      </c>
      <c r="AB784" s="1">
        <v>432000</v>
      </c>
      <c r="AC784" s="1" t="s">
        <v>8204</v>
      </c>
      <c r="AD784" s="38" t="s">
        <v>38</v>
      </c>
      <c r="AE784" s="38" t="s">
        <v>38</v>
      </c>
      <c r="AF784" s="1" t="s">
        <v>7310</v>
      </c>
    </row>
    <row r="785" spans="1:32" s="6" customFormat="1" ht="60" customHeight="1" x14ac:dyDescent="0.2">
      <c r="A785" s="5">
        <v>782</v>
      </c>
      <c r="B785" s="1" t="s">
        <v>6223</v>
      </c>
      <c r="C785" s="1" t="s">
        <v>363</v>
      </c>
      <c r="D785" s="1" t="s">
        <v>363</v>
      </c>
      <c r="E785" s="1" t="s">
        <v>2685</v>
      </c>
      <c r="F785" s="1" t="s">
        <v>2686</v>
      </c>
      <c r="G785" s="1" t="s">
        <v>8212</v>
      </c>
      <c r="H785" s="1" t="s">
        <v>8211</v>
      </c>
      <c r="I785" s="1" t="s">
        <v>2689</v>
      </c>
      <c r="J785" s="1" t="s">
        <v>2685</v>
      </c>
      <c r="K785" s="1">
        <v>32.970987000000001</v>
      </c>
      <c r="L785" s="1">
        <v>72.700007999999983</v>
      </c>
      <c r="M785" s="1">
        <v>215</v>
      </c>
      <c r="N785" s="1">
        <v>2110974</v>
      </c>
      <c r="O785" s="1">
        <v>480000</v>
      </c>
      <c r="P785" s="1" t="s">
        <v>7041</v>
      </c>
      <c r="Q785" s="1">
        <v>4.57</v>
      </c>
      <c r="R785" s="47">
        <v>12</v>
      </c>
      <c r="S785" s="1" t="s">
        <v>37</v>
      </c>
      <c r="T785" s="1">
        <v>240000</v>
      </c>
      <c r="U785" s="1" t="s">
        <v>37</v>
      </c>
      <c r="V785" s="1">
        <v>192000</v>
      </c>
      <c r="W785" s="1" t="s">
        <v>37</v>
      </c>
      <c r="X785" s="1">
        <v>8</v>
      </c>
      <c r="Y785" s="1" t="s">
        <v>147</v>
      </c>
      <c r="Z785" s="1">
        <v>800000</v>
      </c>
      <c r="AA785" s="1" t="s">
        <v>38</v>
      </c>
      <c r="AB785" s="1">
        <v>432000</v>
      </c>
      <c r="AC785" s="1" t="s">
        <v>8204</v>
      </c>
      <c r="AD785" s="38" t="s">
        <v>38</v>
      </c>
      <c r="AE785" s="38" t="s">
        <v>38</v>
      </c>
      <c r="AF785" s="1" t="s">
        <v>7310</v>
      </c>
    </row>
    <row r="786" spans="1:32" s="6" customFormat="1" ht="60" customHeight="1" x14ac:dyDescent="0.2">
      <c r="A786" s="1">
        <v>783</v>
      </c>
      <c r="B786" s="1" t="s">
        <v>6223</v>
      </c>
      <c r="C786" s="1" t="s">
        <v>363</v>
      </c>
      <c r="D786" s="1" t="s">
        <v>363</v>
      </c>
      <c r="E786" s="1" t="s">
        <v>6643</v>
      </c>
      <c r="F786" s="1" t="s">
        <v>2686</v>
      </c>
      <c r="G786" s="1" t="s">
        <v>8210</v>
      </c>
      <c r="H786" s="1" t="s">
        <v>6645</v>
      </c>
      <c r="I786" s="1" t="s">
        <v>6644</v>
      </c>
      <c r="J786" s="1" t="s">
        <v>6643</v>
      </c>
      <c r="K786" s="1">
        <v>32.972147</v>
      </c>
      <c r="L786" s="1">
        <v>72.695813000000001</v>
      </c>
      <c r="M786" s="1">
        <v>184</v>
      </c>
      <c r="N786" s="47">
        <v>2126036</v>
      </c>
      <c r="O786" s="1">
        <v>480000</v>
      </c>
      <c r="P786" s="1" t="s">
        <v>7041</v>
      </c>
      <c r="Q786" s="1">
        <v>3.66</v>
      </c>
      <c r="R786" s="47">
        <v>15</v>
      </c>
      <c r="S786" s="1" t="s">
        <v>37</v>
      </c>
      <c r="T786" s="1">
        <v>240000</v>
      </c>
      <c r="U786" s="1" t="s">
        <v>37</v>
      </c>
      <c r="V786" s="1">
        <v>192000</v>
      </c>
      <c r="W786" s="1" t="s">
        <v>37</v>
      </c>
      <c r="X786" s="1">
        <v>8.8000000000000007</v>
      </c>
      <c r="Y786" s="1" t="s">
        <v>147</v>
      </c>
      <c r="Z786" s="1">
        <v>800000</v>
      </c>
      <c r="AA786" s="1" t="s">
        <v>38</v>
      </c>
      <c r="AB786" s="1">
        <v>432000</v>
      </c>
      <c r="AC786" s="1" t="s">
        <v>8204</v>
      </c>
      <c r="AD786" s="38" t="s">
        <v>38</v>
      </c>
      <c r="AE786" s="38" t="s">
        <v>38</v>
      </c>
      <c r="AF786" s="1" t="s">
        <v>7310</v>
      </c>
    </row>
    <row r="787" spans="1:32" s="6" customFormat="1" ht="60" customHeight="1" x14ac:dyDescent="0.2">
      <c r="A787" s="5">
        <v>784</v>
      </c>
      <c r="B787" s="1" t="s">
        <v>6223</v>
      </c>
      <c r="C787" s="1" t="s">
        <v>363</v>
      </c>
      <c r="D787" s="1" t="s">
        <v>363</v>
      </c>
      <c r="E787" s="1" t="s">
        <v>8209</v>
      </c>
      <c r="F787" s="1" t="s">
        <v>494</v>
      </c>
      <c r="G787" s="1" t="s">
        <v>8208</v>
      </c>
      <c r="H787" s="1" t="s">
        <v>8207</v>
      </c>
      <c r="I787" s="1" t="s">
        <v>8206</v>
      </c>
      <c r="J787" s="1" t="s">
        <v>494</v>
      </c>
      <c r="K787" s="1">
        <v>33.082610000000003</v>
      </c>
      <c r="L787" s="1">
        <v>72.420940000000002</v>
      </c>
      <c r="M787" s="1">
        <v>42</v>
      </c>
      <c r="N787" s="1">
        <v>2083698</v>
      </c>
      <c r="O787" s="1">
        <v>480000</v>
      </c>
      <c r="P787" s="1" t="s">
        <v>8205</v>
      </c>
      <c r="Q787" s="1">
        <v>3.66</v>
      </c>
      <c r="R787" s="1">
        <v>15</v>
      </c>
      <c r="S787" s="1" t="s">
        <v>37</v>
      </c>
      <c r="T787" s="1">
        <v>240000</v>
      </c>
      <c r="U787" s="1" t="s">
        <v>37</v>
      </c>
      <c r="V787" s="1">
        <v>192000</v>
      </c>
      <c r="W787" s="1" t="s">
        <v>37</v>
      </c>
      <c r="X787" s="1">
        <v>9.1999999999999993</v>
      </c>
      <c r="Y787" s="1" t="s">
        <v>147</v>
      </c>
      <c r="Z787" s="1">
        <v>800000</v>
      </c>
      <c r="AA787" s="1" t="s">
        <v>38</v>
      </c>
      <c r="AB787" s="1">
        <v>432000</v>
      </c>
      <c r="AC787" s="1" t="s">
        <v>8204</v>
      </c>
      <c r="AD787" s="38" t="s">
        <v>38</v>
      </c>
      <c r="AE787" s="38" t="s">
        <v>38</v>
      </c>
      <c r="AF787" s="1" t="s">
        <v>7310</v>
      </c>
    </row>
    <row r="788" spans="1:32" s="6" customFormat="1" ht="60" customHeight="1" x14ac:dyDescent="0.2">
      <c r="A788" s="1">
        <v>785</v>
      </c>
      <c r="B788" s="1" t="s">
        <v>7290</v>
      </c>
      <c r="C788" s="1" t="s">
        <v>363</v>
      </c>
      <c r="D788" s="1" t="s">
        <v>387</v>
      </c>
      <c r="E788" s="1" t="s">
        <v>388</v>
      </c>
      <c r="F788" s="1" t="s">
        <v>388</v>
      </c>
      <c r="G788" s="1" t="s">
        <v>8203</v>
      </c>
      <c r="H788" s="1" t="s">
        <v>8202</v>
      </c>
      <c r="I788" s="1" t="s">
        <v>8201</v>
      </c>
      <c r="J788" s="1" t="s">
        <v>388</v>
      </c>
      <c r="K788" s="1">
        <v>32.790362999999999</v>
      </c>
      <c r="L788" s="1">
        <v>72.292394999999999</v>
      </c>
      <c r="M788" s="1">
        <v>40</v>
      </c>
      <c r="N788" s="47">
        <v>1471429</v>
      </c>
      <c r="O788" s="1">
        <v>480000</v>
      </c>
      <c r="P788" s="1" t="s">
        <v>8200</v>
      </c>
      <c r="Q788" s="1">
        <v>12</v>
      </c>
      <c r="R788" s="47">
        <v>50</v>
      </c>
      <c r="S788" s="1" t="s">
        <v>37</v>
      </c>
      <c r="T788" s="1">
        <v>240000</v>
      </c>
      <c r="U788" s="1" t="s">
        <v>37</v>
      </c>
      <c r="V788" s="1">
        <v>192000</v>
      </c>
      <c r="W788" s="1" t="s">
        <v>37</v>
      </c>
      <c r="X788" s="1">
        <v>8</v>
      </c>
      <c r="Y788" s="1" t="s">
        <v>147</v>
      </c>
      <c r="Z788" s="1">
        <v>800000</v>
      </c>
      <c r="AA788" s="1" t="s">
        <v>38</v>
      </c>
      <c r="AB788" s="1">
        <v>432000</v>
      </c>
      <c r="AC788" s="7" t="s">
        <v>8199</v>
      </c>
      <c r="AD788" s="38" t="s">
        <v>38</v>
      </c>
      <c r="AE788" s="38" t="s">
        <v>38</v>
      </c>
      <c r="AF788" s="1" t="s">
        <v>7117</v>
      </c>
    </row>
    <row r="789" spans="1:32" s="6" customFormat="1" ht="60" customHeight="1" x14ac:dyDescent="0.2">
      <c r="A789" s="5">
        <v>786</v>
      </c>
      <c r="B789" s="1" t="s">
        <v>6223</v>
      </c>
      <c r="C789" s="1" t="s">
        <v>704</v>
      </c>
      <c r="D789" s="1" t="s">
        <v>719</v>
      </c>
      <c r="E789" s="1" t="s">
        <v>8138</v>
      </c>
      <c r="F789" s="1" t="s">
        <v>8138</v>
      </c>
      <c r="G789" s="1" t="s">
        <v>5126</v>
      </c>
      <c r="H789" s="1" t="s">
        <v>8198</v>
      </c>
      <c r="I789" s="1" t="s">
        <v>8197</v>
      </c>
      <c r="J789" s="1" t="s">
        <v>8196</v>
      </c>
      <c r="K789" s="1">
        <v>33.083129999999997</v>
      </c>
      <c r="L789" s="1">
        <v>73.383420999999998</v>
      </c>
      <c r="M789" s="1">
        <v>40</v>
      </c>
      <c r="N789" s="1">
        <v>765321</v>
      </c>
      <c r="O789" s="1">
        <v>480000</v>
      </c>
      <c r="P789" s="1" t="s">
        <v>8173</v>
      </c>
      <c r="Q789" s="1">
        <v>3.65</v>
      </c>
      <c r="R789" s="1">
        <v>9.14</v>
      </c>
      <c r="S789" s="1" t="s">
        <v>37</v>
      </c>
      <c r="T789" s="1" t="s">
        <v>38</v>
      </c>
      <c r="U789" s="1" t="s">
        <v>38</v>
      </c>
      <c r="V789" s="1" t="s">
        <v>38</v>
      </c>
      <c r="W789" s="1" t="s">
        <v>38</v>
      </c>
      <c r="X789" s="1" t="s">
        <v>38</v>
      </c>
      <c r="Y789" s="1" t="s">
        <v>38</v>
      </c>
      <c r="Z789" s="1" t="s">
        <v>38</v>
      </c>
      <c r="AA789" s="1" t="s">
        <v>38</v>
      </c>
      <c r="AB789" s="1" t="s">
        <v>38</v>
      </c>
      <c r="AC789" s="1" t="s">
        <v>38</v>
      </c>
      <c r="AD789" s="38" t="s">
        <v>38</v>
      </c>
      <c r="AE789" s="38" t="s">
        <v>38</v>
      </c>
      <c r="AF789" s="1" t="s">
        <v>6971</v>
      </c>
    </row>
    <row r="790" spans="1:32" s="6" customFormat="1" ht="60" customHeight="1" x14ac:dyDescent="0.2">
      <c r="A790" s="1">
        <v>787</v>
      </c>
      <c r="B790" s="1" t="s">
        <v>6223</v>
      </c>
      <c r="C790" s="1" t="s">
        <v>704</v>
      </c>
      <c r="D790" s="1" t="s">
        <v>719</v>
      </c>
      <c r="E790" s="1" t="s">
        <v>8138</v>
      </c>
      <c r="F790" s="1" t="s">
        <v>8138</v>
      </c>
      <c r="G790" s="1" t="s">
        <v>5126</v>
      </c>
      <c r="H790" s="1" t="s">
        <v>8198</v>
      </c>
      <c r="I790" s="1" t="s">
        <v>8197</v>
      </c>
      <c r="J790" s="1" t="s">
        <v>8196</v>
      </c>
      <c r="K790" s="1">
        <v>33.083129999999997</v>
      </c>
      <c r="L790" s="1">
        <v>73.383420999999998</v>
      </c>
      <c r="M790" s="1">
        <v>40</v>
      </c>
      <c r="N790" s="1">
        <v>765321</v>
      </c>
      <c r="O790" s="1">
        <v>480000</v>
      </c>
      <c r="P790" s="1" t="s">
        <v>8173</v>
      </c>
      <c r="Q790" s="1">
        <v>3.65</v>
      </c>
      <c r="R790" s="1">
        <v>9.14</v>
      </c>
      <c r="S790" s="1" t="s">
        <v>37</v>
      </c>
      <c r="T790" s="1">
        <v>240000</v>
      </c>
      <c r="U790" s="1" t="s">
        <v>37</v>
      </c>
      <c r="V790" s="1" t="s">
        <v>38</v>
      </c>
      <c r="W790" s="1" t="s">
        <v>38</v>
      </c>
      <c r="X790" s="1" t="s">
        <v>38</v>
      </c>
      <c r="Y790" s="1" t="s">
        <v>38</v>
      </c>
      <c r="Z790" s="1" t="s">
        <v>38</v>
      </c>
      <c r="AA790" s="1" t="s">
        <v>38</v>
      </c>
      <c r="AB790" s="1" t="s">
        <v>38</v>
      </c>
      <c r="AC790" s="1" t="s">
        <v>38</v>
      </c>
      <c r="AD790" s="38" t="s">
        <v>38</v>
      </c>
      <c r="AE790" s="38" t="s">
        <v>38</v>
      </c>
      <c r="AF790" s="1" t="s">
        <v>6270</v>
      </c>
    </row>
    <row r="791" spans="1:32" s="6" customFormat="1" ht="60" customHeight="1" x14ac:dyDescent="0.2">
      <c r="A791" s="5">
        <v>788</v>
      </c>
      <c r="B791" s="1" t="s">
        <v>6223</v>
      </c>
      <c r="C791" s="1" t="s">
        <v>704</v>
      </c>
      <c r="D791" s="1" t="s">
        <v>719</v>
      </c>
      <c r="E791" s="1" t="s">
        <v>8138</v>
      </c>
      <c r="F791" s="1" t="s">
        <v>8138</v>
      </c>
      <c r="G791" s="1" t="s">
        <v>5126</v>
      </c>
      <c r="H791" s="1" t="s">
        <v>8198</v>
      </c>
      <c r="I791" s="1" t="s">
        <v>8197</v>
      </c>
      <c r="J791" s="1" t="s">
        <v>8196</v>
      </c>
      <c r="K791" s="1">
        <v>33.083129999999997</v>
      </c>
      <c r="L791" s="1">
        <v>73.383420999999998</v>
      </c>
      <c r="M791" s="1">
        <v>40</v>
      </c>
      <c r="N791" s="1">
        <v>765321</v>
      </c>
      <c r="O791" s="1">
        <v>480000</v>
      </c>
      <c r="P791" s="1" t="s">
        <v>8173</v>
      </c>
      <c r="Q791" s="1">
        <v>3.65</v>
      </c>
      <c r="R791" s="1">
        <v>9.14</v>
      </c>
      <c r="S791" s="1" t="s">
        <v>37</v>
      </c>
      <c r="T791" s="1">
        <v>240000</v>
      </c>
      <c r="U791" s="1" t="s">
        <v>37</v>
      </c>
      <c r="V791" s="1">
        <v>172248</v>
      </c>
      <c r="W791" s="1" t="s">
        <v>37</v>
      </c>
      <c r="X791" s="1">
        <v>5.8</v>
      </c>
      <c r="Y791" s="1" t="s">
        <v>38</v>
      </c>
      <c r="Z791" s="1" t="s">
        <v>38</v>
      </c>
      <c r="AA791" s="1" t="s">
        <v>38</v>
      </c>
      <c r="AB791" s="1" t="s">
        <v>38</v>
      </c>
      <c r="AC791" s="7">
        <v>45931</v>
      </c>
      <c r="AD791" s="38" t="s">
        <v>38</v>
      </c>
      <c r="AE791" s="38" t="s">
        <v>38</v>
      </c>
      <c r="AF791" s="1" t="s">
        <v>6277</v>
      </c>
    </row>
    <row r="792" spans="1:32" s="6" customFormat="1" ht="60" customHeight="1" x14ac:dyDescent="0.2">
      <c r="A792" s="1">
        <v>789</v>
      </c>
      <c r="B792" s="1" t="s">
        <v>6223</v>
      </c>
      <c r="C792" s="1" t="s">
        <v>704</v>
      </c>
      <c r="D792" s="1" t="s">
        <v>719</v>
      </c>
      <c r="E792" s="1" t="s">
        <v>8195</v>
      </c>
      <c r="F792" s="1" t="s">
        <v>8195</v>
      </c>
      <c r="G792" s="1" t="s">
        <v>8194</v>
      </c>
      <c r="H792" s="1" t="s">
        <v>8193</v>
      </c>
      <c r="I792" s="1" t="s">
        <v>8192</v>
      </c>
      <c r="J792" s="1" t="s">
        <v>8191</v>
      </c>
      <c r="K792" s="1">
        <v>33.093539999999997</v>
      </c>
      <c r="L792" s="1">
        <v>73.363443000000004</v>
      </c>
      <c r="M792" s="1">
        <v>45</v>
      </c>
      <c r="N792" s="1">
        <v>947232</v>
      </c>
      <c r="O792" s="1">
        <v>480000</v>
      </c>
      <c r="P792" s="12" t="s">
        <v>8173</v>
      </c>
      <c r="Q792" s="1">
        <v>3.65</v>
      </c>
      <c r="R792" s="1">
        <v>9</v>
      </c>
      <c r="S792" s="1" t="s">
        <v>37</v>
      </c>
      <c r="T792" s="1" t="s">
        <v>38</v>
      </c>
      <c r="U792" s="1" t="s">
        <v>38</v>
      </c>
      <c r="V792" s="1" t="s">
        <v>38</v>
      </c>
      <c r="W792" s="1" t="s">
        <v>38</v>
      </c>
      <c r="X792" s="1" t="s">
        <v>38</v>
      </c>
      <c r="Y792" s="1" t="s">
        <v>38</v>
      </c>
      <c r="Z792" s="1" t="s">
        <v>38</v>
      </c>
      <c r="AA792" s="1" t="s">
        <v>38</v>
      </c>
      <c r="AB792" s="1" t="s">
        <v>38</v>
      </c>
      <c r="AC792" s="1" t="s">
        <v>38</v>
      </c>
      <c r="AD792" s="38" t="s">
        <v>38</v>
      </c>
      <c r="AE792" s="38" t="s">
        <v>38</v>
      </c>
      <c r="AF792" s="1" t="s">
        <v>6971</v>
      </c>
    </row>
    <row r="793" spans="1:32" s="6" customFormat="1" ht="60" customHeight="1" x14ac:dyDescent="0.2">
      <c r="A793" s="5">
        <v>790</v>
      </c>
      <c r="B793" s="1" t="s">
        <v>6223</v>
      </c>
      <c r="C793" s="1" t="s">
        <v>704</v>
      </c>
      <c r="D793" s="1" t="s">
        <v>719</v>
      </c>
      <c r="E793" s="1" t="s">
        <v>8195</v>
      </c>
      <c r="F793" s="1" t="s">
        <v>8195</v>
      </c>
      <c r="G793" s="1" t="s">
        <v>8194</v>
      </c>
      <c r="H793" s="1" t="s">
        <v>8193</v>
      </c>
      <c r="I793" s="1" t="s">
        <v>8192</v>
      </c>
      <c r="J793" s="1" t="s">
        <v>8191</v>
      </c>
      <c r="K793" s="1">
        <v>33.093539999999997</v>
      </c>
      <c r="L793" s="1">
        <v>73.363443000000004</v>
      </c>
      <c r="M793" s="1">
        <v>45</v>
      </c>
      <c r="N793" s="1">
        <v>947232</v>
      </c>
      <c r="O793" s="1">
        <v>480000</v>
      </c>
      <c r="P793" s="12" t="s">
        <v>8173</v>
      </c>
      <c r="Q793" s="1">
        <v>3.65</v>
      </c>
      <c r="R793" s="1">
        <v>9</v>
      </c>
      <c r="S793" s="1" t="s">
        <v>37</v>
      </c>
      <c r="T793" s="1">
        <v>240000</v>
      </c>
      <c r="U793" s="1" t="s">
        <v>37</v>
      </c>
      <c r="V793" s="1" t="s">
        <v>38</v>
      </c>
      <c r="W793" s="1" t="s">
        <v>38</v>
      </c>
      <c r="X793" s="1">
        <v>7</v>
      </c>
      <c r="Y793" s="1" t="s">
        <v>38</v>
      </c>
      <c r="Z793" s="1" t="s">
        <v>38</v>
      </c>
      <c r="AA793" s="1" t="s">
        <v>38</v>
      </c>
      <c r="AB793" s="1" t="s">
        <v>38</v>
      </c>
      <c r="AC793" s="1" t="s">
        <v>38</v>
      </c>
      <c r="AD793" s="38" t="s">
        <v>38</v>
      </c>
      <c r="AE793" s="38" t="s">
        <v>38</v>
      </c>
      <c r="AF793" s="1" t="s">
        <v>6270</v>
      </c>
    </row>
    <row r="794" spans="1:32" s="6" customFormat="1" ht="60" customHeight="1" x14ac:dyDescent="0.2">
      <c r="A794" s="1">
        <v>791</v>
      </c>
      <c r="B794" s="1" t="s">
        <v>6223</v>
      </c>
      <c r="C794" s="1" t="s">
        <v>704</v>
      </c>
      <c r="D794" s="1" t="s">
        <v>719</v>
      </c>
      <c r="E794" s="1" t="s">
        <v>8195</v>
      </c>
      <c r="F794" s="1" t="s">
        <v>8195</v>
      </c>
      <c r="G794" s="1" t="s">
        <v>8194</v>
      </c>
      <c r="H794" s="1" t="s">
        <v>8193</v>
      </c>
      <c r="I794" s="1" t="s">
        <v>8192</v>
      </c>
      <c r="J794" s="1" t="s">
        <v>8191</v>
      </c>
      <c r="K794" s="1">
        <v>33.093539999999997</v>
      </c>
      <c r="L794" s="1">
        <v>73.363443000000004</v>
      </c>
      <c r="M794" s="1">
        <v>45</v>
      </c>
      <c r="N794" s="1">
        <v>947232</v>
      </c>
      <c r="O794" s="1">
        <v>480000</v>
      </c>
      <c r="P794" s="12" t="s">
        <v>8173</v>
      </c>
      <c r="Q794" s="1">
        <v>3.65</v>
      </c>
      <c r="R794" s="1">
        <v>9</v>
      </c>
      <c r="S794" s="1" t="s">
        <v>37</v>
      </c>
      <c r="T794" s="1">
        <v>240000</v>
      </c>
      <c r="U794" s="1" t="s">
        <v>37</v>
      </c>
      <c r="V794" s="1">
        <v>192000</v>
      </c>
      <c r="W794" s="1" t="s">
        <v>37</v>
      </c>
      <c r="X794" s="1">
        <v>7</v>
      </c>
      <c r="Y794" s="1" t="s">
        <v>38</v>
      </c>
      <c r="Z794" s="1" t="s">
        <v>38</v>
      </c>
      <c r="AA794" s="1" t="s">
        <v>38</v>
      </c>
      <c r="AB794" s="1" t="s">
        <v>38</v>
      </c>
      <c r="AC794" s="7">
        <v>45870</v>
      </c>
      <c r="AD794" s="38" t="s">
        <v>38</v>
      </c>
      <c r="AE794" s="38" t="s">
        <v>38</v>
      </c>
      <c r="AF794" s="1" t="s">
        <v>6277</v>
      </c>
    </row>
    <row r="795" spans="1:32" s="6" customFormat="1" ht="60" customHeight="1" x14ac:dyDescent="0.2">
      <c r="A795" s="5">
        <v>792</v>
      </c>
      <c r="B795" s="1" t="s">
        <v>6223</v>
      </c>
      <c r="C795" s="1" t="s">
        <v>704</v>
      </c>
      <c r="D795" s="1" t="s">
        <v>719</v>
      </c>
      <c r="E795" s="1" t="s">
        <v>8187</v>
      </c>
      <c r="F795" s="1" t="s">
        <v>8187</v>
      </c>
      <c r="G795" s="1" t="s">
        <v>8190</v>
      </c>
      <c r="H795" s="1" t="s">
        <v>8189</v>
      </c>
      <c r="I795" s="1" t="s">
        <v>8188</v>
      </c>
      <c r="J795" s="1" t="s">
        <v>8187</v>
      </c>
      <c r="K795" s="1">
        <v>33.015210000000003</v>
      </c>
      <c r="L795" s="1">
        <v>73.214519999999993</v>
      </c>
      <c r="M795" s="1">
        <v>45</v>
      </c>
      <c r="N795" s="1">
        <v>984571</v>
      </c>
      <c r="O795" s="38">
        <v>480000</v>
      </c>
      <c r="P795" s="1" t="s">
        <v>38</v>
      </c>
      <c r="Q795" s="1">
        <v>3.66</v>
      </c>
      <c r="R795" s="1">
        <v>9</v>
      </c>
      <c r="S795" s="1" t="s">
        <v>37</v>
      </c>
      <c r="T795" s="1" t="s">
        <v>38</v>
      </c>
      <c r="U795" s="1" t="s">
        <v>38</v>
      </c>
      <c r="V795" s="1" t="s">
        <v>38</v>
      </c>
      <c r="W795" s="1" t="s">
        <v>38</v>
      </c>
      <c r="X795" s="1" t="s">
        <v>38</v>
      </c>
      <c r="Y795" s="1" t="s">
        <v>38</v>
      </c>
      <c r="Z795" s="1" t="s">
        <v>38</v>
      </c>
      <c r="AA795" s="1" t="s">
        <v>38</v>
      </c>
      <c r="AB795" s="1" t="s">
        <v>38</v>
      </c>
      <c r="AC795" s="1" t="s">
        <v>38</v>
      </c>
      <c r="AD795" s="38" t="s">
        <v>38</v>
      </c>
      <c r="AE795" s="38" t="s">
        <v>38</v>
      </c>
      <c r="AF795" s="1" t="s">
        <v>6971</v>
      </c>
    </row>
    <row r="796" spans="1:32" s="6" customFormat="1" ht="60" customHeight="1" x14ac:dyDescent="0.2">
      <c r="A796" s="1">
        <v>793</v>
      </c>
      <c r="B796" s="1" t="s">
        <v>6223</v>
      </c>
      <c r="C796" s="1" t="s">
        <v>704</v>
      </c>
      <c r="D796" s="1" t="s">
        <v>719</v>
      </c>
      <c r="E796" s="1" t="s">
        <v>8186</v>
      </c>
      <c r="F796" s="1" t="s">
        <v>8186</v>
      </c>
      <c r="G796" s="1" t="s">
        <v>1091</v>
      </c>
      <c r="H796" s="1" t="s">
        <v>8185</v>
      </c>
      <c r="I796" s="1" t="s">
        <v>8184</v>
      </c>
      <c r="J796" s="1" t="s">
        <v>8183</v>
      </c>
      <c r="K796" s="1">
        <v>33.09619</v>
      </c>
      <c r="L796" s="1">
        <v>73.377440000000007</v>
      </c>
      <c r="M796" s="1">
        <v>40</v>
      </c>
      <c r="N796" s="1">
        <v>947232</v>
      </c>
      <c r="O796" s="1">
        <v>480000</v>
      </c>
      <c r="P796" s="12" t="s">
        <v>8173</v>
      </c>
      <c r="Q796" s="1">
        <v>3.65</v>
      </c>
      <c r="R796" s="1">
        <v>9</v>
      </c>
      <c r="S796" s="1" t="s">
        <v>37</v>
      </c>
      <c r="T796" s="1"/>
      <c r="U796" s="1"/>
      <c r="V796" s="1" t="s">
        <v>38</v>
      </c>
      <c r="W796" s="1" t="s">
        <v>38</v>
      </c>
      <c r="X796" s="1"/>
      <c r="Y796" s="1"/>
      <c r="Z796" s="1"/>
      <c r="AA796" s="1"/>
      <c r="AB796" s="1"/>
      <c r="AC796" s="1"/>
      <c r="AD796" s="38" t="s">
        <v>38</v>
      </c>
      <c r="AE796" s="38" t="s">
        <v>38</v>
      </c>
      <c r="AF796" s="1" t="s">
        <v>6971</v>
      </c>
    </row>
    <row r="797" spans="1:32" s="6" customFormat="1" ht="60" customHeight="1" x14ac:dyDescent="0.2">
      <c r="A797" s="5">
        <v>794</v>
      </c>
      <c r="B797" s="1" t="s">
        <v>6223</v>
      </c>
      <c r="C797" s="1" t="s">
        <v>704</v>
      </c>
      <c r="D797" s="1" t="s">
        <v>719</v>
      </c>
      <c r="E797" s="1" t="s">
        <v>8186</v>
      </c>
      <c r="F797" s="1" t="s">
        <v>8186</v>
      </c>
      <c r="G797" s="1" t="s">
        <v>1091</v>
      </c>
      <c r="H797" s="1" t="s">
        <v>8185</v>
      </c>
      <c r="I797" s="1" t="s">
        <v>8184</v>
      </c>
      <c r="J797" s="1" t="s">
        <v>8183</v>
      </c>
      <c r="K797" s="1">
        <v>33.09619</v>
      </c>
      <c r="L797" s="1">
        <v>73.377440000000007</v>
      </c>
      <c r="M797" s="1">
        <v>40</v>
      </c>
      <c r="N797" s="1">
        <v>947232</v>
      </c>
      <c r="O797" s="1">
        <v>480000</v>
      </c>
      <c r="P797" s="12" t="s">
        <v>8173</v>
      </c>
      <c r="Q797" s="1">
        <v>3.65</v>
      </c>
      <c r="R797" s="1">
        <v>9</v>
      </c>
      <c r="S797" s="1" t="s">
        <v>37</v>
      </c>
      <c r="T797" s="1">
        <v>240000</v>
      </c>
      <c r="U797" s="1" t="s">
        <v>37</v>
      </c>
      <c r="V797" s="1" t="s">
        <v>38</v>
      </c>
      <c r="W797" s="1" t="s">
        <v>38</v>
      </c>
      <c r="X797" s="1">
        <v>7.1</v>
      </c>
      <c r="Y797" s="1" t="s">
        <v>38</v>
      </c>
      <c r="Z797" s="1" t="s">
        <v>38</v>
      </c>
      <c r="AA797" s="1" t="s">
        <v>38</v>
      </c>
      <c r="AB797" s="1" t="s">
        <v>38</v>
      </c>
      <c r="AC797" s="1"/>
      <c r="AD797" s="38" t="s">
        <v>38</v>
      </c>
      <c r="AE797" s="38" t="s">
        <v>38</v>
      </c>
      <c r="AF797" s="1" t="s">
        <v>6270</v>
      </c>
    </row>
    <row r="798" spans="1:32" s="6" customFormat="1" ht="60" customHeight="1" x14ac:dyDescent="0.2">
      <c r="A798" s="1">
        <v>795</v>
      </c>
      <c r="B798" s="1" t="s">
        <v>6223</v>
      </c>
      <c r="C798" s="1" t="s">
        <v>704</v>
      </c>
      <c r="D798" s="1" t="s">
        <v>719</v>
      </c>
      <c r="E798" s="1" t="s">
        <v>8186</v>
      </c>
      <c r="F798" s="1" t="s">
        <v>8186</v>
      </c>
      <c r="G798" s="1" t="s">
        <v>1091</v>
      </c>
      <c r="H798" s="1" t="s">
        <v>8185</v>
      </c>
      <c r="I798" s="1" t="s">
        <v>8184</v>
      </c>
      <c r="J798" s="1" t="s">
        <v>8183</v>
      </c>
      <c r="K798" s="1">
        <v>33.09619</v>
      </c>
      <c r="L798" s="1">
        <v>73.377440000000007</v>
      </c>
      <c r="M798" s="1">
        <v>40</v>
      </c>
      <c r="N798" s="1">
        <v>947232</v>
      </c>
      <c r="O798" s="1">
        <v>480000</v>
      </c>
      <c r="P798" s="12" t="s">
        <v>8173</v>
      </c>
      <c r="Q798" s="1">
        <v>3.65</v>
      </c>
      <c r="R798" s="1">
        <v>9</v>
      </c>
      <c r="S798" s="1" t="s">
        <v>37</v>
      </c>
      <c r="T798" s="1">
        <v>240000</v>
      </c>
      <c r="U798" s="1" t="s">
        <v>37</v>
      </c>
      <c r="V798" s="1">
        <v>176225</v>
      </c>
      <c r="W798" s="1" t="s">
        <v>37</v>
      </c>
      <c r="X798" s="1">
        <v>7.1</v>
      </c>
      <c r="Y798" s="1" t="s">
        <v>38</v>
      </c>
      <c r="Z798" s="1" t="s">
        <v>38</v>
      </c>
      <c r="AA798" s="1" t="s">
        <v>38</v>
      </c>
      <c r="AB798" s="1" t="s">
        <v>38</v>
      </c>
      <c r="AC798" s="7">
        <v>45870</v>
      </c>
      <c r="AD798" s="38" t="s">
        <v>38</v>
      </c>
      <c r="AE798" s="38" t="s">
        <v>38</v>
      </c>
      <c r="AF798" s="1" t="s">
        <v>6277</v>
      </c>
    </row>
    <row r="799" spans="1:32" s="6" customFormat="1" ht="60" customHeight="1" x14ac:dyDescent="0.2">
      <c r="A799" s="5">
        <v>796</v>
      </c>
      <c r="B799" s="1" t="s">
        <v>6223</v>
      </c>
      <c r="C799" s="1" t="s">
        <v>704</v>
      </c>
      <c r="D799" s="1" t="s">
        <v>719</v>
      </c>
      <c r="E799" s="1" t="s">
        <v>8170</v>
      </c>
      <c r="F799" s="1" t="s">
        <v>8170</v>
      </c>
      <c r="G799" s="1" t="s">
        <v>8182</v>
      </c>
      <c r="H799" s="1" t="s">
        <v>8181</v>
      </c>
      <c r="I799" s="1" t="s">
        <v>8160</v>
      </c>
      <c r="J799" s="1" t="s">
        <v>8170</v>
      </c>
      <c r="K799" s="1">
        <v>33.088790000000003</v>
      </c>
      <c r="L799" s="1">
        <v>73.385480000000001</v>
      </c>
      <c r="M799" s="1">
        <v>40</v>
      </c>
      <c r="N799" s="1">
        <v>1165411</v>
      </c>
      <c r="O799" s="38">
        <v>480000</v>
      </c>
      <c r="P799" s="7"/>
      <c r="Q799" s="1">
        <v>3.65</v>
      </c>
      <c r="R799" s="1">
        <v>9.5</v>
      </c>
      <c r="S799" s="1" t="s">
        <v>37</v>
      </c>
      <c r="T799" s="1" t="s">
        <v>38</v>
      </c>
      <c r="U799" s="1" t="s">
        <v>38</v>
      </c>
      <c r="V799" s="1" t="s">
        <v>38</v>
      </c>
      <c r="W799" s="1" t="s">
        <v>38</v>
      </c>
      <c r="X799" s="1" t="s">
        <v>38</v>
      </c>
      <c r="Y799" s="1" t="s">
        <v>38</v>
      </c>
      <c r="Z799" s="1" t="s">
        <v>38</v>
      </c>
      <c r="AA799" s="1" t="s">
        <v>38</v>
      </c>
      <c r="AB799" s="1" t="s">
        <v>38</v>
      </c>
      <c r="AC799" s="1" t="s">
        <v>38</v>
      </c>
      <c r="AD799" s="38" t="s">
        <v>38</v>
      </c>
      <c r="AE799" s="38" t="s">
        <v>38</v>
      </c>
      <c r="AF799" s="1" t="s">
        <v>6971</v>
      </c>
    </row>
    <row r="800" spans="1:32" s="6" customFormat="1" ht="60" customHeight="1" x14ac:dyDescent="0.2">
      <c r="A800" s="1">
        <v>797</v>
      </c>
      <c r="B800" s="1" t="s">
        <v>6223</v>
      </c>
      <c r="C800" s="1" t="s">
        <v>704</v>
      </c>
      <c r="D800" s="1" t="s">
        <v>719</v>
      </c>
      <c r="E800" s="1" t="s">
        <v>7950</v>
      </c>
      <c r="F800" s="1" t="s">
        <v>7950</v>
      </c>
      <c r="G800" s="1" t="s">
        <v>7952</v>
      </c>
      <c r="H800" s="1" t="s">
        <v>7951</v>
      </c>
      <c r="I800" s="1" t="s">
        <v>8178</v>
      </c>
      <c r="J800" s="1" t="s">
        <v>7950</v>
      </c>
      <c r="K800" s="1">
        <v>33.092506</v>
      </c>
      <c r="L800" s="1">
        <v>73.330979999999997</v>
      </c>
      <c r="M800" s="1">
        <v>40</v>
      </c>
      <c r="N800" s="1">
        <v>102314</v>
      </c>
      <c r="O800" s="38">
        <v>480000</v>
      </c>
      <c r="P800" s="7"/>
      <c r="Q800" s="1">
        <v>3.65</v>
      </c>
      <c r="R800" s="1">
        <v>9.5</v>
      </c>
      <c r="S800" s="1" t="s">
        <v>37</v>
      </c>
      <c r="T800" s="1" t="s">
        <v>38</v>
      </c>
      <c r="U800" s="1" t="s">
        <v>38</v>
      </c>
      <c r="V800" s="1" t="s">
        <v>38</v>
      </c>
      <c r="W800" s="1" t="s">
        <v>38</v>
      </c>
      <c r="X800" s="1" t="s">
        <v>38</v>
      </c>
      <c r="Y800" s="1" t="s">
        <v>38</v>
      </c>
      <c r="Z800" s="1" t="s">
        <v>38</v>
      </c>
      <c r="AA800" s="1" t="s">
        <v>38</v>
      </c>
      <c r="AB800" s="1" t="s">
        <v>38</v>
      </c>
      <c r="AC800" s="1" t="s">
        <v>38</v>
      </c>
      <c r="AD800" s="38" t="s">
        <v>38</v>
      </c>
      <c r="AE800" s="38" t="s">
        <v>38</v>
      </c>
      <c r="AF800" s="1" t="s">
        <v>6971</v>
      </c>
    </row>
    <row r="801" spans="1:32" s="6" customFormat="1" ht="60" customHeight="1" x14ac:dyDescent="0.2">
      <c r="A801" s="5">
        <v>798</v>
      </c>
      <c r="B801" s="1" t="s">
        <v>6223</v>
      </c>
      <c r="C801" s="1" t="s">
        <v>704</v>
      </c>
      <c r="D801" s="1" t="s">
        <v>719</v>
      </c>
      <c r="E801" s="1" t="s">
        <v>8138</v>
      </c>
      <c r="F801" s="1" t="s">
        <v>7210</v>
      </c>
      <c r="G801" s="1" t="s">
        <v>8180</v>
      </c>
      <c r="H801" s="1" t="s">
        <v>8179</v>
      </c>
      <c r="I801" s="1" t="s">
        <v>8178</v>
      </c>
      <c r="J801" s="1" t="s">
        <v>8138</v>
      </c>
      <c r="K801" s="1">
        <v>33.092582</v>
      </c>
      <c r="L801" s="1">
        <v>73.387821000000002</v>
      </c>
      <c r="M801" s="1">
        <v>24</v>
      </c>
      <c r="N801" s="1">
        <v>1771325</v>
      </c>
      <c r="O801" s="38">
        <v>480000</v>
      </c>
      <c r="P801" s="204" t="s">
        <v>6970</v>
      </c>
      <c r="Q801" s="1">
        <v>3.66</v>
      </c>
      <c r="R801" s="1">
        <v>15</v>
      </c>
      <c r="S801" s="1" t="s">
        <v>37</v>
      </c>
      <c r="T801" s="1">
        <v>240000</v>
      </c>
      <c r="U801" s="1" t="s">
        <v>37</v>
      </c>
      <c r="V801" s="1"/>
      <c r="W801" s="1"/>
      <c r="X801" s="1"/>
      <c r="Y801" s="1"/>
      <c r="Z801" s="1"/>
      <c r="AA801" s="1"/>
      <c r="AB801" s="1"/>
      <c r="AC801" s="1"/>
      <c r="AD801" s="38" t="s">
        <v>38</v>
      </c>
      <c r="AE801" s="38" t="s">
        <v>38</v>
      </c>
      <c r="AF801" s="1" t="s">
        <v>6270</v>
      </c>
    </row>
    <row r="802" spans="1:32" s="6" customFormat="1" ht="60" customHeight="1" x14ac:dyDescent="0.2">
      <c r="A802" s="1">
        <v>799</v>
      </c>
      <c r="B802" s="1" t="s">
        <v>6223</v>
      </c>
      <c r="C802" s="1" t="s">
        <v>704</v>
      </c>
      <c r="D802" s="1" t="s">
        <v>719</v>
      </c>
      <c r="E802" s="1" t="s">
        <v>8138</v>
      </c>
      <c r="F802" s="1" t="s">
        <v>7210</v>
      </c>
      <c r="G802" s="1" t="s">
        <v>8180</v>
      </c>
      <c r="H802" s="1" t="s">
        <v>8179</v>
      </c>
      <c r="I802" s="1" t="s">
        <v>8178</v>
      </c>
      <c r="J802" s="1" t="s">
        <v>8138</v>
      </c>
      <c r="K802" s="1">
        <v>33.092582</v>
      </c>
      <c r="L802" s="1">
        <v>73.387821000000002</v>
      </c>
      <c r="M802" s="1">
        <v>24</v>
      </c>
      <c r="N802" s="1">
        <v>1771325</v>
      </c>
      <c r="O802" s="38">
        <v>480000</v>
      </c>
      <c r="P802" s="204" t="s">
        <v>6970</v>
      </c>
      <c r="Q802" s="1">
        <v>3.66</v>
      </c>
      <c r="R802" s="1">
        <v>15</v>
      </c>
      <c r="S802" s="1" t="s">
        <v>37</v>
      </c>
      <c r="T802" s="1">
        <v>240000</v>
      </c>
      <c r="U802" s="1" t="s">
        <v>37</v>
      </c>
      <c r="V802" s="1">
        <v>174681</v>
      </c>
      <c r="W802" s="1" t="s">
        <v>37</v>
      </c>
      <c r="X802" s="1">
        <v>5.48</v>
      </c>
      <c r="Y802" s="1"/>
      <c r="Z802" s="1"/>
      <c r="AA802" s="1"/>
      <c r="AB802" s="1"/>
      <c r="AC802" s="7">
        <v>45931</v>
      </c>
      <c r="AD802" s="38" t="s">
        <v>38</v>
      </c>
      <c r="AE802" s="38" t="s">
        <v>38</v>
      </c>
      <c r="AF802" s="1" t="s">
        <v>6277</v>
      </c>
    </row>
    <row r="803" spans="1:32" s="6" customFormat="1" ht="60" customHeight="1" x14ac:dyDescent="0.2">
      <c r="A803" s="5">
        <v>800</v>
      </c>
      <c r="B803" s="1" t="s">
        <v>6223</v>
      </c>
      <c r="C803" s="1" t="s">
        <v>704</v>
      </c>
      <c r="D803" s="1" t="s">
        <v>719</v>
      </c>
      <c r="E803" s="1" t="s">
        <v>8174</v>
      </c>
      <c r="F803" s="1" t="s">
        <v>8174</v>
      </c>
      <c r="G803" s="1" t="s">
        <v>8177</v>
      </c>
      <c r="H803" s="1" t="s">
        <v>8176</v>
      </c>
      <c r="I803" s="1" t="s">
        <v>8175</v>
      </c>
      <c r="J803" s="1" t="s">
        <v>8174</v>
      </c>
      <c r="K803" s="1">
        <v>33.082832000000003</v>
      </c>
      <c r="L803" s="1">
        <v>73.318492000000006</v>
      </c>
      <c r="M803" s="1">
        <v>50</v>
      </c>
      <c r="N803" s="38">
        <v>1771300</v>
      </c>
      <c r="O803" s="38">
        <v>480000</v>
      </c>
      <c r="P803" s="204" t="s">
        <v>8173</v>
      </c>
      <c r="Q803" s="1">
        <v>3.66</v>
      </c>
      <c r="R803" s="1">
        <v>15</v>
      </c>
      <c r="S803" s="1" t="s">
        <v>37</v>
      </c>
      <c r="T803" s="1">
        <v>240000</v>
      </c>
      <c r="U803" s="1" t="s">
        <v>37</v>
      </c>
      <c r="V803" s="1" t="s">
        <v>38</v>
      </c>
      <c r="W803" s="1" t="s">
        <v>38</v>
      </c>
      <c r="X803" s="1" t="s">
        <v>38</v>
      </c>
      <c r="Y803" s="1" t="s">
        <v>38</v>
      </c>
      <c r="Z803" s="1" t="s">
        <v>38</v>
      </c>
      <c r="AA803" s="1" t="s">
        <v>38</v>
      </c>
      <c r="AB803" s="1" t="s">
        <v>38</v>
      </c>
      <c r="AC803" s="1" t="s">
        <v>38</v>
      </c>
      <c r="AD803" s="38" t="s">
        <v>38</v>
      </c>
      <c r="AE803" s="38" t="s">
        <v>38</v>
      </c>
      <c r="AF803" s="1" t="s">
        <v>6270</v>
      </c>
    </row>
    <row r="804" spans="1:32" s="6" customFormat="1" ht="60" customHeight="1" x14ac:dyDescent="0.2">
      <c r="A804" s="1">
        <v>801</v>
      </c>
      <c r="B804" s="1" t="s">
        <v>6223</v>
      </c>
      <c r="C804" s="1" t="s">
        <v>704</v>
      </c>
      <c r="D804" s="1" t="s">
        <v>719</v>
      </c>
      <c r="E804" s="1" t="s">
        <v>8174</v>
      </c>
      <c r="F804" s="1" t="s">
        <v>8174</v>
      </c>
      <c r="G804" s="1" t="s">
        <v>8177</v>
      </c>
      <c r="H804" s="1" t="s">
        <v>8176</v>
      </c>
      <c r="I804" s="1" t="s">
        <v>8175</v>
      </c>
      <c r="J804" s="1" t="s">
        <v>8174</v>
      </c>
      <c r="K804" s="1">
        <v>33.082832000000003</v>
      </c>
      <c r="L804" s="1">
        <v>73.318492000000006</v>
      </c>
      <c r="M804" s="1">
        <v>50</v>
      </c>
      <c r="N804" s="38">
        <v>1771300</v>
      </c>
      <c r="O804" s="38">
        <v>480000</v>
      </c>
      <c r="P804" s="204" t="s">
        <v>8173</v>
      </c>
      <c r="Q804" s="1">
        <v>3.66</v>
      </c>
      <c r="R804" s="1">
        <v>15</v>
      </c>
      <c r="S804" s="1" t="s">
        <v>37</v>
      </c>
      <c r="T804" s="1">
        <v>240000</v>
      </c>
      <c r="U804" s="1" t="s">
        <v>37</v>
      </c>
      <c r="V804" s="1">
        <v>148780</v>
      </c>
      <c r="W804" s="1" t="s">
        <v>37</v>
      </c>
      <c r="X804" s="1">
        <v>9.6</v>
      </c>
      <c r="Y804" s="1" t="s">
        <v>38</v>
      </c>
      <c r="Z804" s="1" t="s">
        <v>38</v>
      </c>
      <c r="AA804" s="1" t="s">
        <v>38</v>
      </c>
      <c r="AB804" s="1" t="s">
        <v>38</v>
      </c>
      <c r="AC804" s="7">
        <v>45870</v>
      </c>
      <c r="AD804" s="38" t="s">
        <v>38</v>
      </c>
      <c r="AE804" s="38" t="s">
        <v>38</v>
      </c>
      <c r="AF804" s="1" t="s">
        <v>6277</v>
      </c>
    </row>
    <row r="805" spans="1:32" s="6" customFormat="1" ht="60" customHeight="1" x14ac:dyDescent="0.2">
      <c r="A805" s="5">
        <v>802</v>
      </c>
      <c r="B805" s="1" t="s">
        <v>6223</v>
      </c>
      <c r="C805" s="1" t="s">
        <v>704</v>
      </c>
      <c r="D805" s="1" t="s">
        <v>719</v>
      </c>
      <c r="E805" s="1" t="s">
        <v>8170</v>
      </c>
      <c r="F805" s="1" t="s">
        <v>7210</v>
      </c>
      <c r="G805" s="1" t="s">
        <v>8172</v>
      </c>
      <c r="H805" s="1" t="s">
        <v>8171</v>
      </c>
      <c r="I805" s="1" t="s">
        <v>8160</v>
      </c>
      <c r="J805" s="1" t="s">
        <v>8170</v>
      </c>
      <c r="K805" s="1">
        <v>33.082867</v>
      </c>
      <c r="L805" s="1">
        <v>73.318521000000004</v>
      </c>
      <c r="M805" s="1">
        <v>24</v>
      </c>
      <c r="N805" s="1">
        <v>1771325</v>
      </c>
      <c r="O805" s="1">
        <v>480000</v>
      </c>
      <c r="P805" s="7">
        <v>45452</v>
      </c>
      <c r="Q805" s="1">
        <v>3.66</v>
      </c>
      <c r="R805" s="1">
        <v>15</v>
      </c>
      <c r="S805" s="1" t="s">
        <v>37</v>
      </c>
      <c r="T805" s="1">
        <v>240000</v>
      </c>
      <c r="U805" s="1" t="s">
        <v>37</v>
      </c>
      <c r="V805" s="1" t="s">
        <v>38</v>
      </c>
      <c r="W805" s="1" t="s">
        <v>38</v>
      </c>
      <c r="X805" s="1" t="s">
        <v>38</v>
      </c>
      <c r="Y805" s="1" t="s">
        <v>38</v>
      </c>
      <c r="Z805" s="1" t="s">
        <v>38</v>
      </c>
      <c r="AA805" s="1" t="s">
        <v>38</v>
      </c>
      <c r="AB805" s="1" t="s">
        <v>38</v>
      </c>
      <c r="AC805" s="1" t="s">
        <v>38</v>
      </c>
      <c r="AD805" s="38" t="s">
        <v>38</v>
      </c>
      <c r="AE805" s="38" t="s">
        <v>38</v>
      </c>
      <c r="AF805" s="1" t="s">
        <v>6270</v>
      </c>
    </row>
    <row r="806" spans="1:32" s="6" customFormat="1" ht="60" customHeight="1" x14ac:dyDescent="0.2">
      <c r="A806" s="1">
        <v>803</v>
      </c>
      <c r="B806" s="1" t="s">
        <v>6223</v>
      </c>
      <c r="C806" s="1" t="s">
        <v>704</v>
      </c>
      <c r="D806" s="1" t="s">
        <v>719</v>
      </c>
      <c r="E806" s="1" t="s">
        <v>8170</v>
      </c>
      <c r="F806" s="1" t="s">
        <v>7210</v>
      </c>
      <c r="G806" s="1" t="s">
        <v>8172</v>
      </c>
      <c r="H806" s="1" t="s">
        <v>8171</v>
      </c>
      <c r="I806" s="1" t="s">
        <v>8160</v>
      </c>
      <c r="J806" s="1" t="s">
        <v>8170</v>
      </c>
      <c r="K806" s="1">
        <v>33.082867</v>
      </c>
      <c r="L806" s="1">
        <v>73.318521000000004</v>
      </c>
      <c r="M806" s="1">
        <v>24</v>
      </c>
      <c r="N806" s="1">
        <v>1771325</v>
      </c>
      <c r="O806" s="1">
        <v>480000</v>
      </c>
      <c r="P806" s="7">
        <v>45452</v>
      </c>
      <c r="Q806" s="1">
        <v>3.66</v>
      </c>
      <c r="R806" s="1">
        <v>15</v>
      </c>
      <c r="S806" s="1" t="s">
        <v>37</v>
      </c>
      <c r="T806" s="1">
        <v>240000</v>
      </c>
      <c r="U806" s="1" t="s">
        <v>37</v>
      </c>
      <c r="V806" s="1">
        <v>174681</v>
      </c>
      <c r="W806" s="1" t="s">
        <v>37</v>
      </c>
      <c r="X806" s="1">
        <v>7</v>
      </c>
      <c r="Y806" s="1" t="s">
        <v>38</v>
      </c>
      <c r="Z806" s="1" t="s">
        <v>38</v>
      </c>
      <c r="AA806" s="1" t="s">
        <v>38</v>
      </c>
      <c r="AB806" s="1" t="s">
        <v>38</v>
      </c>
      <c r="AC806" s="7">
        <v>45870</v>
      </c>
      <c r="AD806" s="38" t="s">
        <v>38</v>
      </c>
      <c r="AE806" s="38" t="s">
        <v>38</v>
      </c>
      <c r="AF806" s="1" t="s">
        <v>6277</v>
      </c>
    </row>
    <row r="807" spans="1:32" s="6" customFormat="1" ht="60" customHeight="1" x14ac:dyDescent="0.2">
      <c r="A807" s="5">
        <v>804</v>
      </c>
      <c r="B807" s="1" t="s">
        <v>6223</v>
      </c>
      <c r="C807" s="1" t="s">
        <v>704</v>
      </c>
      <c r="D807" s="1" t="s">
        <v>719</v>
      </c>
      <c r="E807" s="1" t="s">
        <v>7944</v>
      </c>
      <c r="F807" s="1" t="s">
        <v>719</v>
      </c>
      <c r="G807" s="1" t="s">
        <v>8169</v>
      </c>
      <c r="H807" s="1" t="s">
        <v>8168</v>
      </c>
      <c r="I807" s="1" t="s">
        <v>8167</v>
      </c>
      <c r="J807" s="1" t="s">
        <v>7944</v>
      </c>
      <c r="K807" s="1" t="s">
        <v>8166</v>
      </c>
      <c r="L807" s="1">
        <v>73.220478999999997</v>
      </c>
      <c r="M807" s="1">
        <v>24</v>
      </c>
      <c r="N807" s="1">
        <v>1616961</v>
      </c>
      <c r="O807" s="1">
        <v>480000</v>
      </c>
      <c r="P807" s="1" t="s">
        <v>8165</v>
      </c>
      <c r="Q807" s="1">
        <v>3.66</v>
      </c>
      <c r="R807" s="1" t="s">
        <v>736</v>
      </c>
      <c r="S807" s="1" t="s">
        <v>37</v>
      </c>
      <c r="T807" s="1">
        <v>240000</v>
      </c>
      <c r="U807" s="1" t="s">
        <v>37</v>
      </c>
      <c r="V807" s="1">
        <v>192000</v>
      </c>
      <c r="W807" s="1" t="s">
        <v>37</v>
      </c>
      <c r="X807" s="1" t="s">
        <v>2774</v>
      </c>
      <c r="Y807" s="1" t="s">
        <v>147</v>
      </c>
      <c r="Z807" s="1" t="s">
        <v>38</v>
      </c>
      <c r="AA807" s="1" t="s">
        <v>38</v>
      </c>
      <c r="AB807" s="1" t="s">
        <v>38</v>
      </c>
      <c r="AC807" s="1" t="s">
        <v>38</v>
      </c>
      <c r="AD807" s="38" t="s">
        <v>38</v>
      </c>
      <c r="AE807" s="38" t="s">
        <v>38</v>
      </c>
      <c r="AF807" s="1" t="s">
        <v>6402</v>
      </c>
    </row>
    <row r="808" spans="1:32" s="6" customFormat="1" ht="60" customHeight="1" x14ac:dyDescent="0.2">
      <c r="A808" s="1">
        <v>805</v>
      </c>
      <c r="B808" s="1" t="s">
        <v>6223</v>
      </c>
      <c r="C808" s="1" t="s">
        <v>704</v>
      </c>
      <c r="D808" s="1" t="s">
        <v>719</v>
      </c>
      <c r="E808" s="1" t="s">
        <v>7930</v>
      </c>
      <c r="F808" s="1" t="s">
        <v>7210</v>
      </c>
      <c r="G808" s="1" t="s">
        <v>8164</v>
      </c>
      <c r="H808" s="1" t="s">
        <v>8163</v>
      </c>
      <c r="I808" s="1" t="s">
        <v>7941</v>
      </c>
      <c r="J808" s="1" t="s">
        <v>7930</v>
      </c>
      <c r="K808" s="1">
        <v>33.081482000000001</v>
      </c>
      <c r="L808" s="1">
        <v>73.386250000000004</v>
      </c>
      <c r="M808" s="1">
        <v>24</v>
      </c>
      <c r="N808" s="1">
        <v>815932</v>
      </c>
      <c r="O808" s="1">
        <v>480000</v>
      </c>
      <c r="P808" s="7">
        <v>45870</v>
      </c>
      <c r="Q808" s="1">
        <v>3.66</v>
      </c>
      <c r="R808" s="1">
        <v>15</v>
      </c>
      <c r="S808" s="1" t="s">
        <v>37</v>
      </c>
      <c r="T808" s="1" t="s">
        <v>38</v>
      </c>
      <c r="U808" s="1" t="s">
        <v>38</v>
      </c>
      <c r="V808" s="1" t="s">
        <v>38</v>
      </c>
      <c r="W808" s="1" t="s">
        <v>38</v>
      </c>
      <c r="X808" s="1" t="s">
        <v>38</v>
      </c>
      <c r="Y808" s="1" t="s">
        <v>38</v>
      </c>
      <c r="Z808" s="1" t="s">
        <v>38</v>
      </c>
      <c r="AA808" s="1" t="s">
        <v>38</v>
      </c>
      <c r="AB808" s="1" t="s">
        <v>38</v>
      </c>
      <c r="AC808" s="1" t="s">
        <v>38</v>
      </c>
      <c r="AD808" s="38" t="s">
        <v>38</v>
      </c>
      <c r="AE808" s="38" t="s">
        <v>38</v>
      </c>
      <c r="AF808" s="1" t="s">
        <v>6967</v>
      </c>
    </row>
    <row r="809" spans="1:32" s="6" customFormat="1" ht="60" customHeight="1" x14ac:dyDescent="0.2">
      <c r="A809" s="5">
        <v>806</v>
      </c>
      <c r="B809" s="1" t="s">
        <v>6223</v>
      </c>
      <c r="C809" s="1" t="s">
        <v>704</v>
      </c>
      <c r="D809" s="1" t="s">
        <v>719</v>
      </c>
      <c r="E809" s="1" t="s">
        <v>7930</v>
      </c>
      <c r="F809" s="1" t="s">
        <v>7210</v>
      </c>
      <c r="G809" s="1" t="s">
        <v>8164</v>
      </c>
      <c r="H809" s="1" t="s">
        <v>8163</v>
      </c>
      <c r="I809" s="1" t="s">
        <v>7941</v>
      </c>
      <c r="J809" s="1" t="s">
        <v>7930</v>
      </c>
      <c r="K809" s="1">
        <v>33.081482000000001</v>
      </c>
      <c r="L809" s="1">
        <v>73.386250000000004</v>
      </c>
      <c r="M809" s="1">
        <v>24</v>
      </c>
      <c r="N809" s="1">
        <v>815932</v>
      </c>
      <c r="O809" s="1">
        <v>480000</v>
      </c>
      <c r="P809" s="7">
        <v>45870</v>
      </c>
      <c r="Q809" s="1">
        <v>3.66</v>
      </c>
      <c r="R809" s="1">
        <v>15</v>
      </c>
      <c r="S809" s="1" t="s">
        <v>37</v>
      </c>
      <c r="T809" s="1">
        <v>240000</v>
      </c>
      <c r="U809" s="1" t="s">
        <v>37</v>
      </c>
      <c r="V809" s="1" t="s">
        <v>38</v>
      </c>
      <c r="W809" s="1" t="s">
        <v>38</v>
      </c>
      <c r="X809" s="1" t="s">
        <v>38</v>
      </c>
      <c r="Y809" s="1" t="s">
        <v>38</v>
      </c>
      <c r="Z809" s="1" t="s">
        <v>38</v>
      </c>
      <c r="AA809" s="1" t="s">
        <v>38</v>
      </c>
      <c r="AB809" s="1" t="s">
        <v>38</v>
      </c>
      <c r="AC809" s="1" t="s">
        <v>38</v>
      </c>
      <c r="AD809" s="38" t="s">
        <v>38</v>
      </c>
      <c r="AE809" s="38" t="s">
        <v>38</v>
      </c>
      <c r="AF809" s="1" t="s">
        <v>6420</v>
      </c>
    </row>
    <row r="810" spans="1:32" s="6" customFormat="1" ht="60" customHeight="1" x14ac:dyDescent="0.2">
      <c r="A810" s="1">
        <v>807</v>
      </c>
      <c r="B810" s="1" t="s">
        <v>6223</v>
      </c>
      <c r="C810" s="1" t="s">
        <v>704</v>
      </c>
      <c r="D810" s="1" t="s">
        <v>719</v>
      </c>
      <c r="E810" s="1" t="s">
        <v>7930</v>
      </c>
      <c r="F810" s="1" t="s">
        <v>7210</v>
      </c>
      <c r="G810" s="1" t="s">
        <v>8164</v>
      </c>
      <c r="H810" s="1" t="s">
        <v>8163</v>
      </c>
      <c r="I810" s="1" t="s">
        <v>7941</v>
      </c>
      <c r="J810" s="1" t="s">
        <v>7930</v>
      </c>
      <c r="K810" s="1">
        <v>33.081482000000001</v>
      </c>
      <c r="L810" s="1">
        <v>73.386250000000004</v>
      </c>
      <c r="M810" s="1">
        <v>24</v>
      </c>
      <c r="N810" s="1">
        <v>815932</v>
      </c>
      <c r="O810" s="1">
        <v>480000</v>
      </c>
      <c r="P810" s="7">
        <v>45870</v>
      </c>
      <c r="Q810" s="1">
        <v>3.66</v>
      </c>
      <c r="R810" s="1">
        <v>15</v>
      </c>
      <c r="S810" s="1" t="s">
        <v>37</v>
      </c>
      <c r="T810" s="1">
        <v>240000</v>
      </c>
      <c r="U810" s="1" t="s">
        <v>37</v>
      </c>
      <c r="V810" s="1">
        <v>192000</v>
      </c>
      <c r="W810" s="1" t="s">
        <v>37</v>
      </c>
      <c r="X810" s="1" t="s">
        <v>38</v>
      </c>
      <c r="Y810" s="1" t="s">
        <v>38</v>
      </c>
      <c r="Z810" s="1" t="s">
        <v>38</v>
      </c>
      <c r="AA810" s="1" t="s">
        <v>38</v>
      </c>
      <c r="AB810" s="1" t="s">
        <v>38</v>
      </c>
      <c r="AC810" s="1" t="s">
        <v>38</v>
      </c>
      <c r="AD810" s="38" t="s">
        <v>38</v>
      </c>
      <c r="AE810" s="38" t="s">
        <v>38</v>
      </c>
      <c r="AF810" s="1" t="s">
        <v>7213</v>
      </c>
    </row>
    <row r="811" spans="1:32" s="6" customFormat="1" ht="60" customHeight="1" x14ac:dyDescent="0.2">
      <c r="A811" s="5">
        <v>808</v>
      </c>
      <c r="B811" s="1" t="s">
        <v>6223</v>
      </c>
      <c r="C811" s="1" t="s">
        <v>704</v>
      </c>
      <c r="D811" s="1" t="s">
        <v>719</v>
      </c>
      <c r="E811" s="1" t="s">
        <v>8159</v>
      </c>
      <c r="F811" s="1" t="s">
        <v>7210</v>
      </c>
      <c r="G811" s="1" t="s">
        <v>8162</v>
      </c>
      <c r="H811" s="1" t="s">
        <v>8161</v>
      </c>
      <c r="I811" s="1" t="s">
        <v>8160</v>
      </c>
      <c r="J811" s="1" t="s">
        <v>8159</v>
      </c>
      <c r="K811" s="1">
        <v>33.4559</v>
      </c>
      <c r="L811" s="1">
        <v>73.234800000000007</v>
      </c>
      <c r="M811" s="1">
        <v>41</v>
      </c>
      <c r="N811" s="1">
        <v>1037115</v>
      </c>
      <c r="O811" s="1">
        <v>480000</v>
      </c>
      <c r="P811" s="7" t="s">
        <v>8147</v>
      </c>
      <c r="Q811" s="1">
        <v>3.66</v>
      </c>
      <c r="R811" s="67">
        <v>10</v>
      </c>
      <c r="S811" s="1" t="s">
        <v>37</v>
      </c>
      <c r="T811" s="1" t="s">
        <v>38</v>
      </c>
      <c r="U811" s="1" t="s">
        <v>38</v>
      </c>
      <c r="V811" s="1" t="s">
        <v>38</v>
      </c>
      <c r="W811" s="1" t="s">
        <v>38</v>
      </c>
      <c r="X811" s="1" t="s">
        <v>38</v>
      </c>
      <c r="Y811" s="1" t="s">
        <v>38</v>
      </c>
      <c r="Z811" s="1" t="s">
        <v>38</v>
      </c>
      <c r="AA811" s="1" t="s">
        <v>38</v>
      </c>
      <c r="AB811" s="1" t="s">
        <v>38</v>
      </c>
      <c r="AC811" s="1" t="s">
        <v>38</v>
      </c>
      <c r="AD811" s="38" t="s">
        <v>38</v>
      </c>
      <c r="AE811" s="38" t="s">
        <v>38</v>
      </c>
      <c r="AF811" s="1" t="s">
        <v>6967</v>
      </c>
    </row>
    <row r="812" spans="1:32" s="6" customFormat="1" ht="60" customHeight="1" x14ac:dyDescent="0.2">
      <c r="A812" s="1">
        <v>809</v>
      </c>
      <c r="B812" s="1" t="s">
        <v>6223</v>
      </c>
      <c r="C812" s="1" t="s">
        <v>704</v>
      </c>
      <c r="D812" s="1" t="s">
        <v>719</v>
      </c>
      <c r="E812" s="1" t="s">
        <v>8159</v>
      </c>
      <c r="F812" s="1" t="s">
        <v>7210</v>
      </c>
      <c r="G812" s="1" t="s">
        <v>8162</v>
      </c>
      <c r="H812" s="1" t="s">
        <v>8161</v>
      </c>
      <c r="I812" s="1" t="s">
        <v>8160</v>
      </c>
      <c r="J812" s="1" t="s">
        <v>8159</v>
      </c>
      <c r="K812" s="1">
        <v>33.4559</v>
      </c>
      <c r="L812" s="1">
        <v>73.234800000000007</v>
      </c>
      <c r="M812" s="1">
        <v>41</v>
      </c>
      <c r="N812" s="1">
        <v>1037115</v>
      </c>
      <c r="O812" s="1">
        <v>480000</v>
      </c>
      <c r="P812" s="7" t="s">
        <v>8147</v>
      </c>
      <c r="Q812" s="1">
        <v>3.66</v>
      </c>
      <c r="R812" s="67">
        <v>10</v>
      </c>
      <c r="S812" s="1" t="s">
        <v>37</v>
      </c>
      <c r="T812" s="1">
        <v>240000</v>
      </c>
      <c r="U812" s="1" t="s">
        <v>37</v>
      </c>
      <c r="V812" s="1" t="s">
        <v>38</v>
      </c>
      <c r="W812" s="1" t="s">
        <v>38</v>
      </c>
      <c r="X812" s="1" t="s">
        <v>38</v>
      </c>
      <c r="Y812" s="1" t="s">
        <v>38</v>
      </c>
      <c r="Z812" s="1" t="s">
        <v>38</v>
      </c>
      <c r="AA812" s="1" t="s">
        <v>38</v>
      </c>
      <c r="AB812" s="1" t="s">
        <v>38</v>
      </c>
      <c r="AC812" s="1" t="s">
        <v>38</v>
      </c>
      <c r="AD812" s="38" t="s">
        <v>38</v>
      </c>
      <c r="AE812" s="38" t="s">
        <v>38</v>
      </c>
      <c r="AF812" s="1" t="s">
        <v>6420</v>
      </c>
    </row>
    <row r="813" spans="1:32" s="6" customFormat="1" ht="60" customHeight="1" x14ac:dyDescent="0.2">
      <c r="A813" s="5">
        <v>810</v>
      </c>
      <c r="B813" s="1" t="s">
        <v>6223</v>
      </c>
      <c r="C813" s="1" t="s">
        <v>704</v>
      </c>
      <c r="D813" s="1" t="s">
        <v>719</v>
      </c>
      <c r="E813" s="1" t="s">
        <v>8159</v>
      </c>
      <c r="F813" s="1" t="s">
        <v>7210</v>
      </c>
      <c r="G813" s="1" t="s">
        <v>8162</v>
      </c>
      <c r="H813" s="1" t="s">
        <v>8161</v>
      </c>
      <c r="I813" s="1" t="s">
        <v>8160</v>
      </c>
      <c r="J813" s="1" t="s">
        <v>8159</v>
      </c>
      <c r="K813" s="1">
        <v>33.4559</v>
      </c>
      <c r="L813" s="1">
        <v>73.234800000000007</v>
      </c>
      <c r="M813" s="1">
        <v>41</v>
      </c>
      <c r="N813" s="1">
        <v>1037115</v>
      </c>
      <c r="O813" s="1">
        <v>480000</v>
      </c>
      <c r="P813" s="7" t="s">
        <v>8147</v>
      </c>
      <c r="Q813" s="1">
        <v>3.66</v>
      </c>
      <c r="R813" s="67">
        <v>10</v>
      </c>
      <c r="S813" s="1" t="s">
        <v>37</v>
      </c>
      <c r="T813" s="1">
        <v>240000</v>
      </c>
      <c r="U813" s="1" t="s">
        <v>37</v>
      </c>
      <c r="V813" s="1">
        <v>192000</v>
      </c>
      <c r="W813" s="7" t="s">
        <v>37</v>
      </c>
      <c r="X813" s="1">
        <v>6</v>
      </c>
      <c r="Y813" s="1" t="s">
        <v>147</v>
      </c>
      <c r="Z813" s="1"/>
      <c r="AA813" s="1"/>
      <c r="AB813" s="1"/>
      <c r="AC813" s="1" t="s">
        <v>8158</v>
      </c>
      <c r="AD813" s="38" t="s">
        <v>38</v>
      </c>
      <c r="AE813" s="38" t="s">
        <v>38</v>
      </c>
      <c r="AF813" s="1" t="s">
        <v>7213</v>
      </c>
    </row>
    <row r="814" spans="1:32" s="6" customFormat="1" ht="60" customHeight="1" x14ac:dyDescent="0.2">
      <c r="A814" s="1">
        <v>811</v>
      </c>
      <c r="B814" s="1" t="s">
        <v>6223</v>
      </c>
      <c r="C814" s="1" t="s">
        <v>704</v>
      </c>
      <c r="D814" s="1" t="s">
        <v>719</v>
      </c>
      <c r="E814" s="1" t="s">
        <v>8156</v>
      </c>
      <c r="F814" s="1" t="s">
        <v>7210</v>
      </c>
      <c r="G814" s="1" t="s">
        <v>2614</v>
      </c>
      <c r="H814" s="1" t="s">
        <v>8157</v>
      </c>
      <c r="I814" s="1" t="s">
        <v>941</v>
      </c>
      <c r="J814" s="1" t="s">
        <v>8156</v>
      </c>
      <c r="K814" s="1">
        <v>33.071423000000003</v>
      </c>
      <c r="L814" s="1">
        <v>73.361312999999996</v>
      </c>
      <c r="M814" s="1">
        <v>40</v>
      </c>
      <c r="N814" s="1">
        <v>816113</v>
      </c>
      <c r="O814" s="1">
        <v>480000</v>
      </c>
      <c r="P814" s="1" t="s">
        <v>8155</v>
      </c>
      <c r="Q814" s="1">
        <v>3.66</v>
      </c>
      <c r="R814" s="1">
        <v>15</v>
      </c>
      <c r="S814" s="1" t="s">
        <v>37</v>
      </c>
      <c r="T814" s="1">
        <v>240000</v>
      </c>
      <c r="U814" s="1" t="s">
        <v>37</v>
      </c>
      <c r="V814" s="1"/>
      <c r="W814" s="1"/>
      <c r="X814" s="1"/>
      <c r="Y814" s="1"/>
      <c r="Z814" s="1"/>
      <c r="AA814" s="1"/>
      <c r="AB814" s="1"/>
      <c r="AC814" s="1"/>
      <c r="AD814" s="38" t="s">
        <v>38</v>
      </c>
      <c r="AE814" s="38" t="s">
        <v>38</v>
      </c>
      <c r="AF814" s="1" t="s">
        <v>6420</v>
      </c>
    </row>
    <row r="815" spans="1:32" s="6" customFormat="1" ht="60" customHeight="1" x14ac:dyDescent="0.2">
      <c r="A815" s="5">
        <v>812</v>
      </c>
      <c r="B815" s="1" t="s">
        <v>6223</v>
      </c>
      <c r="C815" s="1" t="s">
        <v>704</v>
      </c>
      <c r="D815" s="1" t="s">
        <v>719</v>
      </c>
      <c r="E815" s="1" t="s">
        <v>8138</v>
      </c>
      <c r="F815" s="1" t="s">
        <v>4387</v>
      </c>
      <c r="G815" s="1" t="s">
        <v>8154</v>
      </c>
      <c r="H815" s="1" t="s">
        <v>8153</v>
      </c>
      <c r="I815" s="1" t="s">
        <v>8152</v>
      </c>
      <c r="J815" s="1" t="s">
        <v>8138</v>
      </c>
      <c r="K815" s="1">
        <v>33.08287</v>
      </c>
      <c r="L815" s="1">
        <v>73.382930000000002</v>
      </c>
      <c r="M815" s="1">
        <v>45</v>
      </c>
      <c r="N815" s="1">
        <v>1020141</v>
      </c>
      <c r="O815" s="1">
        <v>480000</v>
      </c>
      <c r="P815" s="7" t="s">
        <v>8147</v>
      </c>
      <c r="Q815" s="1">
        <v>3.66</v>
      </c>
      <c r="R815" s="67">
        <v>11</v>
      </c>
      <c r="S815" s="1" t="s">
        <v>37</v>
      </c>
      <c r="T815" s="1" t="s">
        <v>38</v>
      </c>
      <c r="U815" s="1" t="s">
        <v>38</v>
      </c>
      <c r="V815" s="1" t="s">
        <v>38</v>
      </c>
      <c r="W815" s="1" t="s">
        <v>38</v>
      </c>
      <c r="X815" s="1" t="s">
        <v>38</v>
      </c>
      <c r="Y815" s="1" t="s">
        <v>38</v>
      </c>
      <c r="Z815" s="1" t="s">
        <v>38</v>
      </c>
      <c r="AA815" s="1" t="s">
        <v>38</v>
      </c>
      <c r="AB815" s="1" t="s">
        <v>38</v>
      </c>
      <c r="AC815" s="1" t="s">
        <v>38</v>
      </c>
      <c r="AD815" s="38" t="s">
        <v>38</v>
      </c>
      <c r="AE815" s="38" t="s">
        <v>38</v>
      </c>
      <c r="AF815" s="1" t="s">
        <v>6967</v>
      </c>
    </row>
    <row r="816" spans="1:32" s="6" customFormat="1" ht="60" customHeight="1" x14ac:dyDescent="0.2">
      <c r="A816" s="1">
        <v>813</v>
      </c>
      <c r="B816" s="1" t="s">
        <v>6223</v>
      </c>
      <c r="C816" s="1" t="s">
        <v>704</v>
      </c>
      <c r="D816" s="1" t="s">
        <v>719</v>
      </c>
      <c r="E816" s="1" t="s">
        <v>8138</v>
      </c>
      <c r="F816" s="1" t="s">
        <v>4387</v>
      </c>
      <c r="G816" s="1" t="s">
        <v>8154</v>
      </c>
      <c r="H816" s="1" t="s">
        <v>8153</v>
      </c>
      <c r="I816" s="1" t="s">
        <v>8152</v>
      </c>
      <c r="J816" s="1" t="s">
        <v>8138</v>
      </c>
      <c r="K816" s="1">
        <v>33.08287</v>
      </c>
      <c r="L816" s="1">
        <v>73.382930000000002</v>
      </c>
      <c r="M816" s="1">
        <v>45</v>
      </c>
      <c r="N816" s="1">
        <v>1020141</v>
      </c>
      <c r="O816" s="1">
        <v>480000</v>
      </c>
      <c r="P816" s="7" t="s">
        <v>8147</v>
      </c>
      <c r="Q816" s="1">
        <v>3.66</v>
      </c>
      <c r="R816" s="67">
        <v>11</v>
      </c>
      <c r="S816" s="1" t="s">
        <v>37</v>
      </c>
      <c r="T816" s="1">
        <v>240000</v>
      </c>
      <c r="U816" s="1" t="s">
        <v>37</v>
      </c>
      <c r="V816" s="1" t="s">
        <v>38</v>
      </c>
      <c r="W816" s="1" t="s">
        <v>38</v>
      </c>
      <c r="X816" s="1" t="s">
        <v>38</v>
      </c>
      <c r="Y816" s="1" t="s">
        <v>38</v>
      </c>
      <c r="Z816" s="1" t="s">
        <v>38</v>
      </c>
      <c r="AA816" s="1" t="s">
        <v>38</v>
      </c>
      <c r="AB816" s="1" t="s">
        <v>38</v>
      </c>
      <c r="AC816" s="1" t="s">
        <v>38</v>
      </c>
      <c r="AD816" s="38" t="s">
        <v>38</v>
      </c>
      <c r="AE816" s="38" t="s">
        <v>38</v>
      </c>
      <c r="AF816" s="1" t="s">
        <v>6420</v>
      </c>
    </row>
    <row r="817" spans="1:32" s="6" customFormat="1" ht="60" customHeight="1" x14ac:dyDescent="0.2">
      <c r="A817" s="5">
        <v>814</v>
      </c>
      <c r="B817" s="1" t="s">
        <v>6223</v>
      </c>
      <c r="C817" s="1" t="s">
        <v>704</v>
      </c>
      <c r="D817" s="1" t="s">
        <v>719</v>
      </c>
      <c r="E817" s="1" t="s">
        <v>8148</v>
      </c>
      <c r="F817" s="1" t="s">
        <v>8151</v>
      </c>
      <c r="G817" s="1" t="s">
        <v>6823</v>
      </c>
      <c r="H817" s="1" t="s">
        <v>8150</v>
      </c>
      <c r="I817" s="1" t="s">
        <v>8149</v>
      </c>
      <c r="J817" s="1" t="s">
        <v>8148</v>
      </c>
      <c r="K817" s="1">
        <v>33.087220000000002</v>
      </c>
      <c r="L817" s="1">
        <v>73.368300000000005</v>
      </c>
      <c r="M817" s="1">
        <v>40</v>
      </c>
      <c r="N817" s="1">
        <v>1040158</v>
      </c>
      <c r="O817" s="1">
        <v>480000</v>
      </c>
      <c r="P817" s="7" t="s">
        <v>8147</v>
      </c>
      <c r="Q817" s="1">
        <v>3.66</v>
      </c>
      <c r="R817" s="1">
        <v>6</v>
      </c>
      <c r="S817" s="1" t="s">
        <v>37</v>
      </c>
      <c r="T817" s="1" t="s">
        <v>38</v>
      </c>
      <c r="U817" s="1" t="s">
        <v>38</v>
      </c>
      <c r="V817" s="1" t="s">
        <v>38</v>
      </c>
      <c r="W817" s="1" t="s">
        <v>38</v>
      </c>
      <c r="X817" s="1" t="s">
        <v>38</v>
      </c>
      <c r="Y817" s="1" t="s">
        <v>38</v>
      </c>
      <c r="Z817" s="1" t="s">
        <v>38</v>
      </c>
      <c r="AA817" s="1" t="s">
        <v>38</v>
      </c>
      <c r="AB817" s="1" t="s">
        <v>38</v>
      </c>
      <c r="AC817" s="1" t="s">
        <v>38</v>
      </c>
      <c r="AD817" s="38" t="s">
        <v>38</v>
      </c>
      <c r="AE817" s="38" t="s">
        <v>38</v>
      </c>
      <c r="AF817" s="1" t="s">
        <v>6967</v>
      </c>
    </row>
    <row r="818" spans="1:32" s="6" customFormat="1" ht="60" customHeight="1" x14ac:dyDescent="0.2">
      <c r="A818" s="1">
        <v>815</v>
      </c>
      <c r="B818" s="1" t="s">
        <v>6223</v>
      </c>
      <c r="C818" s="1" t="s">
        <v>704</v>
      </c>
      <c r="D818" s="1" t="s">
        <v>719</v>
      </c>
      <c r="E818" s="1" t="s">
        <v>8148</v>
      </c>
      <c r="F818" s="1" t="s">
        <v>8151</v>
      </c>
      <c r="G818" s="1" t="s">
        <v>6823</v>
      </c>
      <c r="H818" s="1" t="s">
        <v>8150</v>
      </c>
      <c r="I818" s="1" t="s">
        <v>8149</v>
      </c>
      <c r="J818" s="1" t="s">
        <v>8148</v>
      </c>
      <c r="K818" s="1">
        <v>33.087220000000002</v>
      </c>
      <c r="L818" s="1">
        <v>73.368300000000005</v>
      </c>
      <c r="M818" s="1">
        <v>40</v>
      </c>
      <c r="N818" s="1">
        <v>1040158</v>
      </c>
      <c r="O818" s="1">
        <v>480000</v>
      </c>
      <c r="P818" s="7" t="s">
        <v>8147</v>
      </c>
      <c r="Q818" s="1">
        <v>3.66</v>
      </c>
      <c r="R818" s="1">
        <v>6</v>
      </c>
      <c r="S818" s="1" t="s">
        <v>37</v>
      </c>
      <c r="T818" s="1">
        <v>240000</v>
      </c>
      <c r="U818" s="1" t="s">
        <v>37</v>
      </c>
      <c r="V818" s="1" t="s">
        <v>38</v>
      </c>
      <c r="W818" s="1" t="s">
        <v>38</v>
      </c>
      <c r="X818" s="1" t="s">
        <v>38</v>
      </c>
      <c r="Y818" s="1" t="s">
        <v>38</v>
      </c>
      <c r="Z818" s="1" t="s">
        <v>38</v>
      </c>
      <c r="AA818" s="1" t="s">
        <v>38</v>
      </c>
      <c r="AB818" s="1" t="s">
        <v>38</v>
      </c>
      <c r="AC818" s="1" t="s">
        <v>38</v>
      </c>
      <c r="AD818" s="38" t="s">
        <v>38</v>
      </c>
      <c r="AE818" s="38" t="s">
        <v>38</v>
      </c>
      <c r="AF818" s="1" t="s">
        <v>6420</v>
      </c>
    </row>
    <row r="819" spans="1:32" s="6" customFormat="1" ht="60" customHeight="1" x14ac:dyDescent="0.2">
      <c r="A819" s="5">
        <v>816</v>
      </c>
      <c r="B819" s="1" t="s">
        <v>6223</v>
      </c>
      <c r="C819" s="1" t="s">
        <v>704</v>
      </c>
      <c r="D819" s="1" t="s">
        <v>719</v>
      </c>
      <c r="E819" s="1" t="s">
        <v>8148</v>
      </c>
      <c r="F819" s="1" t="s">
        <v>8151</v>
      </c>
      <c r="G819" s="1" t="s">
        <v>6823</v>
      </c>
      <c r="H819" s="1" t="s">
        <v>8150</v>
      </c>
      <c r="I819" s="1" t="s">
        <v>8149</v>
      </c>
      <c r="J819" s="1" t="s">
        <v>8148</v>
      </c>
      <c r="K819" s="1">
        <v>33.087220000000002</v>
      </c>
      <c r="L819" s="1">
        <v>73.368300000000005</v>
      </c>
      <c r="M819" s="1">
        <v>40</v>
      </c>
      <c r="N819" s="1">
        <v>1040158</v>
      </c>
      <c r="O819" s="1">
        <v>480000</v>
      </c>
      <c r="P819" s="7" t="s">
        <v>8147</v>
      </c>
      <c r="Q819" s="1">
        <v>3.66</v>
      </c>
      <c r="R819" s="1">
        <v>6</v>
      </c>
      <c r="S819" s="1" t="s">
        <v>37</v>
      </c>
      <c r="T819" s="1">
        <v>240000</v>
      </c>
      <c r="U819" s="1" t="s">
        <v>37</v>
      </c>
      <c r="V819" s="1">
        <v>192000</v>
      </c>
      <c r="W819" s="7" t="s">
        <v>37</v>
      </c>
      <c r="X819" s="1">
        <v>6</v>
      </c>
      <c r="Y819" s="1" t="s">
        <v>38</v>
      </c>
      <c r="Z819" s="1" t="s">
        <v>38</v>
      </c>
      <c r="AA819" s="1" t="s">
        <v>38</v>
      </c>
      <c r="AB819" s="1" t="s">
        <v>38</v>
      </c>
      <c r="AC819" s="1" t="s">
        <v>8142</v>
      </c>
      <c r="AD819" s="38" t="s">
        <v>38</v>
      </c>
      <c r="AE819" s="38" t="s">
        <v>38</v>
      </c>
      <c r="AF819" s="1" t="s">
        <v>7213</v>
      </c>
    </row>
    <row r="820" spans="1:32" s="6" customFormat="1" ht="60" customHeight="1" x14ac:dyDescent="0.2">
      <c r="A820" s="1">
        <v>817</v>
      </c>
      <c r="B820" s="1" t="s">
        <v>6223</v>
      </c>
      <c r="C820" s="1" t="s">
        <v>704</v>
      </c>
      <c r="D820" s="1" t="s">
        <v>719</v>
      </c>
      <c r="E820" s="1" t="s">
        <v>8143</v>
      </c>
      <c r="F820" s="1" t="s">
        <v>7210</v>
      </c>
      <c r="G820" s="1" t="s">
        <v>8146</v>
      </c>
      <c r="H820" s="1" t="s">
        <v>8145</v>
      </c>
      <c r="I820" s="1" t="s">
        <v>8144</v>
      </c>
      <c r="J820" s="1" t="s">
        <v>8143</v>
      </c>
      <c r="K820" s="1">
        <v>33.523699999999998</v>
      </c>
      <c r="L820" s="1">
        <v>73.223299999999995</v>
      </c>
      <c r="M820" s="1">
        <v>45</v>
      </c>
      <c r="N820" s="1">
        <v>1037115</v>
      </c>
      <c r="O820" s="1">
        <v>480000</v>
      </c>
      <c r="P820" s="7">
        <v>45446</v>
      </c>
      <c r="Q820" s="1">
        <v>3.66</v>
      </c>
      <c r="R820" s="1">
        <v>6</v>
      </c>
      <c r="S820" s="1" t="s">
        <v>37</v>
      </c>
      <c r="T820" s="1">
        <v>240000</v>
      </c>
      <c r="U820" s="1" t="s">
        <v>37</v>
      </c>
      <c r="V820" s="1" t="s">
        <v>38</v>
      </c>
      <c r="W820" s="1" t="s">
        <v>38</v>
      </c>
      <c r="X820" s="1" t="s">
        <v>38</v>
      </c>
      <c r="Y820" s="1" t="s">
        <v>38</v>
      </c>
      <c r="Z820" s="1" t="s">
        <v>38</v>
      </c>
      <c r="AA820" s="1" t="s">
        <v>38</v>
      </c>
      <c r="AB820" s="1" t="s">
        <v>38</v>
      </c>
      <c r="AC820" s="1" t="s">
        <v>38</v>
      </c>
      <c r="AD820" s="38" t="s">
        <v>38</v>
      </c>
      <c r="AE820" s="38" t="s">
        <v>38</v>
      </c>
      <c r="AF820" s="1" t="s">
        <v>6420</v>
      </c>
    </row>
    <row r="821" spans="1:32" s="6" customFormat="1" ht="60" customHeight="1" x14ac:dyDescent="0.2">
      <c r="A821" s="5">
        <v>818</v>
      </c>
      <c r="B821" s="1" t="s">
        <v>6223</v>
      </c>
      <c r="C821" s="1" t="s">
        <v>704</v>
      </c>
      <c r="D821" s="1" t="s">
        <v>719</v>
      </c>
      <c r="E821" s="1" t="s">
        <v>8143</v>
      </c>
      <c r="F821" s="1" t="s">
        <v>7210</v>
      </c>
      <c r="G821" s="1" t="s">
        <v>8146</v>
      </c>
      <c r="H821" s="1" t="s">
        <v>8145</v>
      </c>
      <c r="I821" s="1" t="s">
        <v>8144</v>
      </c>
      <c r="J821" s="1" t="s">
        <v>8143</v>
      </c>
      <c r="K821" s="1">
        <v>33.523699999999998</v>
      </c>
      <c r="L821" s="1">
        <v>73.223299999999995</v>
      </c>
      <c r="M821" s="1">
        <v>45</v>
      </c>
      <c r="N821" s="1">
        <v>1037115</v>
      </c>
      <c r="O821" s="1">
        <v>480000</v>
      </c>
      <c r="P821" s="7">
        <v>45446</v>
      </c>
      <c r="Q821" s="1">
        <v>3.66</v>
      </c>
      <c r="R821" s="1">
        <v>6</v>
      </c>
      <c r="S821" s="1" t="s">
        <v>37</v>
      </c>
      <c r="T821" s="1">
        <v>240000</v>
      </c>
      <c r="U821" s="1" t="s">
        <v>37</v>
      </c>
      <c r="V821" s="1">
        <v>192000</v>
      </c>
      <c r="W821" s="7" t="s">
        <v>37</v>
      </c>
      <c r="X821" s="1">
        <v>7.3</v>
      </c>
      <c r="Y821" s="1" t="s">
        <v>38</v>
      </c>
      <c r="Z821" s="1" t="s">
        <v>38</v>
      </c>
      <c r="AA821" s="1" t="s">
        <v>38</v>
      </c>
      <c r="AB821" s="1" t="s">
        <v>38</v>
      </c>
      <c r="AC821" s="1" t="s">
        <v>8142</v>
      </c>
      <c r="AD821" s="38" t="s">
        <v>38</v>
      </c>
      <c r="AE821" s="38" t="s">
        <v>38</v>
      </c>
      <c r="AF821" s="1" t="s">
        <v>7213</v>
      </c>
    </row>
    <row r="822" spans="1:32" s="6" customFormat="1" ht="60" customHeight="1" x14ac:dyDescent="0.2">
      <c r="A822" s="1">
        <v>819</v>
      </c>
      <c r="B822" s="1" t="s">
        <v>6223</v>
      </c>
      <c r="C822" s="1" t="s">
        <v>704</v>
      </c>
      <c r="D822" s="1" t="s">
        <v>719</v>
      </c>
      <c r="E822" s="1" t="s">
        <v>8138</v>
      </c>
      <c r="F822" s="1" t="s">
        <v>7210</v>
      </c>
      <c r="G822" s="1" t="s">
        <v>8141</v>
      </c>
      <c r="H822" s="1" t="s">
        <v>8140</v>
      </c>
      <c r="I822" s="1" t="s">
        <v>8139</v>
      </c>
      <c r="J822" s="1" t="s">
        <v>8138</v>
      </c>
      <c r="K822" s="1">
        <v>33.074120000000001</v>
      </c>
      <c r="L822" s="1">
        <v>73.214500000000001</v>
      </c>
      <c r="M822" s="1">
        <v>45</v>
      </c>
      <c r="N822" s="1">
        <v>108541</v>
      </c>
      <c r="O822" s="1">
        <v>480000</v>
      </c>
      <c r="P822" s="1" t="s">
        <v>8137</v>
      </c>
      <c r="Q822" s="1">
        <v>3.66</v>
      </c>
      <c r="R822" s="1">
        <v>6.8</v>
      </c>
      <c r="S822" s="1" t="s">
        <v>37</v>
      </c>
      <c r="T822" s="1"/>
      <c r="U822" s="1"/>
      <c r="V822" s="1"/>
      <c r="W822" s="1"/>
      <c r="X822" s="1"/>
      <c r="Y822" s="1" t="s">
        <v>38</v>
      </c>
      <c r="Z822" s="1" t="s">
        <v>38</v>
      </c>
      <c r="AA822" s="1" t="s">
        <v>38</v>
      </c>
      <c r="AB822" s="1" t="s">
        <v>38</v>
      </c>
      <c r="AC822" s="1" t="s">
        <v>38</v>
      </c>
      <c r="AD822" s="38" t="s">
        <v>38</v>
      </c>
      <c r="AE822" s="38" t="s">
        <v>38</v>
      </c>
      <c r="AF822" s="1" t="s">
        <v>6967</v>
      </c>
    </row>
    <row r="823" spans="1:32" s="6" customFormat="1" ht="60" customHeight="1" x14ac:dyDescent="0.2">
      <c r="A823" s="5">
        <v>820</v>
      </c>
      <c r="B823" s="1" t="s">
        <v>6223</v>
      </c>
      <c r="C823" s="1" t="s">
        <v>704</v>
      </c>
      <c r="D823" s="1" t="s">
        <v>719</v>
      </c>
      <c r="E823" s="1" t="s">
        <v>8138</v>
      </c>
      <c r="F823" s="1" t="s">
        <v>7210</v>
      </c>
      <c r="G823" s="1" t="s">
        <v>8141</v>
      </c>
      <c r="H823" s="1" t="s">
        <v>8140</v>
      </c>
      <c r="I823" s="1" t="s">
        <v>8139</v>
      </c>
      <c r="J823" s="1" t="s">
        <v>8138</v>
      </c>
      <c r="K823" s="1">
        <v>33.074120000000001</v>
      </c>
      <c r="L823" s="1">
        <v>73.214500000000001</v>
      </c>
      <c r="M823" s="1">
        <v>45</v>
      </c>
      <c r="N823" s="1">
        <v>108541</v>
      </c>
      <c r="O823" s="1">
        <v>480000</v>
      </c>
      <c r="P823" s="1" t="s">
        <v>8137</v>
      </c>
      <c r="Q823" s="1">
        <v>3.66</v>
      </c>
      <c r="R823" s="1">
        <v>6.8</v>
      </c>
      <c r="S823" s="1" t="s">
        <v>37</v>
      </c>
      <c r="T823" s="1">
        <v>240000</v>
      </c>
      <c r="U823" s="1" t="s">
        <v>37</v>
      </c>
      <c r="V823" s="1"/>
      <c r="W823" s="1"/>
      <c r="X823" s="1"/>
      <c r="Y823" s="1" t="s">
        <v>38</v>
      </c>
      <c r="Z823" s="1" t="s">
        <v>38</v>
      </c>
      <c r="AA823" s="1" t="s">
        <v>38</v>
      </c>
      <c r="AB823" s="1" t="s">
        <v>38</v>
      </c>
      <c r="AC823" s="1" t="s">
        <v>38</v>
      </c>
      <c r="AD823" s="38" t="s">
        <v>38</v>
      </c>
      <c r="AE823" s="38" t="s">
        <v>38</v>
      </c>
      <c r="AF823" s="1" t="s">
        <v>6420</v>
      </c>
    </row>
    <row r="824" spans="1:32" s="6" customFormat="1" ht="60" customHeight="1" x14ac:dyDescent="0.2">
      <c r="A824" s="1">
        <v>821</v>
      </c>
      <c r="B824" s="1" t="s">
        <v>6223</v>
      </c>
      <c r="C824" s="1" t="s">
        <v>704</v>
      </c>
      <c r="D824" s="1" t="s">
        <v>739</v>
      </c>
      <c r="E824" s="1" t="s">
        <v>8133</v>
      </c>
      <c r="F824" s="1" t="s">
        <v>8132</v>
      </c>
      <c r="G824" s="1" t="s">
        <v>8136</v>
      </c>
      <c r="H824" s="1" t="s">
        <v>8135</v>
      </c>
      <c r="I824" s="1" t="s">
        <v>8134</v>
      </c>
      <c r="J824" s="1" t="s">
        <v>8133</v>
      </c>
      <c r="K824" s="1">
        <v>32.715752000000002</v>
      </c>
      <c r="L824" s="1">
        <v>73.401390000000006</v>
      </c>
      <c r="M824" s="1">
        <v>56</v>
      </c>
      <c r="N824" s="1">
        <v>998175</v>
      </c>
      <c r="O824" s="1">
        <v>480000</v>
      </c>
      <c r="P824" s="7">
        <v>45870</v>
      </c>
      <c r="Q824" s="1">
        <v>3.66</v>
      </c>
      <c r="R824" s="1">
        <v>15</v>
      </c>
      <c r="S824" s="1" t="s">
        <v>37</v>
      </c>
      <c r="T824" s="1">
        <v>240000</v>
      </c>
      <c r="U824" s="1" t="s">
        <v>37</v>
      </c>
      <c r="V824" s="1"/>
      <c r="W824" s="1"/>
      <c r="X824" s="1"/>
      <c r="Y824" s="1" t="s">
        <v>38</v>
      </c>
      <c r="Z824" s="1" t="s">
        <v>38</v>
      </c>
      <c r="AA824" s="1" t="s">
        <v>38</v>
      </c>
      <c r="AB824" s="1" t="s">
        <v>38</v>
      </c>
      <c r="AC824" s="1" t="s">
        <v>38</v>
      </c>
      <c r="AD824" s="38" t="s">
        <v>38</v>
      </c>
      <c r="AE824" s="38" t="s">
        <v>38</v>
      </c>
      <c r="AF824" s="1" t="s">
        <v>6420</v>
      </c>
    </row>
    <row r="825" spans="1:32" s="6" customFormat="1" ht="60" customHeight="1" x14ac:dyDescent="0.2">
      <c r="A825" s="5">
        <v>822</v>
      </c>
      <c r="B825" s="1" t="s">
        <v>6223</v>
      </c>
      <c r="C825" s="1" t="s">
        <v>704</v>
      </c>
      <c r="D825" s="1" t="s">
        <v>739</v>
      </c>
      <c r="E825" s="1" t="s">
        <v>8133</v>
      </c>
      <c r="F825" s="1" t="s">
        <v>8132</v>
      </c>
      <c r="G825" s="1" t="s">
        <v>8136</v>
      </c>
      <c r="H825" s="1" t="s">
        <v>8135</v>
      </c>
      <c r="I825" s="1" t="s">
        <v>8134</v>
      </c>
      <c r="J825" s="1" t="s">
        <v>2003</v>
      </c>
      <c r="K825" s="1">
        <v>32.715752000000002</v>
      </c>
      <c r="L825" s="1">
        <v>73.401390000000006</v>
      </c>
      <c r="M825" s="1">
        <v>56</v>
      </c>
      <c r="N825" s="1">
        <v>998175</v>
      </c>
      <c r="O825" s="1">
        <v>480000</v>
      </c>
      <c r="P825" s="7">
        <v>45870</v>
      </c>
      <c r="Q825" s="1">
        <v>3.66</v>
      </c>
      <c r="R825" s="1">
        <v>15</v>
      </c>
      <c r="S825" s="1" t="s">
        <v>37</v>
      </c>
      <c r="T825" s="1">
        <v>240000</v>
      </c>
      <c r="U825" s="1" t="s">
        <v>37</v>
      </c>
      <c r="V825" s="1">
        <v>192000</v>
      </c>
      <c r="W825" s="1" t="s">
        <v>37</v>
      </c>
      <c r="X825" s="1">
        <v>6.7</v>
      </c>
      <c r="Y825" s="1" t="s">
        <v>38</v>
      </c>
      <c r="Z825" s="1" t="s">
        <v>38</v>
      </c>
      <c r="AA825" s="1" t="s">
        <v>38</v>
      </c>
      <c r="AB825" s="1" t="s">
        <v>38</v>
      </c>
      <c r="AC825" s="1" t="s">
        <v>8118</v>
      </c>
      <c r="AD825" s="38" t="s">
        <v>38</v>
      </c>
      <c r="AE825" s="38" t="s">
        <v>38</v>
      </c>
      <c r="AF825" s="1" t="s">
        <v>7213</v>
      </c>
    </row>
    <row r="826" spans="1:32" s="6" customFormat="1" ht="60" customHeight="1" x14ac:dyDescent="0.2">
      <c r="A826" s="1">
        <v>823</v>
      </c>
      <c r="B826" s="1" t="s">
        <v>6223</v>
      </c>
      <c r="C826" s="1" t="s">
        <v>704</v>
      </c>
      <c r="D826" s="1" t="s">
        <v>739</v>
      </c>
      <c r="E826" s="1" t="s">
        <v>8133</v>
      </c>
      <c r="F826" s="1" t="s">
        <v>8132</v>
      </c>
      <c r="G826" s="1" t="s">
        <v>8131</v>
      </c>
      <c r="H826" s="1" t="s">
        <v>8130</v>
      </c>
      <c r="I826" s="1" t="s">
        <v>8129</v>
      </c>
      <c r="J826" s="1" t="s">
        <v>2003</v>
      </c>
      <c r="K826" s="1">
        <v>32.711841999999997</v>
      </c>
      <c r="L826" s="1">
        <v>73.407449999999997</v>
      </c>
      <c r="M826" s="1">
        <v>80</v>
      </c>
      <c r="N826" s="1">
        <v>1044466</v>
      </c>
      <c r="O826" s="1">
        <v>480000</v>
      </c>
      <c r="P826" s="143" t="s">
        <v>8128</v>
      </c>
      <c r="Q826" s="1">
        <v>3.66</v>
      </c>
      <c r="R826" s="1">
        <v>15</v>
      </c>
      <c r="S826" s="1" t="s">
        <v>37</v>
      </c>
      <c r="T826" s="1">
        <v>240000</v>
      </c>
      <c r="U826" s="1" t="s">
        <v>37</v>
      </c>
      <c r="V826" s="1" t="s">
        <v>38</v>
      </c>
      <c r="W826" s="1" t="s">
        <v>38</v>
      </c>
      <c r="X826" s="1" t="s">
        <v>38</v>
      </c>
      <c r="Y826" s="1" t="s">
        <v>38</v>
      </c>
      <c r="Z826" s="1" t="s">
        <v>38</v>
      </c>
      <c r="AA826" s="1" t="s">
        <v>38</v>
      </c>
      <c r="AB826" s="1" t="s">
        <v>38</v>
      </c>
      <c r="AC826" s="1" t="s">
        <v>38</v>
      </c>
      <c r="AD826" s="38" t="s">
        <v>38</v>
      </c>
      <c r="AE826" s="38" t="s">
        <v>38</v>
      </c>
      <c r="AF826" s="1" t="s">
        <v>6420</v>
      </c>
    </row>
    <row r="827" spans="1:32" s="6" customFormat="1" ht="60" customHeight="1" x14ac:dyDescent="0.2">
      <c r="A827" s="5">
        <v>824</v>
      </c>
      <c r="B827" s="1" t="s">
        <v>6223</v>
      </c>
      <c r="C827" s="1" t="s">
        <v>704</v>
      </c>
      <c r="D827" s="1" t="s">
        <v>739</v>
      </c>
      <c r="E827" s="1" t="s">
        <v>8133</v>
      </c>
      <c r="F827" s="1" t="s">
        <v>8132</v>
      </c>
      <c r="G827" s="1" t="s">
        <v>8131</v>
      </c>
      <c r="H827" s="1" t="s">
        <v>8130</v>
      </c>
      <c r="I827" s="1" t="s">
        <v>8129</v>
      </c>
      <c r="J827" s="1" t="s">
        <v>2003</v>
      </c>
      <c r="K827" s="1">
        <v>32.711841999999997</v>
      </c>
      <c r="L827" s="1">
        <v>73.407449999999997</v>
      </c>
      <c r="M827" s="1">
        <v>80</v>
      </c>
      <c r="N827" s="1">
        <v>1044466</v>
      </c>
      <c r="O827" s="1">
        <v>480000</v>
      </c>
      <c r="P827" s="143" t="s">
        <v>8128</v>
      </c>
      <c r="Q827" s="1">
        <v>3.66</v>
      </c>
      <c r="R827" s="1">
        <v>15</v>
      </c>
      <c r="S827" s="1" t="s">
        <v>37</v>
      </c>
      <c r="T827" s="1">
        <v>240000</v>
      </c>
      <c r="U827" s="1" t="s">
        <v>37</v>
      </c>
      <c r="V827" s="1">
        <v>192000</v>
      </c>
      <c r="W827" s="1" t="s">
        <v>37</v>
      </c>
      <c r="X827" s="1">
        <v>6.1</v>
      </c>
      <c r="Y827" s="1" t="s">
        <v>38</v>
      </c>
      <c r="Z827" s="1" t="s">
        <v>38</v>
      </c>
      <c r="AA827" s="1" t="s">
        <v>38</v>
      </c>
      <c r="AB827" s="1" t="s">
        <v>38</v>
      </c>
      <c r="AC827" s="1" t="s">
        <v>8118</v>
      </c>
      <c r="AD827" s="38" t="s">
        <v>38</v>
      </c>
      <c r="AE827" s="38" t="s">
        <v>38</v>
      </c>
      <c r="AF827" s="1" t="s">
        <v>7213</v>
      </c>
    </row>
    <row r="828" spans="1:32" s="6" customFormat="1" ht="60" customHeight="1" x14ac:dyDescent="0.2">
      <c r="A828" s="1">
        <v>825</v>
      </c>
      <c r="B828" s="1" t="s">
        <v>6223</v>
      </c>
      <c r="C828" s="1" t="s">
        <v>704</v>
      </c>
      <c r="D828" s="1" t="s">
        <v>719</v>
      </c>
      <c r="E828" s="1" t="s">
        <v>8123</v>
      </c>
      <c r="F828" s="1" t="s">
        <v>8127</v>
      </c>
      <c r="G828" s="1" t="s">
        <v>8126</v>
      </c>
      <c r="H828" s="1" t="s">
        <v>8125</v>
      </c>
      <c r="I828" s="1" t="s">
        <v>8124</v>
      </c>
      <c r="J828" s="1" t="s">
        <v>8123</v>
      </c>
      <c r="K828" s="1">
        <v>33.096879999999999</v>
      </c>
      <c r="L828" s="1">
        <v>73.390739999999994</v>
      </c>
      <c r="M828" s="1">
        <v>45</v>
      </c>
      <c r="N828" s="1">
        <v>968689</v>
      </c>
      <c r="O828" s="1">
        <v>480000</v>
      </c>
      <c r="P828" s="7">
        <v>45446</v>
      </c>
      <c r="Q828" s="1">
        <v>3.66</v>
      </c>
      <c r="R828" s="1">
        <v>7.67</v>
      </c>
      <c r="S828" s="1" t="s">
        <v>37</v>
      </c>
      <c r="T828" s="1">
        <v>240000</v>
      </c>
      <c r="U828" s="1" t="s">
        <v>37</v>
      </c>
      <c r="V828" s="1">
        <v>192000</v>
      </c>
      <c r="W828" s="7" t="s">
        <v>37</v>
      </c>
      <c r="X828" s="1">
        <v>7</v>
      </c>
      <c r="Y828" s="1" t="s">
        <v>38</v>
      </c>
      <c r="Z828" s="1" t="s">
        <v>38</v>
      </c>
      <c r="AA828" s="1" t="s">
        <v>38</v>
      </c>
      <c r="AB828" s="1" t="s">
        <v>38</v>
      </c>
      <c r="AC828" s="1" t="s">
        <v>8118</v>
      </c>
      <c r="AD828" s="38" t="s">
        <v>38</v>
      </c>
      <c r="AE828" s="38" t="s">
        <v>38</v>
      </c>
      <c r="AF828" s="1" t="s">
        <v>7213</v>
      </c>
    </row>
    <row r="829" spans="1:32" s="6" customFormat="1" ht="60" customHeight="1" x14ac:dyDescent="0.2">
      <c r="A829" s="5">
        <v>826</v>
      </c>
      <c r="B829" s="1" t="s">
        <v>6223</v>
      </c>
      <c r="C829" s="1" t="s">
        <v>704</v>
      </c>
      <c r="D829" s="1" t="s">
        <v>704</v>
      </c>
      <c r="E829" s="1" t="s">
        <v>6423</v>
      </c>
      <c r="F829" s="1" t="s">
        <v>8117</v>
      </c>
      <c r="G829" s="1" t="s">
        <v>8122</v>
      </c>
      <c r="H829" s="1" t="s">
        <v>8121</v>
      </c>
      <c r="I829" s="1" t="s">
        <v>8120</v>
      </c>
      <c r="J829" s="1" t="s">
        <v>8114</v>
      </c>
      <c r="K829" s="1">
        <v>32.734990000000003</v>
      </c>
      <c r="L829" s="1">
        <v>73.324164999999994</v>
      </c>
      <c r="M829" s="1">
        <v>40</v>
      </c>
      <c r="N829" s="1">
        <v>1037115</v>
      </c>
      <c r="O829" s="1">
        <v>480000</v>
      </c>
      <c r="P829" s="1" t="s">
        <v>8119</v>
      </c>
      <c r="Q829" s="1">
        <v>3.66</v>
      </c>
      <c r="R829" s="1">
        <v>7.8</v>
      </c>
      <c r="S829" s="1" t="s">
        <v>37</v>
      </c>
      <c r="T829" s="1" t="s">
        <v>38</v>
      </c>
      <c r="U829" s="1" t="s">
        <v>38</v>
      </c>
      <c r="V829" s="1" t="s">
        <v>38</v>
      </c>
      <c r="W829" s="1" t="s">
        <v>38</v>
      </c>
      <c r="X829" s="1" t="s">
        <v>38</v>
      </c>
      <c r="Y829" s="1" t="s">
        <v>38</v>
      </c>
      <c r="Z829" s="1" t="s">
        <v>38</v>
      </c>
      <c r="AA829" s="1" t="s">
        <v>38</v>
      </c>
      <c r="AB829" s="1" t="s">
        <v>38</v>
      </c>
      <c r="AC829" s="1" t="s">
        <v>38</v>
      </c>
      <c r="AD829" s="38" t="s">
        <v>38</v>
      </c>
      <c r="AE829" s="38" t="s">
        <v>38</v>
      </c>
      <c r="AF829" s="1" t="s">
        <v>6967</v>
      </c>
    </row>
    <row r="830" spans="1:32" s="6" customFormat="1" ht="60" customHeight="1" x14ac:dyDescent="0.2">
      <c r="A830" s="1">
        <v>827</v>
      </c>
      <c r="B830" s="1" t="s">
        <v>6223</v>
      </c>
      <c r="C830" s="1" t="s">
        <v>704</v>
      </c>
      <c r="D830" s="1" t="s">
        <v>704</v>
      </c>
      <c r="E830" s="1" t="s">
        <v>6423</v>
      </c>
      <c r="F830" s="1" t="s">
        <v>8117</v>
      </c>
      <c r="G830" s="1" t="s">
        <v>8122</v>
      </c>
      <c r="H830" s="1" t="s">
        <v>8121</v>
      </c>
      <c r="I830" s="1" t="s">
        <v>8120</v>
      </c>
      <c r="J830" s="1" t="s">
        <v>8114</v>
      </c>
      <c r="K830" s="1">
        <v>32.734990000000003</v>
      </c>
      <c r="L830" s="1">
        <v>73.324164999999994</v>
      </c>
      <c r="M830" s="1">
        <v>40</v>
      </c>
      <c r="N830" s="1">
        <v>1037115</v>
      </c>
      <c r="O830" s="1">
        <v>480000</v>
      </c>
      <c r="P830" s="1" t="s">
        <v>8119</v>
      </c>
      <c r="Q830" s="1">
        <v>3.66</v>
      </c>
      <c r="R830" s="1">
        <v>7.8</v>
      </c>
      <c r="S830" s="1" t="s">
        <v>37</v>
      </c>
      <c r="T830" s="1">
        <v>240000</v>
      </c>
      <c r="U830" s="1" t="s">
        <v>37</v>
      </c>
      <c r="V830" s="1" t="s">
        <v>38</v>
      </c>
      <c r="W830" s="1" t="s">
        <v>38</v>
      </c>
      <c r="X830" s="1" t="s">
        <v>38</v>
      </c>
      <c r="Y830" s="1" t="s">
        <v>38</v>
      </c>
      <c r="Z830" s="1" t="s">
        <v>38</v>
      </c>
      <c r="AA830" s="1" t="s">
        <v>38</v>
      </c>
      <c r="AB830" s="1" t="s">
        <v>38</v>
      </c>
      <c r="AC830" s="1" t="s">
        <v>38</v>
      </c>
      <c r="AD830" s="38" t="s">
        <v>38</v>
      </c>
      <c r="AE830" s="38" t="s">
        <v>38</v>
      </c>
      <c r="AF830" s="1" t="s">
        <v>6420</v>
      </c>
    </row>
    <row r="831" spans="1:32" s="6" customFormat="1" ht="60" customHeight="1" x14ac:dyDescent="0.2">
      <c r="A831" s="5">
        <v>828</v>
      </c>
      <c r="B831" s="1" t="s">
        <v>6223</v>
      </c>
      <c r="C831" s="1" t="s">
        <v>704</v>
      </c>
      <c r="D831" s="1" t="s">
        <v>704</v>
      </c>
      <c r="E831" s="1" t="s">
        <v>6423</v>
      </c>
      <c r="F831" s="1" t="s">
        <v>8117</v>
      </c>
      <c r="G831" s="1" t="s">
        <v>8122</v>
      </c>
      <c r="H831" s="1" t="s">
        <v>8121</v>
      </c>
      <c r="I831" s="1" t="s">
        <v>8120</v>
      </c>
      <c r="J831" s="1" t="s">
        <v>8114</v>
      </c>
      <c r="K831" s="1">
        <v>32.734990000000003</v>
      </c>
      <c r="L831" s="1">
        <v>73.324164999999994</v>
      </c>
      <c r="M831" s="1">
        <v>40</v>
      </c>
      <c r="N831" s="1">
        <v>1037115</v>
      </c>
      <c r="O831" s="1">
        <v>480000</v>
      </c>
      <c r="P831" s="1" t="s">
        <v>8119</v>
      </c>
      <c r="Q831" s="1">
        <v>3.66</v>
      </c>
      <c r="R831" s="1">
        <v>7.8</v>
      </c>
      <c r="S831" s="1" t="s">
        <v>37</v>
      </c>
      <c r="T831" s="1">
        <v>240000</v>
      </c>
      <c r="U831" s="1" t="s">
        <v>37</v>
      </c>
      <c r="V831" s="1">
        <v>192000</v>
      </c>
      <c r="W831" s="7" t="s">
        <v>37</v>
      </c>
      <c r="X831" s="1">
        <v>7.5</v>
      </c>
      <c r="Y831" s="1" t="s">
        <v>38</v>
      </c>
      <c r="Z831" s="1" t="s">
        <v>38</v>
      </c>
      <c r="AA831" s="1" t="s">
        <v>38</v>
      </c>
      <c r="AB831" s="1" t="s">
        <v>38</v>
      </c>
      <c r="AC831" s="1" t="s">
        <v>8118</v>
      </c>
      <c r="AD831" s="38" t="s">
        <v>38</v>
      </c>
      <c r="AE831" s="38" t="s">
        <v>38</v>
      </c>
      <c r="AF831" s="1" t="s">
        <v>7213</v>
      </c>
    </row>
    <row r="832" spans="1:32" s="6" customFormat="1" ht="60" customHeight="1" x14ac:dyDescent="0.2">
      <c r="A832" s="1">
        <v>829</v>
      </c>
      <c r="B832" s="1" t="s">
        <v>6223</v>
      </c>
      <c r="C832" s="1" t="s">
        <v>704</v>
      </c>
      <c r="D832" s="1" t="s">
        <v>704</v>
      </c>
      <c r="E832" s="1" t="s">
        <v>6423</v>
      </c>
      <c r="F832" s="1" t="s">
        <v>8117</v>
      </c>
      <c r="G832" s="1" t="s">
        <v>5250</v>
      </c>
      <c r="H832" s="1" t="s">
        <v>8116</v>
      </c>
      <c r="I832" s="1" t="s">
        <v>8115</v>
      </c>
      <c r="J832" s="1" t="s">
        <v>8114</v>
      </c>
      <c r="K832" s="1">
        <v>32.734743000000002</v>
      </c>
      <c r="L832" s="1">
        <v>73.325530000000001</v>
      </c>
      <c r="M832" s="1">
        <v>40</v>
      </c>
      <c r="N832" s="1">
        <v>1037115</v>
      </c>
      <c r="O832" s="1">
        <v>480000</v>
      </c>
      <c r="P832" s="1" t="s">
        <v>8113</v>
      </c>
      <c r="Q832" s="1">
        <v>3.66</v>
      </c>
      <c r="R832" s="1">
        <v>8</v>
      </c>
      <c r="S832" s="1" t="s">
        <v>37</v>
      </c>
      <c r="T832" s="1" t="s">
        <v>38</v>
      </c>
      <c r="U832" s="1" t="s">
        <v>38</v>
      </c>
      <c r="V832" s="1" t="s">
        <v>38</v>
      </c>
      <c r="W832" s="1" t="s">
        <v>38</v>
      </c>
      <c r="X832" s="1" t="s">
        <v>38</v>
      </c>
      <c r="Y832" s="1" t="s">
        <v>38</v>
      </c>
      <c r="Z832" s="1" t="s">
        <v>38</v>
      </c>
      <c r="AA832" s="1" t="s">
        <v>38</v>
      </c>
      <c r="AB832" s="1" t="s">
        <v>38</v>
      </c>
      <c r="AC832" s="1" t="s">
        <v>38</v>
      </c>
      <c r="AD832" s="38" t="s">
        <v>38</v>
      </c>
      <c r="AE832" s="38" t="s">
        <v>38</v>
      </c>
      <c r="AF832" s="1" t="s">
        <v>6967</v>
      </c>
    </row>
    <row r="833" spans="1:32" s="6" customFormat="1" ht="60" customHeight="1" x14ac:dyDescent="0.2">
      <c r="A833" s="5">
        <v>830</v>
      </c>
      <c r="B833" s="1" t="s">
        <v>6223</v>
      </c>
      <c r="C833" s="1" t="s">
        <v>704</v>
      </c>
      <c r="D833" s="1" t="s">
        <v>704</v>
      </c>
      <c r="E833" s="1" t="s">
        <v>6423</v>
      </c>
      <c r="F833" s="1" t="s">
        <v>8117</v>
      </c>
      <c r="G833" s="1" t="s">
        <v>5250</v>
      </c>
      <c r="H833" s="1" t="s">
        <v>8116</v>
      </c>
      <c r="I833" s="1" t="s">
        <v>8115</v>
      </c>
      <c r="J833" s="1" t="s">
        <v>8114</v>
      </c>
      <c r="K833" s="1">
        <v>32.734743000000002</v>
      </c>
      <c r="L833" s="1">
        <v>73.325530000000001</v>
      </c>
      <c r="M833" s="1">
        <v>40</v>
      </c>
      <c r="N833" s="1">
        <v>1037115</v>
      </c>
      <c r="O833" s="1">
        <v>480000</v>
      </c>
      <c r="P833" s="1" t="s">
        <v>8113</v>
      </c>
      <c r="Q833" s="1">
        <v>3.66</v>
      </c>
      <c r="R833" s="1">
        <v>8</v>
      </c>
      <c r="S833" s="1" t="s">
        <v>37</v>
      </c>
      <c r="T833" s="1">
        <v>240000</v>
      </c>
      <c r="U833" s="1" t="s">
        <v>37</v>
      </c>
      <c r="V833" s="1" t="s">
        <v>38</v>
      </c>
      <c r="W833" s="1" t="s">
        <v>38</v>
      </c>
      <c r="X833" s="1" t="s">
        <v>38</v>
      </c>
      <c r="Y833" s="1" t="s">
        <v>38</v>
      </c>
      <c r="Z833" s="1" t="s">
        <v>38</v>
      </c>
      <c r="AA833" s="1" t="s">
        <v>38</v>
      </c>
      <c r="AB833" s="1" t="s">
        <v>38</v>
      </c>
      <c r="AC833" s="1" t="s">
        <v>38</v>
      </c>
      <c r="AD833" s="38" t="s">
        <v>38</v>
      </c>
      <c r="AE833" s="38" t="s">
        <v>38</v>
      </c>
      <c r="AF833" s="1" t="s">
        <v>6420</v>
      </c>
    </row>
    <row r="834" spans="1:32" s="6" customFormat="1" ht="60" customHeight="1" x14ac:dyDescent="0.2">
      <c r="A834" s="1">
        <v>831</v>
      </c>
      <c r="B834" s="1" t="s">
        <v>6223</v>
      </c>
      <c r="C834" s="1" t="s">
        <v>704</v>
      </c>
      <c r="D834" s="1" t="s">
        <v>719</v>
      </c>
      <c r="E834" s="1" t="s">
        <v>2295</v>
      </c>
      <c r="F834" s="1" t="s">
        <v>719</v>
      </c>
      <c r="G834" s="1" t="s">
        <v>8112</v>
      </c>
      <c r="H834" s="1" t="s">
        <v>8111</v>
      </c>
      <c r="I834" s="1" t="s">
        <v>8110</v>
      </c>
      <c r="J834" s="1" t="s">
        <v>8109</v>
      </c>
      <c r="K834" s="1">
        <v>33.071480999999999</v>
      </c>
      <c r="L834" s="1">
        <v>73.446296000000004</v>
      </c>
      <c r="M834" s="1">
        <v>45</v>
      </c>
      <c r="N834" s="1">
        <v>1102450</v>
      </c>
      <c r="O834" s="1">
        <v>480000</v>
      </c>
      <c r="P834" s="7">
        <v>45839</v>
      </c>
      <c r="Q834" s="1">
        <v>3.66</v>
      </c>
      <c r="R834" s="1">
        <v>9.5</v>
      </c>
      <c r="S834" s="1" t="s">
        <v>37</v>
      </c>
      <c r="T834" s="1" t="s">
        <v>38</v>
      </c>
      <c r="U834" s="1" t="s">
        <v>38</v>
      </c>
      <c r="V834" s="1" t="s">
        <v>38</v>
      </c>
      <c r="W834" s="1" t="s">
        <v>38</v>
      </c>
      <c r="X834" s="1" t="s">
        <v>38</v>
      </c>
      <c r="Y834" s="1" t="s">
        <v>38</v>
      </c>
      <c r="Z834" s="1" t="s">
        <v>38</v>
      </c>
      <c r="AA834" s="1" t="s">
        <v>38</v>
      </c>
      <c r="AB834" s="1" t="s">
        <v>38</v>
      </c>
      <c r="AC834" s="1" t="s">
        <v>38</v>
      </c>
      <c r="AD834" s="38" t="s">
        <v>38</v>
      </c>
      <c r="AE834" s="38" t="s">
        <v>38</v>
      </c>
      <c r="AF834" s="1" t="s">
        <v>6971</v>
      </c>
    </row>
    <row r="835" spans="1:32" s="6" customFormat="1" ht="60" customHeight="1" x14ac:dyDescent="0.2">
      <c r="A835" s="5">
        <v>832</v>
      </c>
      <c r="B835" s="1" t="s">
        <v>6223</v>
      </c>
      <c r="C835" s="1" t="s">
        <v>704</v>
      </c>
      <c r="D835" s="1" t="s">
        <v>719</v>
      </c>
      <c r="E835" s="1" t="s">
        <v>2295</v>
      </c>
      <c r="F835" s="1" t="s">
        <v>719</v>
      </c>
      <c r="G835" s="1" t="s">
        <v>8112</v>
      </c>
      <c r="H835" s="1" t="s">
        <v>8111</v>
      </c>
      <c r="I835" s="1" t="s">
        <v>8110</v>
      </c>
      <c r="J835" s="1" t="s">
        <v>8109</v>
      </c>
      <c r="K835" s="1">
        <v>33.071480999999999</v>
      </c>
      <c r="L835" s="1">
        <v>73.446296000000004</v>
      </c>
      <c r="M835" s="1">
        <v>45</v>
      </c>
      <c r="N835" s="1">
        <v>1102450</v>
      </c>
      <c r="O835" s="1">
        <v>480000</v>
      </c>
      <c r="P835" s="7">
        <v>45839</v>
      </c>
      <c r="Q835" s="1">
        <v>3.66</v>
      </c>
      <c r="R835" s="1">
        <v>9.5</v>
      </c>
      <c r="S835" s="1" t="s">
        <v>37</v>
      </c>
      <c r="T835" s="1">
        <v>240000</v>
      </c>
      <c r="U835" s="1" t="s">
        <v>37</v>
      </c>
      <c r="V835" s="1" t="s">
        <v>38</v>
      </c>
      <c r="W835" s="1" t="s">
        <v>38</v>
      </c>
      <c r="X835" s="1" t="s">
        <v>38</v>
      </c>
      <c r="Y835" s="1" t="s">
        <v>38</v>
      </c>
      <c r="Z835" s="1" t="s">
        <v>38</v>
      </c>
      <c r="AA835" s="1" t="s">
        <v>38</v>
      </c>
      <c r="AB835" s="1" t="s">
        <v>38</v>
      </c>
      <c r="AC835" s="1" t="s">
        <v>38</v>
      </c>
      <c r="AD835" s="38" t="s">
        <v>38</v>
      </c>
      <c r="AE835" s="38" t="s">
        <v>38</v>
      </c>
      <c r="AF835" s="1" t="s">
        <v>6270</v>
      </c>
    </row>
    <row r="836" spans="1:32" s="6" customFormat="1" ht="60" customHeight="1" x14ac:dyDescent="0.2">
      <c r="A836" s="1">
        <v>833</v>
      </c>
      <c r="B836" s="1" t="s">
        <v>6223</v>
      </c>
      <c r="C836" s="1" t="s">
        <v>704</v>
      </c>
      <c r="D836" s="1" t="s">
        <v>719</v>
      </c>
      <c r="E836" s="1" t="s">
        <v>8105</v>
      </c>
      <c r="F836" s="1" t="s">
        <v>899</v>
      </c>
      <c r="G836" s="1" t="s">
        <v>8108</v>
      </c>
      <c r="H836" s="1" t="s">
        <v>8107</v>
      </c>
      <c r="I836" s="1" t="s">
        <v>8106</v>
      </c>
      <c r="J836" s="1" t="s">
        <v>8105</v>
      </c>
      <c r="K836" s="1">
        <v>33.072057999999998</v>
      </c>
      <c r="L836" s="1">
        <v>73.463736999999995</v>
      </c>
      <c r="M836" s="1">
        <v>40</v>
      </c>
      <c r="N836" s="1">
        <v>1771325</v>
      </c>
      <c r="O836" s="1">
        <v>480000</v>
      </c>
      <c r="P836" s="204"/>
      <c r="Q836" s="1">
        <v>3.66</v>
      </c>
      <c r="R836" s="1">
        <v>15</v>
      </c>
      <c r="S836" s="1" t="s">
        <v>37</v>
      </c>
      <c r="T836" s="1" t="s">
        <v>38</v>
      </c>
      <c r="U836" s="1" t="s">
        <v>38</v>
      </c>
      <c r="V836" s="1" t="s">
        <v>38</v>
      </c>
      <c r="W836" s="1" t="s">
        <v>38</v>
      </c>
      <c r="X836" s="1" t="s">
        <v>38</v>
      </c>
      <c r="Y836" s="1" t="s">
        <v>38</v>
      </c>
      <c r="Z836" s="1" t="s">
        <v>38</v>
      </c>
      <c r="AA836" s="1" t="s">
        <v>38</v>
      </c>
      <c r="AB836" s="1" t="s">
        <v>38</v>
      </c>
      <c r="AC836" s="1" t="s">
        <v>38</v>
      </c>
      <c r="AD836" s="38" t="s">
        <v>38</v>
      </c>
      <c r="AE836" s="38" t="s">
        <v>38</v>
      </c>
      <c r="AF836" s="1" t="s">
        <v>6971</v>
      </c>
    </row>
    <row r="837" spans="1:32" s="6" customFormat="1" ht="60" customHeight="1" x14ac:dyDescent="0.2">
      <c r="A837" s="5">
        <v>834</v>
      </c>
      <c r="B837" s="1" t="s">
        <v>6223</v>
      </c>
      <c r="C837" s="1" t="s">
        <v>704</v>
      </c>
      <c r="D837" s="1" t="s">
        <v>719</v>
      </c>
      <c r="E837" s="1" t="s">
        <v>8105</v>
      </c>
      <c r="F837" s="1" t="s">
        <v>899</v>
      </c>
      <c r="G837" s="1" t="s">
        <v>8108</v>
      </c>
      <c r="H837" s="1" t="s">
        <v>8107</v>
      </c>
      <c r="I837" s="1" t="s">
        <v>8106</v>
      </c>
      <c r="J837" s="1" t="s">
        <v>8105</v>
      </c>
      <c r="K837" s="1">
        <v>33.072057999999998</v>
      </c>
      <c r="L837" s="1">
        <v>73.463736999999995</v>
      </c>
      <c r="M837" s="1">
        <v>40</v>
      </c>
      <c r="N837" s="1">
        <v>1771325</v>
      </c>
      <c r="O837" s="1">
        <v>480000</v>
      </c>
      <c r="P837" s="204"/>
      <c r="Q837" s="1">
        <v>3.66</v>
      </c>
      <c r="R837" s="1">
        <v>15</v>
      </c>
      <c r="S837" s="1" t="s">
        <v>37</v>
      </c>
      <c r="T837" s="1">
        <v>240000</v>
      </c>
      <c r="U837" s="1" t="s">
        <v>37</v>
      </c>
      <c r="V837" s="1" t="s">
        <v>38</v>
      </c>
      <c r="W837" s="1" t="s">
        <v>38</v>
      </c>
      <c r="X837" s="1" t="s">
        <v>38</v>
      </c>
      <c r="Y837" s="1" t="s">
        <v>38</v>
      </c>
      <c r="Z837" s="1" t="s">
        <v>38</v>
      </c>
      <c r="AA837" s="1" t="s">
        <v>38</v>
      </c>
      <c r="AB837" s="1" t="s">
        <v>38</v>
      </c>
      <c r="AC837" s="1" t="s">
        <v>38</v>
      </c>
      <c r="AD837" s="38" t="s">
        <v>38</v>
      </c>
      <c r="AE837" s="38" t="s">
        <v>38</v>
      </c>
      <c r="AF837" s="1" t="s">
        <v>6270</v>
      </c>
    </row>
    <row r="838" spans="1:32" s="6" customFormat="1" ht="60" customHeight="1" x14ac:dyDescent="0.2">
      <c r="A838" s="1">
        <v>835</v>
      </c>
      <c r="B838" s="1" t="s">
        <v>6223</v>
      </c>
      <c r="C838" s="1" t="s">
        <v>704</v>
      </c>
      <c r="D838" s="1" t="s">
        <v>719</v>
      </c>
      <c r="E838" s="1" t="s">
        <v>8105</v>
      </c>
      <c r="F838" s="1" t="s">
        <v>899</v>
      </c>
      <c r="G838" s="1" t="s">
        <v>8108</v>
      </c>
      <c r="H838" s="1" t="s">
        <v>8107</v>
      </c>
      <c r="I838" s="1" t="s">
        <v>8106</v>
      </c>
      <c r="J838" s="1" t="s">
        <v>8105</v>
      </c>
      <c r="K838" s="1">
        <v>33.072057999999998</v>
      </c>
      <c r="L838" s="1">
        <v>73.463736999999995</v>
      </c>
      <c r="M838" s="1">
        <v>40</v>
      </c>
      <c r="N838" s="1">
        <v>1771325</v>
      </c>
      <c r="O838" s="1">
        <v>480000</v>
      </c>
      <c r="P838" s="204"/>
      <c r="Q838" s="1">
        <v>3.66</v>
      </c>
      <c r="R838" s="1">
        <v>15</v>
      </c>
      <c r="S838" s="1" t="s">
        <v>37</v>
      </c>
      <c r="T838" s="1">
        <v>240000</v>
      </c>
      <c r="U838" s="1" t="s">
        <v>37</v>
      </c>
      <c r="V838" s="1">
        <v>192000</v>
      </c>
      <c r="W838" s="1" t="s">
        <v>37</v>
      </c>
      <c r="X838" s="1" t="s">
        <v>38</v>
      </c>
      <c r="Y838" s="1" t="s">
        <v>38</v>
      </c>
      <c r="Z838" s="1" t="s">
        <v>38</v>
      </c>
      <c r="AA838" s="1" t="s">
        <v>38</v>
      </c>
      <c r="AB838" s="1" t="s">
        <v>38</v>
      </c>
      <c r="AC838" s="1" t="s">
        <v>38</v>
      </c>
      <c r="AD838" s="38" t="s">
        <v>38</v>
      </c>
      <c r="AE838" s="38" t="s">
        <v>38</v>
      </c>
      <c r="AF838" s="1" t="s">
        <v>6277</v>
      </c>
    </row>
    <row r="839" spans="1:32" s="6" customFormat="1" ht="60" customHeight="1" x14ac:dyDescent="0.2">
      <c r="A839" s="5">
        <v>836</v>
      </c>
      <c r="B839" s="1" t="s">
        <v>6223</v>
      </c>
      <c r="C839" s="1" t="s">
        <v>1549</v>
      </c>
      <c r="D839" s="1" t="s">
        <v>1542</v>
      </c>
      <c r="E839" s="1" t="s">
        <v>7216</v>
      </c>
      <c r="F839" s="1" t="s">
        <v>7216</v>
      </c>
      <c r="G839" s="1" t="s">
        <v>2424</v>
      </c>
      <c r="H839" s="1" t="s">
        <v>8104</v>
      </c>
      <c r="I839" s="12" t="s">
        <v>8103</v>
      </c>
      <c r="J839" s="1" t="s">
        <v>8100</v>
      </c>
      <c r="K839" s="1">
        <v>33.366340000000001</v>
      </c>
      <c r="L839" s="1">
        <v>72.787011000000007</v>
      </c>
      <c r="M839" s="1">
        <v>41</v>
      </c>
      <c r="N839" s="1">
        <v>947232</v>
      </c>
      <c r="O839" s="1">
        <v>48000</v>
      </c>
      <c r="P839" s="40" t="s">
        <v>8094</v>
      </c>
      <c r="Q839" s="1">
        <v>3.65</v>
      </c>
      <c r="R839" s="1">
        <v>10</v>
      </c>
      <c r="S839" s="1" t="s">
        <v>37</v>
      </c>
      <c r="T839" s="1" t="s">
        <v>38</v>
      </c>
      <c r="U839" s="1" t="s">
        <v>38</v>
      </c>
      <c r="V839" s="1" t="s">
        <v>38</v>
      </c>
      <c r="W839" s="1" t="s">
        <v>38</v>
      </c>
      <c r="X839" s="1" t="s">
        <v>38</v>
      </c>
      <c r="Y839" s="1" t="s">
        <v>38</v>
      </c>
      <c r="Z839" s="1" t="s">
        <v>38</v>
      </c>
      <c r="AA839" s="1" t="s">
        <v>38</v>
      </c>
      <c r="AB839" s="1" t="s">
        <v>38</v>
      </c>
      <c r="AC839" s="1" t="s">
        <v>38</v>
      </c>
      <c r="AD839" s="38" t="s">
        <v>38</v>
      </c>
      <c r="AE839" s="38" t="s">
        <v>38</v>
      </c>
      <c r="AF839" s="1" t="s">
        <v>6971</v>
      </c>
    </row>
    <row r="840" spans="1:32" s="6" customFormat="1" ht="60" customHeight="1" x14ac:dyDescent="0.2">
      <c r="A840" s="1">
        <v>837</v>
      </c>
      <c r="B840" s="1" t="s">
        <v>6223</v>
      </c>
      <c r="C840" s="1" t="s">
        <v>1549</v>
      </c>
      <c r="D840" s="1" t="s">
        <v>1542</v>
      </c>
      <c r="E840" s="1" t="s">
        <v>7216</v>
      </c>
      <c r="F840" s="1" t="s">
        <v>7216</v>
      </c>
      <c r="G840" s="1" t="s">
        <v>2424</v>
      </c>
      <c r="H840" s="1" t="s">
        <v>8104</v>
      </c>
      <c r="I840" s="12" t="s">
        <v>8103</v>
      </c>
      <c r="J840" s="1" t="s">
        <v>8100</v>
      </c>
      <c r="K840" s="1">
        <v>33.366340000000001</v>
      </c>
      <c r="L840" s="1">
        <v>72.787011000000007</v>
      </c>
      <c r="M840" s="1">
        <v>41</v>
      </c>
      <c r="N840" s="1">
        <v>947232</v>
      </c>
      <c r="O840" s="1">
        <v>48000</v>
      </c>
      <c r="P840" s="40" t="s">
        <v>8094</v>
      </c>
      <c r="Q840" s="1">
        <v>3.65</v>
      </c>
      <c r="R840" s="1">
        <v>10</v>
      </c>
      <c r="S840" s="1" t="s">
        <v>37</v>
      </c>
      <c r="T840" s="1">
        <v>240000</v>
      </c>
      <c r="U840" s="1" t="s">
        <v>37</v>
      </c>
      <c r="V840" s="1" t="s">
        <v>38</v>
      </c>
      <c r="W840" s="1" t="s">
        <v>38</v>
      </c>
      <c r="X840" s="1" t="s">
        <v>38</v>
      </c>
      <c r="Y840" s="1" t="s">
        <v>38</v>
      </c>
      <c r="Z840" s="1" t="s">
        <v>38</v>
      </c>
      <c r="AA840" s="1" t="s">
        <v>38</v>
      </c>
      <c r="AB840" s="1" t="s">
        <v>38</v>
      </c>
      <c r="AC840" s="1" t="s">
        <v>38</v>
      </c>
      <c r="AD840" s="38" t="s">
        <v>38</v>
      </c>
      <c r="AE840" s="38" t="s">
        <v>38</v>
      </c>
      <c r="AF840" s="1" t="s">
        <v>6270</v>
      </c>
    </row>
    <row r="841" spans="1:32" s="6" customFormat="1" ht="60" customHeight="1" x14ac:dyDescent="0.2">
      <c r="A841" s="5">
        <v>838</v>
      </c>
      <c r="B841" s="1" t="s">
        <v>6223</v>
      </c>
      <c r="C841" s="1" t="s">
        <v>1549</v>
      </c>
      <c r="D841" s="1" t="s">
        <v>1542</v>
      </c>
      <c r="E841" s="1" t="s">
        <v>7216</v>
      </c>
      <c r="F841" s="1" t="s">
        <v>7216</v>
      </c>
      <c r="G841" s="1" t="s">
        <v>8042</v>
      </c>
      <c r="H841" s="1" t="s">
        <v>8102</v>
      </c>
      <c r="I841" s="12" t="s">
        <v>8101</v>
      </c>
      <c r="J841" s="1" t="s">
        <v>8100</v>
      </c>
      <c r="K841" s="1">
        <v>33.355110000000003</v>
      </c>
      <c r="L841" s="1">
        <v>72.771829999999994</v>
      </c>
      <c r="M841" s="1">
        <v>45</v>
      </c>
      <c r="N841" s="1">
        <v>1214728</v>
      </c>
      <c r="O841" s="1">
        <v>48000</v>
      </c>
      <c r="P841" s="40" t="s">
        <v>8099</v>
      </c>
      <c r="Q841" s="1">
        <v>3.65</v>
      </c>
      <c r="R841" s="1">
        <v>10</v>
      </c>
      <c r="S841" s="1" t="s">
        <v>37</v>
      </c>
      <c r="T841" s="1">
        <v>240000</v>
      </c>
      <c r="U841" s="1" t="s">
        <v>37</v>
      </c>
      <c r="V841" s="1" t="s">
        <v>38</v>
      </c>
      <c r="W841" s="1" t="s">
        <v>38</v>
      </c>
      <c r="X841" s="1" t="s">
        <v>38</v>
      </c>
      <c r="Y841" s="1" t="s">
        <v>38</v>
      </c>
      <c r="Z841" s="1" t="s">
        <v>38</v>
      </c>
      <c r="AA841" s="1" t="s">
        <v>38</v>
      </c>
      <c r="AB841" s="1" t="s">
        <v>38</v>
      </c>
      <c r="AC841" s="1" t="s">
        <v>38</v>
      </c>
      <c r="AD841" s="38" t="s">
        <v>38</v>
      </c>
      <c r="AE841" s="38" t="s">
        <v>38</v>
      </c>
      <c r="AF841" s="1" t="s">
        <v>6971</v>
      </c>
    </row>
    <row r="842" spans="1:32" s="6" customFormat="1" ht="60" customHeight="1" x14ac:dyDescent="0.2">
      <c r="A842" s="1">
        <v>839</v>
      </c>
      <c r="B842" s="1" t="s">
        <v>6223</v>
      </c>
      <c r="C842" s="1" t="s">
        <v>1549</v>
      </c>
      <c r="D842" s="1" t="s">
        <v>1542</v>
      </c>
      <c r="E842" s="1" t="s">
        <v>7216</v>
      </c>
      <c r="F842" s="1" t="s">
        <v>7216</v>
      </c>
      <c r="G842" s="1" t="s">
        <v>8042</v>
      </c>
      <c r="H842" s="1" t="s">
        <v>8102</v>
      </c>
      <c r="I842" s="12" t="s">
        <v>8101</v>
      </c>
      <c r="J842" s="1" t="s">
        <v>8100</v>
      </c>
      <c r="K842" s="1">
        <v>33.355110000000003</v>
      </c>
      <c r="L842" s="1">
        <v>72.771829999999994</v>
      </c>
      <c r="M842" s="1">
        <v>45</v>
      </c>
      <c r="N842" s="1">
        <v>1214728</v>
      </c>
      <c r="O842" s="1">
        <v>48000</v>
      </c>
      <c r="P842" s="40" t="s">
        <v>8099</v>
      </c>
      <c r="Q842" s="1">
        <v>3.65</v>
      </c>
      <c r="R842" s="1">
        <v>10</v>
      </c>
      <c r="S842" s="1" t="s">
        <v>37</v>
      </c>
      <c r="T842" s="1">
        <v>240000</v>
      </c>
      <c r="U842" s="1" t="s">
        <v>37</v>
      </c>
      <c r="V842" s="1" t="s">
        <v>38</v>
      </c>
      <c r="W842" s="1" t="s">
        <v>38</v>
      </c>
      <c r="X842" s="1" t="s">
        <v>38</v>
      </c>
      <c r="Y842" s="1" t="s">
        <v>38</v>
      </c>
      <c r="Z842" s="1" t="s">
        <v>38</v>
      </c>
      <c r="AA842" s="1" t="s">
        <v>38</v>
      </c>
      <c r="AB842" s="1" t="s">
        <v>38</v>
      </c>
      <c r="AC842" s="1" t="s">
        <v>38</v>
      </c>
      <c r="AD842" s="38" t="s">
        <v>38</v>
      </c>
      <c r="AE842" s="38" t="s">
        <v>38</v>
      </c>
      <c r="AF842" s="1" t="s">
        <v>6270</v>
      </c>
    </row>
    <row r="843" spans="1:32" s="6" customFormat="1" ht="60" customHeight="1" x14ac:dyDescent="0.2">
      <c r="A843" s="5">
        <v>840</v>
      </c>
      <c r="B843" s="1" t="s">
        <v>6223</v>
      </c>
      <c r="C843" s="1" t="s">
        <v>1549</v>
      </c>
      <c r="D843" s="1" t="s">
        <v>1542</v>
      </c>
      <c r="E843" s="1" t="s">
        <v>7216</v>
      </c>
      <c r="F843" s="1" t="s">
        <v>7216</v>
      </c>
      <c r="G843" s="1" t="s">
        <v>8042</v>
      </c>
      <c r="H843" s="1" t="s">
        <v>8102</v>
      </c>
      <c r="I843" s="12" t="s">
        <v>8101</v>
      </c>
      <c r="J843" s="1" t="s">
        <v>8100</v>
      </c>
      <c r="K843" s="1">
        <v>33.355110000000003</v>
      </c>
      <c r="L843" s="1">
        <v>72.771829999999994</v>
      </c>
      <c r="M843" s="1">
        <v>45</v>
      </c>
      <c r="N843" s="1">
        <v>1214728</v>
      </c>
      <c r="O843" s="1">
        <v>48000</v>
      </c>
      <c r="P843" s="40" t="s">
        <v>8099</v>
      </c>
      <c r="Q843" s="1">
        <v>3.65</v>
      </c>
      <c r="R843" s="1">
        <v>10</v>
      </c>
      <c r="S843" s="1" t="s">
        <v>37</v>
      </c>
      <c r="T843" s="1">
        <v>240000</v>
      </c>
      <c r="U843" s="1" t="s">
        <v>37</v>
      </c>
      <c r="V843" s="1">
        <v>158000</v>
      </c>
      <c r="W843" s="1" t="s">
        <v>37</v>
      </c>
      <c r="X843" s="1">
        <v>6.01</v>
      </c>
      <c r="Y843" s="1" t="s">
        <v>38</v>
      </c>
      <c r="Z843" s="1" t="s">
        <v>38</v>
      </c>
      <c r="AA843" s="1" t="s">
        <v>38</v>
      </c>
      <c r="AB843" s="1" t="s">
        <v>38</v>
      </c>
      <c r="AC843" s="1" t="s">
        <v>38</v>
      </c>
      <c r="AD843" s="38" t="s">
        <v>38</v>
      </c>
      <c r="AE843" s="38" t="s">
        <v>38</v>
      </c>
      <c r="AF843" s="1" t="s">
        <v>6277</v>
      </c>
    </row>
    <row r="844" spans="1:32" s="6" customFormat="1" ht="60" customHeight="1" x14ac:dyDescent="0.2">
      <c r="A844" s="1">
        <v>841</v>
      </c>
      <c r="B844" s="1" t="s">
        <v>6223</v>
      </c>
      <c r="C844" s="1" t="s">
        <v>1549</v>
      </c>
      <c r="D844" s="1" t="s">
        <v>1542</v>
      </c>
      <c r="E844" s="1" t="s">
        <v>8095</v>
      </c>
      <c r="F844" s="1" t="s">
        <v>8095</v>
      </c>
      <c r="G844" s="1" t="s">
        <v>8098</v>
      </c>
      <c r="H844" s="1" t="s">
        <v>8097</v>
      </c>
      <c r="I844" s="12" t="s">
        <v>8096</v>
      </c>
      <c r="J844" s="1" t="s">
        <v>8095</v>
      </c>
      <c r="K844" s="1">
        <v>33.65925</v>
      </c>
      <c r="L844" s="1">
        <v>72.314520000000002</v>
      </c>
      <c r="M844" s="1">
        <v>40</v>
      </c>
      <c r="N844" s="1">
        <v>1214728</v>
      </c>
      <c r="O844" s="1">
        <v>48000</v>
      </c>
      <c r="P844" s="40" t="s">
        <v>8094</v>
      </c>
      <c r="Q844" s="1">
        <v>3.65</v>
      </c>
      <c r="R844" s="1">
        <v>10</v>
      </c>
      <c r="S844" s="1" t="s">
        <v>37</v>
      </c>
      <c r="T844" s="1">
        <v>240000</v>
      </c>
      <c r="U844" s="1" t="s">
        <v>37</v>
      </c>
      <c r="V844" s="1" t="s">
        <v>38</v>
      </c>
      <c r="W844" s="1" t="s">
        <v>38</v>
      </c>
      <c r="X844" s="1" t="s">
        <v>38</v>
      </c>
      <c r="Y844" s="1" t="s">
        <v>38</v>
      </c>
      <c r="Z844" s="1" t="s">
        <v>38</v>
      </c>
      <c r="AA844" s="1" t="s">
        <v>38</v>
      </c>
      <c r="AB844" s="1" t="s">
        <v>38</v>
      </c>
      <c r="AC844" s="1" t="s">
        <v>38</v>
      </c>
      <c r="AD844" s="38" t="s">
        <v>38</v>
      </c>
      <c r="AE844" s="38" t="s">
        <v>38</v>
      </c>
      <c r="AF844" s="1" t="s">
        <v>6971</v>
      </c>
    </row>
    <row r="845" spans="1:32" s="6" customFormat="1" ht="60" customHeight="1" x14ac:dyDescent="0.2">
      <c r="A845" s="5">
        <v>842</v>
      </c>
      <c r="B845" s="1" t="s">
        <v>6223</v>
      </c>
      <c r="C845" s="1" t="s">
        <v>1549</v>
      </c>
      <c r="D845" s="1" t="s">
        <v>1542</v>
      </c>
      <c r="E845" s="1" t="s">
        <v>8095</v>
      </c>
      <c r="F845" s="1" t="s">
        <v>8095</v>
      </c>
      <c r="G845" s="1" t="s">
        <v>8098</v>
      </c>
      <c r="H845" s="1" t="s">
        <v>8097</v>
      </c>
      <c r="I845" s="12" t="s">
        <v>8096</v>
      </c>
      <c r="J845" s="1" t="s">
        <v>8095</v>
      </c>
      <c r="K845" s="1">
        <v>33.65925</v>
      </c>
      <c r="L845" s="1">
        <v>72.314520000000002</v>
      </c>
      <c r="M845" s="1">
        <v>40</v>
      </c>
      <c r="N845" s="1">
        <v>1214728</v>
      </c>
      <c r="O845" s="1">
        <v>48000</v>
      </c>
      <c r="P845" s="40" t="s">
        <v>8094</v>
      </c>
      <c r="Q845" s="1">
        <v>3.65</v>
      </c>
      <c r="R845" s="1">
        <v>10</v>
      </c>
      <c r="S845" s="1" t="s">
        <v>37</v>
      </c>
      <c r="T845" s="1">
        <v>240000</v>
      </c>
      <c r="U845" s="1" t="s">
        <v>37</v>
      </c>
      <c r="V845" s="1" t="s">
        <v>38</v>
      </c>
      <c r="W845" s="1" t="s">
        <v>38</v>
      </c>
      <c r="X845" s="1" t="s">
        <v>38</v>
      </c>
      <c r="Y845" s="1" t="s">
        <v>38</v>
      </c>
      <c r="Z845" s="1" t="s">
        <v>38</v>
      </c>
      <c r="AA845" s="1" t="s">
        <v>38</v>
      </c>
      <c r="AB845" s="1" t="s">
        <v>38</v>
      </c>
      <c r="AC845" s="1" t="s">
        <v>38</v>
      </c>
      <c r="AD845" s="38" t="s">
        <v>38</v>
      </c>
      <c r="AE845" s="38" t="s">
        <v>38</v>
      </c>
      <c r="AF845" s="1" t="s">
        <v>6270</v>
      </c>
    </row>
    <row r="846" spans="1:32" s="6" customFormat="1" ht="60" customHeight="1" x14ac:dyDescent="0.2">
      <c r="A846" s="1">
        <v>843</v>
      </c>
      <c r="B846" s="1" t="s">
        <v>6223</v>
      </c>
      <c r="C846" s="1" t="s">
        <v>1549</v>
      </c>
      <c r="D846" s="1" t="s">
        <v>1542</v>
      </c>
      <c r="E846" s="1" t="s">
        <v>8095</v>
      </c>
      <c r="F846" s="1" t="s">
        <v>8095</v>
      </c>
      <c r="G846" s="1" t="s">
        <v>8098</v>
      </c>
      <c r="H846" s="1" t="s">
        <v>8097</v>
      </c>
      <c r="I846" s="12" t="s">
        <v>8096</v>
      </c>
      <c r="J846" s="1" t="s">
        <v>8095</v>
      </c>
      <c r="K846" s="1">
        <v>33.65925</v>
      </c>
      <c r="L846" s="1">
        <v>72.314520000000002</v>
      </c>
      <c r="M846" s="1">
        <v>40</v>
      </c>
      <c r="N846" s="1">
        <v>1214728</v>
      </c>
      <c r="O846" s="1">
        <v>48000</v>
      </c>
      <c r="P846" s="40" t="s">
        <v>8094</v>
      </c>
      <c r="Q846" s="1">
        <v>3.65</v>
      </c>
      <c r="R846" s="1">
        <v>10</v>
      </c>
      <c r="S846" s="1" t="s">
        <v>37</v>
      </c>
      <c r="T846" s="1">
        <v>240000</v>
      </c>
      <c r="U846" s="1" t="s">
        <v>37</v>
      </c>
      <c r="V846" s="1">
        <v>150000</v>
      </c>
      <c r="W846" s="1" t="s">
        <v>37</v>
      </c>
      <c r="X846" s="1">
        <v>6</v>
      </c>
      <c r="Y846" s="1" t="s">
        <v>38</v>
      </c>
      <c r="Z846" s="1" t="s">
        <v>38</v>
      </c>
      <c r="AA846" s="1" t="s">
        <v>38</v>
      </c>
      <c r="AB846" s="1" t="s">
        <v>38</v>
      </c>
      <c r="AC846" s="1" t="s">
        <v>38</v>
      </c>
      <c r="AD846" s="38" t="s">
        <v>38</v>
      </c>
      <c r="AE846" s="38" t="s">
        <v>38</v>
      </c>
      <c r="AF846" s="1" t="s">
        <v>6277</v>
      </c>
    </row>
    <row r="847" spans="1:32" s="6" customFormat="1" ht="60" customHeight="1" x14ac:dyDescent="0.2">
      <c r="A847" s="5">
        <v>844</v>
      </c>
      <c r="B847" s="1" t="s">
        <v>6223</v>
      </c>
      <c r="C847" s="1" t="s">
        <v>1549</v>
      </c>
      <c r="D847" s="1" t="s">
        <v>1650</v>
      </c>
      <c r="E847" s="1" t="s">
        <v>8090</v>
      </c>
      <c r="F847" s="1" t="s">
        <v>8093</v>
      </c>
      <c r="G847" s="1" t="s">
        <v>8092</v>
      </c>
      <c r="H847" s="1" t="s">
        <v>6298</v>
      </c>
      <c r="I847" s="1" t="s">
        <v>8091</v>
      </c>
      <c r="J847" s="1" t="s">
        <v>8090</v>
      </c>
      <c r="K847" s="1">
        <v>33.403399999999998</v>
      </c>
      <c r="L847" s="1">
        <v>73.469899999999996</v>
      </c>
      <c r="M847" s="1">
        <v>40</v>
      </c>
      <c r="N847" s="1">
        <v>1127521</v>
      </c>
      <c r="O847" s="1">
        <v>480000</v>
      </c>
      <c r="P847" s="40" t="s">
        <v>8089</v>
      </c>
      <c r="Q847" s="1">
        <v>3.65</v>
      </c>
      <c r="R847" s="1">
        <v>8.1</v>
      </c>
      <c r="S847" s="1" t="s">
        <v>37</v>
      </c>
      <c r="T847" s="1">
        <v>240000</v>
      </c>
      <c r="U847" s="7" t="s">
        <v>37</v>
      </c>
      <c r="V847" s="1">
        <v>192000</v>
      </c>
      <c r="W847" s="1" t="s">
        <v>37</v>
      </c>
      <c r="X847" s="1">
        <v>7</v>
      </c>
      <c r="Y847" s="1" t="s">
        <v>38</v>
      </c>
      <c r="Z847" s="1" t="s">
        <v>38</v>
      </c>
      <c r="AA847" s="1" t="s">
        <v>38</v>
      </c>
      <c r="AB847" s="1" t="s">
        <v>38</v>
      </c>
      <c r="AC847" s="1" t="s">
        <v>38</v>
      </c>
      <c r="AD847" s="38" t="s">
        <v>38</v>
      </c>
      <c r="AE847" s="38" t="s">
        <v>38</v>
      </c>
      <c r="AF847" s="1" t="s">
        <v>6277</v>
      </c>
    </row>
    <row r="848" spans="1:32" s="6" customFormat="1" ht="60" customHeight="1" x14ac:dyDescent="0.2">
      <c r="A848" s="1">
        <v>845</v>
      </c>
      <c r="B848" s="1" t="s">
        <v>6223</v>
      </c>
      <c r="C848" s="1" t="s">
        <v>1549</v>
      </c>
      <c r="D848" s="1" t="s">
        <v>1549</v>
      </c>
      <c r="E848" s="1" t="s">
        <v>8085</v>
      </c>
      <c r="F848" s="1" t="s">
        <v>8085</v>
      </c>
      <c r="G848" s="1" t="s">
        <v>8088</v>
      </c>
      <c r="H848" s="1" t="s">
        <v>8087</v>
      </c>
      <c r="I848" s="1" t="s">
        <v>8086</v>
      </c>
      <c r="J848" s="1" t="s">
        <v>8085</v>
      </c>
      <c r="K848" s="1">
        <v>33.323098000000002</v>
      </c>
      <c r="L848" s="1">
        <v>72.832353999999995</v>
      </c>
      <c r="M848" s="1">
        <v>40</v>
      </c>
      <c r="N848" s="1">
        <v>943269</v>
      </c>
      <c r="O848" s="1">
        <v>480000</v>
      </c>
      <c r="P848" s="7">
        <v>45545</v>
      </c>
      <c r="Q848" s="1">
        <v>3.65</v>
      </c>
      <c r="R848" s="1">
        <v>8.5</v>
      </c>
      <c r="S848" s="1" t="s">
        <v>37</v>
      </c>
      <c r="T848" s="1">
        <v>240000</v>
      </c>
      <c r="U848" s="7" t="s">
        <v>37</v>
      </c>
      <c r="V848" s="1">
        <v>192000</v>
      </c>
      <c r="W848" s="1" t="s">
        <v>37</v>
      </c>
      <c r="X848" s="1">
        <v>10.6</v>
      </c>
      <c r="Y848" s="1" t="s">
        <v>38</v>
      </c>
      <c r="Z848" s="1" t="s">
        <v>38</v>
      </c>
      <c r="AA848" s="1" t="s">
        <v>38</v>
      </c>
      <c r="AB848" s="1" t="s">
        <v>38</v>
      </c>
      <c r="AC848" s="1" t="s">
        <v>38</v>
      </c>
      <c r="AD848" s="38" t="s">
        <v>38</v>
      </c>
      <c r="AE848" s="38" t="s">
        <v>38</v>
      </c>
      <c r="AF848" s="1" t="s">
        <v>6277</v>
      </c>
    </row>
    <row r="849" spans="1:32" s="6" customFormat="1" ht="60" customHeight="1" x14ac:dyDescent="0.2">
      <c r="A849" s="5">
        <v>846</v>
      </c>
      <c r="B849" s="1" t="s">
        <v>6223</v>
      </c>
      <c r="C849" s="1" t="s">
        <v>1549</v>
      </c>
      <c r="D849" s="1" t="s">
        <v>1549</v>
      </c>
      <c r="E849" s="1" t="s">
        <v>8069</v>
      </c>
      <c r="F849" s="1" t="s">
        <v>8069</v>
      </c>
      <c r="G849" s="1" t="s">
        <v>8084</v>
      </c>
      <c r="H849" s="1" t="s">
        <v>8083</v>
      </c>
      <c r="I849" s="1" t="s">
        <v>8083</v>
      </c>
      <c r="J849" s="1" t="s">
        <v>8069</v>
      </c>
      <c r="K849" s="1">
        <v>33.345289999999999</v>
      </c>
      <c r="L849" s="1">
        <v>72.90898</v>
      </c>
      <c r="M849" s="1">
        <v>45</v>
      </c>
      <c r="N849" s="1">
        <v>947210</v>
      </c>
      <c r="O849" s="1">
        <v>480000</v>
      </c>
      <c r="P849" s="7">
        <v>45394</v>
      </c>
      <c r="Q849" s="1">
        <v>3.65</v>
      </c>
      <c r="R849" s="1">
        <v>8</v>
      </c>
      <c r="S849" s="1" t="s">
        <v>37</v>
      </c>
      <c r="T849" s="1" t="s">
        <v>38</v>
      </c>
      <c r="U849" s="1" t="s">
        <v>38</v>
      </c>
      <c r="V849" s="1" t="s">
        <v>38</v>
      </c>
      <c r="W849" s="1" t="s">
        <v>38</v>
      </c>
      <c r="X849" s="1" t="s">
        <v>38</v>
      </c>
      <c r="Y849" s="1" t="s">
        <v>38</v>
      </c>
      <c r="Z849" s="1" t="s">
        <v>38</v>
      </c>
      <c r="AA849" s="1" t="s">
        <v>38</v>
      </c>
      <c r="AB849" s="1" t="s">
        <v>38</v>
      </c>
      <c r="AC849" s="1" t="s">
        <v>38</v>
      </c>
      <c r="AD849" s="38" t="s">
        <v>38</v>
      </c>
      <c r="AE849" s="38" t="s">
        <v>38</v>
      </c>
      <c r="AF849" s="1" t="s">
        <v>6971</v>
      </c>
    </row>
    <row r="850" spans="1:32" s="6" customFormat="1" ht="60" customHeight="1" x14ac:dyDescent="0.2">
      <c r="A850" s="1">
        <v>847</v>
      </c>
      <c r="B850" s="1" t="s">
        <v>6223</v>
      </c>
      <c r="C850" s="1" t="s">
        <v>1549</v>
      </c>
      <c r="D850" s="1" t="s">
        <v>1549</v>
      </c>
      <c r="E850" s="1" t="s">
        <v>8069</v>
      </c>
      <c r="F850" s="1" t="s">
        <v>8069</v>
      </c>
      <c r="G850" s="1" t="s">
        <v>8084</v>
      </c>
      <c r="H850" s="1" t="s">
        <v>8083</v>
      </c>
      <c r="I850" s="1" t="s">
        <v>8083</v>
      </c>
      <c r="J850" s="1" t="s">
        <v>8069</v>
      </c>
      <c r="K850" s="1">
        <v>33.345289999999999</v>
      </c>
      <c r="L850" s="1">
        <v>72.90898</v>
      </c>
      <c r="M850" s="1">
        <v>45</v>
      </c>
      <c r="N850" s="1">
        <v>947210</v>
      </c>
      <c r="O850" s="1">
        <v>480000</v>
      </c>
      <c r="P850" s="7">
        <v>45394</v>
      </c>
      <c r="Q850" s="1">
        <v>3.65</v>
      </c>
      <c r="R850" s="1">
        <v>8</v>
      </c>
      <c r="S850" s="1" t="s">
        <v>37</v>
      </c>
      <c r="T850" s="1">
        <v>240000</v>
      </c>
      <c r="U850" s="7" t="s">
        <v>37</v>
      </c>
      <c r="V850" s="1" t="s">
        <v>38</v>
      </c>
      <c r="W850" s="1" t="s">
        <v>38</v>
      </c>
      <c r="X850" s="1" t="s">
        <v>38</v>
      </c>
      <c r="Y850" s="1" t="s">
        <v>38</v>
      </c>
      <c r="Z850" s="1" t="s">
        <v>38</v>
      </c>
      <c r="AA850" s="1" t="s">
        <v>38</v>
      </c>
      <c r="AB850" s="1" t="s">
        <v>38</v>
      </c>
      <c r="AC850" s="1" t="s">
        <v>38</v>
      </c>
      <c r="AD850" s="38" t="s">
        <v>38</v>
      </c>
      <c r="AE850" s="38" t="s">
        <v>38</v>
      </c>
      <c r="AF850" s="1" t="s">
        <v>6270</v>
      </c>
    </row>
    <row r="851" spans="1:32" s="6" customFormat="1" ht="60" customHeight="1" x14ac:dyDescent="0.2">
      <c r="A851" s="5">
        <v>848</v>
      </c>
      <c r="B851" s="1" t="s">
        <v>6223</v>
      </c>
      <c r="C851" s="1" t="s">
        <v>1549</v>
      </c>
      <c r="D851" s="1" t="s">
        <v>1549</v>
      </c>
      <c r="E851" s="1" t="s">
        <v>8069</v>
      </c>
      <c r="F851" s="1" t="s">
        <v>8069</v>
      </c>
      <c r="G851" s="1" t="s">
        <v>8084</v>
      </c>
      <c r="H851" s="1" t="s">
        <v>8083</v>
      </c>
      <c r="I851" s="1" t="s">
        <v>8083</v>
      </c>
      <c r="J851" s="1" t="s">
        <v>8069</v>
      </c>
      <c r="K851" s="1">
        <v>33.345289999999999</v>
      </c>
      <c r="L851" s="1">
        <v>72.90898</v>
      </c>
      <c r="M851" s="1">
        <v>45</v>
      </c>
      <c r="N851" s="1">
        <v>947210</v>
      </c>
      <c r="O851" s="1">
        <v>480000</v>
      </c>
      <c r="P851" s="7">
        <v>45394</v>
      </c>
      <c r="Q851" s="1">
        <v>3.65</v>
      </c>
      <c r="R851" s="1">
        <v>8</v>
      </c>
      <c r="S851" s="1" t="s">
        <v>37</v>
      </c>
      <c r="T851" s="1">
        <v>240000</v>
      </c>
      <c r="U851" s="7" t="s">
        <v>37</v>
      </c>
      <c r="V851" s="1">
        <v>192000</v>
      </c>
      <c r="W851" s="1" t="s">
        <v>37</v>
      </c>
      <c r="X851" s="1">
        <v>7.9</v>
      </c>
      <c r="Y851" s="1" t="s">
        <v>38</v>
      </c>
      <c r="Z851" s="1" t="s">
        <v>38</v>
      </c>
      <c r="AA851" s="1" t="s">
        <v>38</v>
      </c>
      <c r="AB851" s="1" t="s">
        <v>38</v>
      </c>
      <c r="AC851" s="1" t="s">
        <v>38</v>
      </c>
      <c r="AD851" s="38" t="s">
        <v>38</v>
      </c>
      <c r="AE851" s="38" t="s">
        <v>38</v>
      </c>
      <c r="AF851" s="1" t="s">
        <v>6277</v>
      </c>
    </row>
    <row r="852" spans="1:32" s="6" customFormat="1" ht="60" customHeight="1" x14ac:dyDescent="0.2">
      <c r="A852" s="1">
        <v>849</v>
      </c>
      <c r="B852" s="1" t="s">
        <v>6223</v>
      </c>
      <c r="C852" s="1" t="s">
        <v>1549</v>
      </c>
      <c r="D852" s="1" t="s">
        <v>1549</v>
      </c>
      <c r="E852" s="1" t="s">
        <v>8069</v>
      </c>
      <c r="F852" s="1" t="s">
        <v>8069</v>
      </c>
      <c r="G852" s="1" t="s">
        <v>8082</v>
      </c>
      <c r="H852" s="1" t="s">
        <v>8081</v>
      </c>
      <c r="I852" s="12" t="s">
        <v>8080</v>
      </c>
      <c r="J852" s="1" t="s">
        <v>8069</v>
      </c>
      <c r="K852" s="1">
        <v>33.340519999999998</v>
      </c>
      <c r="L852" s="1">
        <v>72.913839999999993</v>
      </c>
      <c r="M852" s="1">
        <v>45</v>
      </c>
      <c r="N852" s="1">
        <v>947232</v>
      </c>
      <c r="O852" s="1">
        <v>480000</v>
      </c>
      <c r="P852" s="7">
        <v>45717</v>
      </c>
      <c r="Q852" s="1">
        <v>3.65</v>
      </c>
      <c r="R852" s="1">
        <v>8</v>
      </c>
      <c r="S852" s="1" t="s">
        <v>37</v>
      </c>
      <c r="T852" s="1" t="s">
        <v>38</v>
      </c>
      <c r="U852" s="1" t="s">
        <v>38</v>
      </c>
      <c r="V852" s="1" t="s">
        <v>38</v>
      </c>
      <c r="W852" s="1" t="s">
        <v>38</v>
      </c>
      <c r="X852" s="1" t="s">
        <v>38</v>
      </c>
      <c r="Y852" s="1" t="s">
        <v>38</v>
      </c>
      <c r="Z852" s="1" t="s">
        <v>38</v>
      </c>
      <c r="AA852" s="1" t="s">
        <v>38</v>
      </c>
      <c r="AB852" s="1" t="s">
        <v>38</v>
      </c>
      <c r="AC852" s="1" t="s">
        <v>38</v>
      </c>
      <c r="AD852" s="38" t="s">
        <v>38</v>
      </c>
      <c r="AE852" s="38" t="s">
        <v>38</v>
      </c>
      <c r="AF852" s="1" t="s">
        <v>6971</v>
      </c>
    </row>
    <row r="853" spans="1:32" s="6" customFormat="1" ht="60" customHeight="1" x14ac:dyDescent="0.2">
      <c r="A853" s="5">
        <v>850</v>
      </c>
      <c r="B853" s="1" t="s">
        <v>6223</v>
      </c>
      <c r="C853" s="1" t="s">
        <v>1549</v>
      </c>
      <c r="D853" s="1" t="s">
        <v>1549</v>
      </c>
      <c r="E853" s="1" t="s">
        <v>8069</v>
      </c>
      <c r="F853" s="1" t="s">
        <v>8069</v>
      </c>
      <c r="G853" s="1" t="s">
        <v>8082</v>
      </c>
      <c r="H853" s="1" t="s">
        <v>8081</v>
      </c>
      <c r="I853" s="12" t="s">
        <v>8080</v>
      </c>
      <c r="J853" s="1" t="s">
        <v>8069</v>
      </c>
      <c r="K853" s="1">
        <v>33.340519999999998</v>
      </c>
      <c r="L853" s="1">
        <v>72.913839999999993</v>
      </c>
      <c r="M853" s="1">
        <v>45</v>
      </c>
      <c r="N853" s="1">
        <v>947232</v>
      </c>
      <c r="O853" s="1">
        <v>480000</v>
      </c>
      <c r="P853" s="7">
        <v>45717</v>
      </c>
      <c r="Q853" s="1">
        <v>3.65</v>
      </c>
      <c r="R853" s="1">
        <v>8</v>
      </c>
      <c r="S853" s="1" t="s">
        <v>37</v>
      </c>
      <c r="T853" s="1">
        <v>240000</v>
      </c>
      <c r="U853" s="7" t="s">
        <v>37</v>
      </c>
      <c r="V853" s="1" t="s">
        <v>38</v>
      </c>
      <c r="W853" s="1" t="s">
        <v>38</v>
      </c>
      <c r="X853" s="1" t="s">
        <v>38</v>
      </c>
      <c r="Y853" s="1" t="s">
        <v>38</v>
      </c>
      <c r="Z853" s="1" t="s">
        <v>38</v>
      </c>
      <c r="AA853" s="1" t="s">
        <v>38</v>
      </c>
      <c r="AB853" s="1" t="s">
        <v>38</v>
      </c>
      <c r="AC853" s="1" t="s">
        <v>38</v>
      </c>
      <c r="AD853" s="38" t="s">
        <v>38</v>
      </c>
      <c r="AE853" s="38" t="s">
        <v>38</v>
      </c>
      <c r="AF853" s="1" t="s">
        <v>6270</v>
      </c>
    </row>
    <row r="854" spans="1:32" s="6" customFormat="1" ht="60" customHeight="1" x14ac:dyDescent="0.2">
      <c r="A854" s="1">
        <v>851</v>
      </c>
      <c r="B854" s="1" t="s">
        <v>6223</v>
      </c>
      <c r="C854" s="1" t="s">
        <v>1549</v>
      </c>
      <c r="D854" s="1" t="s">
        <v>1549</v>
      </c>
      <c r="E854" s="1" t="s">
        <v>8069</v>
      </c>
      <c r="F854" s="1" t="s">
        <v>8069</v>
      </c>
      <c r="G854" s="1" t="s">
        <v>8082</v>
      </c>
      <c r="H854" s="1" t="s">
        <v>8081</v>
      </c>
      <c r="I854" s="12" t="s">
        <v>8080</v>
      </c>
      <c r="J854" s="1" t="s">
        <v>8069</v>
      </c>
      <c r="K854" s="1">
        <v>33.340519999999998</v>
      </c>
      <c r="L854" s="1">
        <v>72.913839999999993</v>
      </c>
      <c r="M854" s="1">
        <v>45</v>
      </c>
      <c r="N854" s="1">
        <v>947232</v>
      </c>
      <c r="O854" s="1">
        <v>480000</v>
      </c>
      <c r="P854" s="7">
        <v>45717</v>
      </c>
      <c r="Q854" s="1">
        <v>3.65</v>
      </c>
      <c r="R854" s="1">
        <v>8</v>
      </c>
      <c r="S854" s="1" t="s">
        <v>37</v>
      </c>
      <c r="T854" s="1">
        <v>240000</v>
      </c>
      <c r="U854" s="7" t="s">
        <v>37</v>
      </c>
      <c r="V854" s="1">
        <v>192000</v>
      </c>
      <c r="W854" s="1" t="s">
        <v>37</v>
      </c>
      <c r="X854" s="1">
        <v>7.8</v>
      </c>
      <c r="Y854" s="1" t="s">
        <v>38</v>
      </c>
      <c r="Z854" s="1" t="s">
        <v>38</v>
      </c>
      <c r="AA854" s="1" t="s">
        <v>38</v>
      </c>
      <c r="AB854" s="1" t="s">
        <v>38</v>
      </c>
      <c r="AC854" s="1" t="s">
        <v>38</v>
      </c>
      <c r="AD854" s="38" t="s">
        <v>38</v>
      </c>
      <c r="AE854" s="38" t="s">
        <v>38</v>
      </c>
      <c r="AF854" s="1" t="s">
        <v>6277</v>
      </c>
    </row>
    <row r="855" spans="1:32" s="6" customFormat="1" ht="60" customHeight="1" x14ac:dyDescent="0.2">
      <c r="A855" s="5">
        <v>852</v>
      </c>
      <c r="B855" s="1" t="s">
        <v>6223</v>
      </c>
      <c r="C855" s="1" t="s">
        <v>1549</v>
      </c>
      <c r="D855" s="1" t="s">
        <v>1549</v>
      </c>
      <c r="E855" s="1" t="s">
        <v>8076</v>
      </c>
      <c r="F855" s="1" t="s">
        <v>2996</v>
      </c>
      <c r="G855" s="1" t="s">
        <v>8079</v>
      </c>
      <c r="H855" s="1" t="s">
        <v>8078</v>
      </c>
      <c r="I855" s="1" t="s">
        <v>8077</v>
      </c>
      <c r="J855" s="1" t="s">
        <v>8076</v>
      </c>
      <c r="K855" s="1">
        <v>33.543900000000001</v>
      </c>
      <c r="L855" s="1">
        <v>73.032499999999999</v>
      </c>
      <c r="M855" s="1">
        <v>5</v>
      </c>
      <c r="N855" s="1">
        <v>947230</v>
      </c>
      <c r="O855" s="1">
        <v>480000</v>
      </c>
      <c r="P855" s="1" t="s">
        <v>38</v>
      </c>
      <c r="Q855" s="1">
        <v>3.65</v>
      </c>
      <c r="R855" s="1">
        <v>9.1</v>
      </c>
      <c r="S855" s="1" t="s">
        <v>37</v>
      </c>
      <c r="T855" s="1">
        <v>240000</v>
      </c>
      <c r="U855" s="7" t="s">
        <v>37</v>
      </c>
      <c r="V855" s="1" t="s">
        <v>38</v>
      </c>
      <c r="W855" s="1" t="s">
        <v>38</v>
      </c>
      <c r="X855" s="1" t="s">
        <v>38</v>
      </c>
      <c r="Y855" s="1" t="s">
        <v>38</v>
      </c>
      <c r="Z855" s="1" t="s">
        <v>38</v>
      </c>
      <c r="AA855" s="1" t="s">
        <v>38</v>
      </c>
      <c r="AB855" s="1" t="s">
        <v>38</v>
      </c>
      <c r="AC855" s="1" t="s">
        <v>38</v>
      </c>
      <c r="AD855" s="38" t="s">
        <v>38</v>
      </c>
      <c r="AE855" s="38" t="s">
        <v>38</v>
      </c>
      <c r="AF855" s="1" t="s">
        <v>6270</v>
      </c>
    </row>
    <row r="856" spans="1:32" s="6" customFormat="1" ht="60" customHeight="1" x14ac:dyDescent="0.2">
      <c r="A856" s="1">
        <v>853</v>
      </c>
      <c r="B856" s="1" t="s">
        <v>6223</v>
      </c>
      <c r="C856" s="1" t="s">
        <v>1549</v>
      </c>
      <c r="D856" s="1" t="s">
        <v>1549</v>
      </c>
      <c r="E856" s="1" t="s">
        <v>8076</v>
      </c>
      <c r="F856" s="1" t="s">
        <v>2996</v>
      </c>
      <c r="G856" s="1" t="s">
        <v>8079</v>
      </c>
      <c r="H856" s="1" t="s">
        <v>8078</v>
      </c>
      <c r="I856" s="1" t="s">
        <v>8077</v>
      </c>
      <c r="J856" s="1" t="s">
        <v>8076</v>
      </c>
      <c r="K856" s="1">
        <v>33.543900000000001</v>
      </c>
      <c r="L856" s="1">
        <v>73.032499999999999</v>
      </c>
      <c r="M856" s="1">
        <v>5</v>
      </c>
      <c r="N856" s="1">
        <v>947230</v>
      </c>
      <c r="O856" s="1">
        <v>480000</v>
      </c>
      <c r="P856" s="1" t="s">
        <v>38</v>
      </c>
      <c r="Q856" s="1">
        <v>3.65</v>
      </c>
      <c r="R856" s="1">
        <v>9.1</v>
      </c>
      <c r="S856" s="1" t="s">
        <v>37</v>
      </c>
      <c r="T856" s="1">
        <v>240000</v>
      </c>
      <c r="U856" s="7" t="s">
        <v>37</v>
      </c>
      <c r="V856" s="1">
        <v>192000</v>
      </c>
      <c r="W856" s="1" t="s">
        <v>37</v>
      </c>
      <c r="X856" s="1" t="s">
        <v>38</v>
      </c>
      <c r="Y856" s="1" t="s">
        <v>38</v>
      </c>
      <c r="Z856" s="1" t="s">
        <v>38</v>
      </c>
      <c r="AA856" s="1" t="s">
        <v>38</v>
      </c>
      <c r="AB856" s="1" t="s">
        <v>38</v>
      </c>
      <c r="AC856" s="1" t="s">
        <v>38</v>
      </c>
      <c r="AD856" s="38" t="s">
        <v>38</v>
      </c>
      <c r="AE856" s="38" t="s">
        <v>38</v>
      </c>
      <c r="AF856" s="1" t="s">
        <v>6277</v>
      </c>
    </row>
    <row r="857" spans="1:32" s="6" customFormat="1" ht="60" customHeight="1" x14ac:dyDescent="0.2">
      <c r="A857" s="5">
        <v>854</v>
      </c>
      <c r="B857" s="1" t="s">
        <v>6223</v>
      </c>
      <c r="C857" s="1" t="s">
        <v>1549</v>
      </c>
      <c r="D857" s="1" t="s">
        <v>1549</v>
      </c>
      <c r="E857" s="1" t="s">
        <v>8069</v>
      </c>
      <c r="F857" s="1" t="s">
        <v>8069</v>
      </c>
      <c r="G857" s="1" t="s">
        <v>8075</v>
      </c>
      <c r="H857" s="1" t="s">
        <v>8074</v>
      </c>
      <c r="I857" s="1" t="s">
        <v>8073</v>
      </c>
      <c r="J857" s="1" t="s">
        <v>8069</v>
      </c>
      <c r="K857" s="1">
        <v>33.345213999999999</v>
      </c>
      <c r="L857" s="1">
        <v>72.132450000000006</v>
      </c>
      <c r="M857" s="1">
        <v>40</v>
      </c>
      <c r="N857" s="1">
        <v>874336</v>
      </c>
      <c r="O857" s="1">
        <v>480000</v>
      </c>
      <c r="P857" s="7">
        <v>45545</v>
      </c>
      <c r="Q857" s="1">
        <v>3.65</v>
      </c>
      <c r="R857" s="1">
        <v>8.8000000000000007</v>
      </c>
      <c r="S857" s="1" t="s">
        <v>37</v>
      </c>
      <c r="T857" s="1">
        <v>240000</v>
      </c>
      <c r="U857" s="7" t="s">
        <v>37</v>
      </c>
      <c r="V857" s="1">
        <v>192000</v>
      </c>
      <c r="W857" s="1" t="s">
        <v>37</v>
      </c>
      <c r="X857" s="1" t="s">
        <v>38</v>
      </c>
      <c r="Y857" s="1" t="s">
        <v>38</v>
      </c>
      <c r="Z857" s="1" t="s">
        <v>38</v>
      </c>
      <c r="AA857" s="1" t="s">
        <v>38</v>
      </c>
      <c r="AB857" s="1" t="s">
        <v>38</v>
      </c>
      <c r="AC857" s="1" t="s">
        <v>38</v>
      </c>
      <c r="AD857" s="38" t="s">
        <v>38</v>
      </c>
      <c r="AE857" s="38" t="s">
        <v>38</v>
      </c>
      <c r="AF857" s="1" t="s">
        <v>6277</v>
      </c>
    </row>
    <row r="858" spans="1:32" s="6" customFormat="1" ht="60" customHeight="1" x14ac:dyDescent="0.2">
      <c r="A858" s="1">
        <v>855</v>
      </c>
      <c r="B858" s="1" t="s">
        <v>6223</v>
      </c>
      <c r="C858" s="1" t="s">
        <v>1549</v>
      </c>
      <c r="D858" s="1" t="s">
        <v>1549</v>
      </c>
      <c r="E858" s="1" t="s">
        <v>8069</v>
      </c>
      <c r="F858" s="1" t="s">
        <v>8069</v>
      </c>
      <c r="G858" s="1" t="s">
        <v>8072</v>
      </c>
      <c r="H858" s="1" t="s">
        <v>8071</v>
      </c>
      <c r="I858" s="1" t="s">
        <v>8070</v>
      </c>
      <c r="J858" s="1" t="s">
        <v>8069</v>
      </c>
      <c r="K858" s="1">
        <v>33.359087000000002</v>
      </c>
      <c r="L858" s="1">
        <v>72.9246026</v>
      </c>
      <c r="M858" s="1">
        <v>40</v>
      </c>
      <c r="N858" s="1">
        <v>923133</v>
      </c>
      <c r="O858" s="1">
        <v>480000</v>
      </c>
      <c r="P858" s="7">
        <v>45545</v>
      </c>
      <c r="Q858" s="1">
        <v>3.65</v>
      </c>
      <c r="R858" s="1">
        <v>9.1</v>
      </c>
      <c r="S858" s="1" t="s">
        <v>37</v>
      </c>
      <c r="T858" s="1">
        <v>240000</v>
      </c>
      <c r="U858" s="7" t="s">
        <v>37</v>
      </c>
      <c r="V858" s="1">
        <v>192000</v>
      </c>
      <c r="W858" s="1" t="s">
        <v>37</v>
      </c>
      <c r="X858" s="1" t="s">
        <v>38</v>
      </c>
      <c r="Y858" s="1" t="s">
        <v>38</v>
      </c>
      <c r="Z858" s="1" t="s">
        <v>38</v>
      </c>
      <c r="AA858" s="1" t="s">
        <v>38</v>
      </c>
      <c r="AB858" s="1" t="s">
        <v>38</v>
      </c>
      <c r="AC858" s="1" t="s">
        <v>38</v>
      </c>
      <c r="AD858" s="38" t="s">
        <v>38</v>
      </c>
      <c r="AE858" s="38" t="s">
        <v>38</v>
      </c>
      <c r="AF858" s="1" t="s">
        <v>6277</v>
      </c>
    </row>
    <row r="859" spans="1:32" s="6" customFormat="1" ht="60" customHeight="1" x14ac:dyDescent="0.2">
      <c r="A859" s="5">
        <v>856</v>
      </c>
      <c r="B859" s="1" t="s">
        <v>6223</v>
      </c>
      <c r="C859" s="1" t="s">
        <v>1549</v>
      </c>
      <c r="D859" s="1" t="s">
        <v>1549</v>
      </c>
      <c r="E859" s="1" t="s">
        <v>1608</v>
      </c>
      <c r="F859" s="1" t="s">
        <v>1608</v>
      </c>
      <c r="G859" s="1" t="s">
        <v>1537</v>
      </c>
      <c r="H859" s="1" t="s">
        <v>8068</v>
      </c>
      <c r="I859" s="1" t="s">
        <v>8067</v>
      </c>
      <c r="J859" s="1" t="s">
        <v>1608</v>
      </c>
      <c r="K859" s="1">
        <v>33.344630000000002</v>
      </c>
      <c r="L859" s="1">
        <v>72.942373000000003</v>
      </c>
      <c r="M859" s="1">
        <v>50</v>
      </c>
      <c r="N859" s="1">
        <v>924014</v>
      </c>
      <c r="O859" s="1">
        <v>480000</v>
      </c>
      <c r="P859" s="1" t="s">
        <v>38</v>
      </c>
      <c r="Q859" s="1">
        <v>3.66</v>
      </c>
      <c r="R859" s="1">
        <v>8.5299999999999994</v>
      </c>
      <c r="S859" s="1" t="s">
        <v>37</v>
      </c>
      <c r="T859" s="1">
        <v>240000</v>
      </c>
      <c r="U859" s="7" t="s">
        <v>37</v>
      </c>
      <c r="V859" s="1" t="s">
        <v>38</v>
      </c>
      <c r="W859" s="1" t="s">
        <v>38</v>
      </c>
      <c r="X859" s="1" t="s">
        <v>38</v>
      </c>
      <c r="Y859" s="1" t="s">
        <v>38</v>
      </c>
      <c r="Z859" s="1" t="s">
        <v>38</v>
      </c>
      <c r="AA859" s="1" t="s">
        <v>38</v>
      </c>
      <c r="AB859" s="1" t="s">
        <v>38</v>
      </c>
      <c r="AC859" s="1" t="s">
        <v>38</v>
      </c>
      <c r="AD859" s="38" t="s">
        <v>38</v>
      </c>
      <c r="AE859" s="38" t="s">
        <v>38</v>
      </c>
      <c r="AF859" s="1" t="s">
        <v>6420</v>
      </c>
    </row>
    <row r="860" spans="1:32" s="6" customFormat="1" ht="60" customHeight="1" x14ac:dyDescent="0.2">
      <c r="A860" s="1">
        <v>857</v>
      </c>
      <c r="B860" s="1" t="s">
        <v>6223</v>
      </c>
      <c r="C860" s="1" t="s">
        <v>1549</v>
      </c>
      <c r="D860" s="1" t="s">
        <v>1549</v>
      </c>
      <c r="E860" s="1" t="s">
        <v>1608</v>
      </c>
      <c r="F860" s="1" t="s">
        <v>1608</v>
      </c>
      <c r="G860" s="1" t="s">
        <v>1537</v>
      </c>
      <c r="H860" s="1" t="s">
        <v>8068</v>
      </c>
      <c r="I860" s="1" t="s">
        <v>8067</v>
      </c>
      <c r="J860" s="1" t="s">
        <v>1608</v>
      </c>
      <c r="K860" s="1">
        <v>33.344630000000002</v>
      </c>
      <c r="L860" s="1">
        <v>72.942373000000003</v>
      </c>
      <c r="M860" s="1">
        <v>50</v>
      </c>
      <c r="N860" s="1">
        <v>924014</v>
      </c>
      <c r="O860" s="1">
        <v>480000</v>
      </c>
      <c r="P860" s="1" t="s">
        <v>38</v>
      </c>
      <c r="Q860" s="1">
        <v>3.66</v>
      </c>
      <c r="R860" s="1">
        <v>8.5299999999999994</v>
      </c>
      <c r="S860" s="1" t="s">
        <v>37</v>
      </c>
      <c r="T860" s="1">
        <v>240000</v>
      </c>
      <c r="U860" s="7" t="s">
        <v>37</v>
      </c>
      <c r="V860" s="1">
        <v>192000</v>
      </c>
      <c r="W860" s="1" t="s">
        <v>37</v>
      </c>
      <c r="X860" s="1" t="s">
        <v>38</v>
      </c>
      <c r="Y860" s="1" t="s">
        <v>38</v>
      </c>
      <c r="Z860" s="1" t="s">
        <v>38</v>
      </c>
      <c r="AA860" s="1" t="s">
        <v>38</v>
      </c>
      <c r="AB860" s="1" t="s">
        <v>38</v>
      </c>
      <c r="AC860" s="1" t="s">
        <v>38</v>
      </c>
      <c r="AD860" s="38" t="s">
        <v>38</v>
      </c>
      <c r="AE860" s="38" t="s">
        <v>38</v>
      </c>
      <c r="AF860" s="1" t="s">
        <v>7213</v>
      </c>
    </row>
    <row r="861" spans="1:32" s="6" customFormat="1" ht="60" customHeight="1" x14ac:dyDescent="0.2">
      <c r="A861" s="5">
        <v>858</v>
      </c>
      <c r="B861" s="1" t="s">
        <v>6223</v>
      </c>
      <c r="C861" s="1" t="s">
        <v>1549</v>
      </c>
      <c r="D861" s="1" t="s">
        <v>1549</v>
      </c>
      <c r="E861" s="1" t="s">
        <v>5928</v>
      </c>
      <c r="F861" s="1" t="s">
        <v>8066</v>
      </c>
      <c r="G861" s="1" t="s">
        <v>8065</v>
      </c>
      <c r="H861" s="1" t="s">
        <v>8064</v>
      </c>
      <c r="I861" s="1" t="s">
        <v>8063</v>
      </c>
      <c r="J861" s="1" t="s">
        <v>5928</v>
      </c>
      <c r="K861" s="1">
        <v>33.345841999999998</v>
      </c>
      <c r="L861" s="1">
        <v>72.909485000000004</v>
      </c>
      <c r="M861" s="1">
        <v>40</v>
      </c>
      <c r="N861" s="1">
        <v>941373</v>
      </c>
      <c r="O861" s="1">
        <v>480000</v>
      </c>
      <c r="P861" s="1" t="s">
        <v>38</v>
      </c>
      <c r="Q861" s="1">
        <v>3.66</v>
      </c>
      <c r="R861" s="1">
        <v>8.5299999999999994</v>
      </c>
      <c r="S861" s="1" t="s">
        <v>37</v>
      </c>
      <c r="T861" s="1">
        <v>240000</v>
      </c>
      <c r="U861" s="7" t="s">
        <v>37</v>
      </c>
      <c r="V861" s="1" t="s">
        <v>38</v>
      </c>
      <c r="W861" s="1" t="s">
        <v>38</v>
      </c>
      <c r="X861" s="1" t="s">
        <v>38</v>
      </c>
      <c r="Y861" s="1" t="s">
        <v>38</v>
      </c>
      <c r="Z861" s="1" t="s">
        <v>38</v>
      </c>
      <c r="AA861" s="1" t="s">
        <v>38</v>
      </c>
      <c r="AB861" s="1" t="s">
        <v>38</v>
      </c>
      <c r="AC861" s="1" t="s">
        <v>38</v>
      </c>
      <c r="AD861" s="38" t="s">
        <v>38</v>
      </c>
      <c r="AE861" s="38" t="s">
        <v>38</v>
      </c>
      <c r="AF861" s="1" t="s">
        <v>6420</v>
      </c>
    </row>
    <row r="862" spans="1:32" s="6" customFormat="1" ht="60" customHeight="1" x14ac:dyDescent="0.2">
      <c r="A862" s="1">
        <v>859</v>
      </c>
      <c r="B862" s="1" t="s">
        <v>6223</v>
      </c>
      <c r="C862" s="1" t="s">
        <v>1549</v>
      </c>
      <c r="D862" s="1" t="s">
        <v>1549</v>
      </c>
      <c r="E862" s="1" t="s">
        <v>5928</v>
      </c>
      <c r="F862" s="1" t="s">
        <v>8066</v>
      </c>
      <c r="G862" s="1" t="s">
        <v>8065</v>
      </c>
      <c r="H862" s="1" t="s">
        <v>8064</v>
      </c>
      <c r="I862" s="1" t="s">
        <v>8063</v>
      </c>
      <c r="J862" s="1" t="s">
        <v>5928</v>
      </c>
      <c r="K862" s="1">
        <v>33.345841999999998</v>
      </c>
      <c r="L862" s="1">
        <v>72.909485000000004</v>
      </c>
      <c r="M862" s="1">
        <v>40</v>
      </c>
      <c r="N862" s="1">
        <v>941373</v>
      </c>
      <c r="O862" s="1">
        <v>480000</v>
      </c>
      <c r="P862" s="1" t="s">
        <v>38</v>
      </c>
      <c r="Q862" s="1">
        <v>3.66</v>
      </c>
      <c r="R862" s="1">
        <v>8.5299999999999994</v>
      </c>
      <c r="S862" s="1" t="s">
        <v>37</v>
      </c>
      <c r="T862" s="1">
        <v>240000</v>
      </c>
      <c r="U862" s="7" t="s">
        <v>37</v>
      </c>
      <c r="V862" s="1">
        <v>192000</v>
      </c>
      <c r="W862" s="1" t="s">
        <v>37</v>
      </c>
      <c r="X862" s="1" t="s">
        <v>38</v>
      </c>
      <c r="Y862" s="1" t="s">
        <v>38</v>
      </c>
      <c r="Z862" s="1" t="s">
        <v>38</v>
      </c>
      <c r="AA862" s="1" t="s">
        <v>38</v>
      </c>
      <c r="AB862" s="1" t="s">
        <v>38</v>
      </c>
      <c r="AC862" s="1" t="s">
        <v>38</v>
      </c>
      <c r="AD862" s="38" t="s">
        <v>38</v>
      </c>
      <c r="AE862" s="38" t="s">
        <v>38</v>
      </c>
      <c r="AF862" s="1" t="s">
        <v>7213</v>
      </c>
    </row>
    <row r="863" spans="1:32" s="6" customFormat="1" ht="60" customHeight="1" x14ac:dyDescent="0.2">
      <c r="A863" s="5">
        <v>860</v>
      </c>
      <c r="B863" s="1" t="s">
        <v>6223</v>
      </c>
      <c r="C863" s="1" t="s">
        <v>1549</v>
      </c>
      <c r="D863" s="1" t="s">
        <v>1549</v>
      </c>
      <c r="E863" s="1" t="s">
        <v>1608</v>
      </c>
      <c r="F863" s="1" t="s">
        <v>1608</v>
      </c>
      <c r="G863" s="1" t="s">
        <v>8062</v>
      </c>
      <c r="H863" s="1" t="s">
        <v>8061</v>
      </c>
      <c r="I863" s="1" t="s">
        <v>8060</v>
      </c>
      <c r="J863" s="1" t="s">
        <v>1608</v>
      </c>
      <c r="K863" s="1">
        <v>33.350189999999998</v>
      </c>
      <c r="L863" s="1">
        <v>72.920550000000006</v>
      </c>
      <c r="M863" s="1">
        <v>40</v>
      </c>
      <c r="N863" s="1">
        <v>916004</v>
      </c>
      <c r="O863" s="1">
        <v>480000</v>
      </c>
      <c r="P863" s="1" t="s">
        <v>6295</v>
      </c>
      <c r="Q863" s="1">
        <v>3.66</v>
      </c>
      <c r="R863" s="1">
        <v>8.5299999999999994</v>
      </c>
      <c r="S863" s="1" t="s">
        <v>37</v>
      </c>
      <c r="T863" s="1">
        <v>240000</v>
      </c>
      <c r="U863" s="1" t="s">
        <v>37</v>
      </c>
      <c r="V863" s="1" t="s">
        <v>38</v>
      </c>
      <c r="W863" s="1" t="s">
        <v>38</v>
      </c>
      <c r="X863" s="1" t="s">
        <v>38</v>
      </c>
      <c r="Y863" s="1" t="s">
        <v>38</v>
      </c>
      <c r="Z863" s="1" t="s">
        <v>38</v>
      </c>
      <c r="AA863" s="1" t="s">
        <v>38</v>
      </c>
      <c r="AB863" s="1" t="s">
        <v>38</v>
      </c>
      <c r="AC863" s="1" t="s">
        <v>38</v>
      </c>
      <c r="AD863" s="38" t="s">
        <v>38</v>
      </c>
      <c r="AE863" s="38" t="s">
        <v>38</v>
      </c>
      <c r="AF863" s="1" t="s">
        <v>6420</v>
      </c>
    </row>
    <row r="864" spans="1:32" s="6" customFormat="1" ht="60" customHeight="1" x14ac:dyDescent="0.2">
      <c r="A864" s="1">
        <v>861</v>
      </c>
      <c r="B864" s="1" t="s">
        <v>6223</v>
      </c>
      <c r="C864" s="1" t="s">
        <v>1549</v>
      </c>
      <c r="D864" s="1" t="s">
        <v>1549</v>
      </c>
      <c r="E864" s="1" t="s">
        <v>1608</v>
      </c>
      <c r="F864" s="1" t="s">
        <v>1608</v>
      </c>
      <c r="G864" s="1" t="s">
        <v>8062</v>
      </c>
      <c r="H864" s="1" t="s">
        <v>8061</v>
      </c>
      <c r="I864" s="1" t="s">
        <v>8060</v>
      </c>
      <c r="J864" s="1" t="s">
        <v>1608</v>
      </c>
      <c r="K864" s="1">
        <v>33.350189999999998</v>
      </c>
      <c r="L864" s="1">
        <v>72.920550000000006</v>
      </c>
      <c r="M864" s="1">
        <v>40</v>
      </c>
      <c r="N864" s="1">
        <v>916004</v>
      </c>
      <c r="O864" s="1">
        <v>480000</v>
      </c>
      <c r="P864" s="1" t="s">
        <v>6295</v>
      </c>
      <c r="Q864" s="1">
        <v>3.66</v>
      </c>
      <c r="R864" s="1">
        <v>8.5299999999999994</v>
      </c>
      <c r="S864" s="1" t="s">
        <v>37</v>
      </c>
      <c r="T864" s="1">
        <v>240000</v>
      </c>
      <c r="U864" s="1" t="s">
        <v>37</v>
      </c>
      <c r="V864" s="1">
        <v>192000</v>
      </c>
      <c r="W864" s="1" t="s">
        <v>37</v>
      </c>
      <c r="X864" s="1">
        <v>7.3</v>
      </c>
      <c r="Y864" s="1" t="s">
        <v>38</v>
      </c>
      <c r="Z864" s="1" t="s">
        <v>38</v>
      </c>
      <c r="AA864" s="1" t="s">
        <v>38</v>
      </c>
      <c r="AB864" s="1" t="s">
        <v>38</v>
      </c>
      <c r="AC864" s="1" t="s">
        <v>38</v>
      </c>
      <c r="AD864" s="38" t="s">
        <v>38</v>
      </c>
      <c r="AE864" s="38" t="s">
        <v>38</v>
      </c>
      <c r="AF864" s="1" t="s">
        <v>7213</v>
      </c>
    </row>
    <row r="865" spans="1:32" s="6" customFormat="1" ht="60" customHeight="1" x14ac:dyDescent="0.2">
      <c r="A865" s="5">
        <v>862</v>
      </c>
      <c r="B865" s="1" t="s">
        <v>6223</v>
      </c>
      <c r="C865" s="1" t="s">
        <v>1549</v>
      </c>
      <c r="D865" s="1" t="s">
        <v>1549</v>
      </c>
      <c r="E865" s="1" t="s">
        <v>2883</v>
      </c>
      <c r="F865" s="1" t="s">
        <v>1608</v>
      </c>
      <c r="G865" s="1" t="s">
        <v>8059</v>
      </c>
      <c r="H865" s="1" t="s">
        <v>8058</v>
      </c>
      <c r="I865" s="1" t="s">
        <v>8057</v>
      </c>
      <c r="J865" s="1" t="s">
        <v>2883</v>
      </c>
      <c r="K865" s="1">
        <v>33.344552</v>
      </c>
      <c r="L865" s="1">
        <v>72.951181000000005</v>
      </c>
      <c r="M865" s="1">
        <v>42</v>
      </c>
      <c r="N865" s="1">
        <v>1143328</v>
      </c>
      <c r="O865" s="1">
        <v>480000</v>
      </c>
      <c r="P865" s="40" t="s">
        <v>8056</v>
      </c>
      <c r="Q865" s="1">
        <v>3.66</v>
      </c>
      <c r="R865" s="1">
        <v>7.61</v>
      </c>
      <c r="S865" s="1" t="s">
        <v>37</v>
      </c>
      <c r="T865" s="1">
        <v>240000</v>
      </c>
      <c r="U865" s="1" t="s">
        <v>37</v>
      </c>
      <c r="V865" s="1" t="s">
        <v>38</v>
      </c>
      <c r="W865" s="1" t="s">
        <v>38</v>
      </c>
      <c r="X865" s="1" t="s">
        <v>38</v>
      </c>
      <c r="Y865" s="1" t="s">
        <v>38</v>
      </c>
      <c r="Z865" s="1" t="s">
        <v>38</v>
      </c>
      <c r="AA865" s="1" t="s">
        <v>38</v>
      </c>
      <c r="AB865" s="1" t="s">
        <v>38</v>
      </c>
      <c r="AC865" s="1" t="s">
        <v>38</v>
      </c>
      <c r="AD865" s="38" t="s">
        <v>38</v>
      </c>
      <c r="AE865" s="38" t="s">
        <v>38</v>
      </c>
      <c r="AF865" s="1" t="s">
        <v>6420</v>
      </c>
    </row>
    <row r="866" spans="1:32" s="6" customFormat="1" ht="60" customHeight="1" x14ac:dyDescent="0.2">
      <c r="A866" s="1">
        <v>863</v>
      </c>
      <c r="B866" s="1" t="s">
        <v>6223</v>
      </c>
      <c r="C866" s="1" t="s">
        <v>1549</v>
      </c>
      <c r="D866" s="1" t="s">
        <v>1549</v>
      </c>
      <c r="E866" s="1" t="s">
        <v>2883</v>
      </c>
      <c r="F866" s="1" t="s">
        <v>1608</v>
      </c>
      <c r="G866" s="1" t="s">
        <v>8059</v>
      </c>
      <c r="H866" s="1" t="s">
        <v>8058</v>
      </c>
      <c r="I866" s="1" t="s">
        <v>8057</v>
      </c>
      <c r="J866" s="1" t="s">
        <v>2883</v>
      </c>
      <c r="K866" s="1">
        <v>33.344552</v>
      </c>
      <c r="L866" s="1">
        <v>72.951181000000005</v>
      </c>
      <c r="M866" s="1">
        <v>42</v>
      </c>
      <c r="N866" s="1">
        <v>1143328</v>
      </c>
      <c r="O866" s="1">
        <v>480000</v>
      </c>
      <c r="P866" s="40" t="s">
        <v>8056</v>
      </c>
      <c r="Q866" s="1">
        <v>3.66</v>
      </c>
      <c r="R866" s="1">
        <v>7.61</v>
      </c>
      <c r="S866" s="1" t="s">
        <v>37</v>
      </c>
      <c r="T866" s="1">
        <v>240000</v>
      </c>
      <c r="U866" s="1" t="s">
        <v>37</v>
      </c>
      <c r="V866" s="1">
        <v>192000</v>
      </c>
      <c r="W866" s="1" t="s">
        <v>37</v>
      </c>
      <c r="X866" s="1" t="s">
        <v>38</v>
      </c>
      <c r="Y866" s="1" t="s">
        <v>38</v>
      </c>
      <c r="Z866" s="1" t="s">
        <v>38</v>
      </c>
      <c r="AA866" s="1" t="s">
        <v>38</v>
      </c>
      <c r="AB866" s="1" t="s">
        <v>38</v>
      </c>
      <c r="AC866" s="1" t="s">
        <v>38</v>
      </c>
      <c r="AD866" s="38" t="s">
        <v>38</v>
      </c>
      <c r="AE866" s="38" t="s">
        <v>38</v>
      </c>
      <c r="AF866" s="1" t="s">
        <v>7213</v>
      </c>
    </row>
    <row r="867" spans="1:32" s="6" customFormat="1" ht="60" customHeight="1" x14ac:dyDescent="0.2">
      <c r="A867" s="5">
        <v>864</v>
      </c>
      <c r="B867" s="4" t="s">
        <v>6223</v>
      </c>
      <c r="C867" s="4" t="s">
        <v>27</v>
      </c>
      <c r="D867" s="4" t="s">
        <v>109</v>
      </c>
      <c r="E867" s="1" t="s">
        <v>8055</v>
      </c>
      <c r="F867" s="1" t="s">
        <v>2373</v>
      </c>
      <c r="G867" s="5" t="s">
        <v>8054</v>
      </c>
      <c r="H867" s="1" t="s">
        <v>8053</v>
      </c>
      <c r="I867" s="1" t="s">
        <v>8052</v>
      </c>
      <c r="J867" s="1" t="s">
        <v>6957</v>
      </c>
      <c r="K867" s="1">
        <v>33.567509999999999</v>
      </c>
      <c r="L867" s="1">
        <v>72.465580000000003</v>
      </c>
      <c r="M867" s="1">
        <v>40</v>
      </c>
      <c r="N867" s="1">
        <v>1119189</v>
      </c>
      <c r="O867" s="4">
        <v>480000</v>
      </c>
      <c r="P867" s="46">
        <v>45901</v>
      </c>
      <c r="Q867" s="1">
        <v>3.65</v>
      </c>
      <c r="R867" s="1">
        <v>13</v>
      </c>
      <c r="S867" s="1" t="s">
        <v>37</v>
      </c>
      <c r="T867" s="4">
        <v>240000</v>
      </c>
      <c r="U867" s="4" t="s">
        <v>37</v>
      </c>
      <c r="V867" s="77">
        <v>192000</v>
      </c>
      <c r="W867" s="4" t="s">
        <v>37</v>
      </c>
      <c r="X867" s="1">
        <v>8.5299999999999994</v>
      </c>
      <c r="Y867" s="4" t="s">
        <v>147</v>
      </c>
      <c r="Z867" s="52" t="s">
        <v>38</v>
      </c>
      <c r="AA867" s="52" t="s">
        <v>38</v>
      </c>
      <c r="AB867" s="52" t="s">
        <v>38</v>
      </c>
      <c r="AC867" s="100" t="s">
        <v>8051</v>
      </c>
      <c r="AD867" s="52" t="s">
        <v>38</v>
      </c>
      <c r="AE867" s="52" t="s">
        <v>38</v>
      </c>
      <c r="AF867" s="11" t="s">
        <v>6661</v>
      </c>
    </row>
    <row r="868" spans="1:32" s="6" customFormat="1" ht="60" customHeight="1" x14ac:dyDescent="0.2">
      <c r="A868" s="1">
        <v>865</v>
      </c>
      <c r="B868" s="4" t="s">
        <v>6223</v>
      </c>
      <c r="C868" s="4" t="s">
        <v>27</v>
      </c>
      <c r="D868" s="4" t="s">
        <v>109</v>
      </c>
      <c r="E868" s="1" t="s">
        <v>2685</v>
      </c>
      <c r="F868" s="1" t="s">
        <v>2221</v>
      </c>
      <c r="G868" s="5" t="s">
        <v>8050</v>
      </c>
      <c r="H868" s="77" t="s">
        <v>8049</v>
      </c>
      <c r="I868" s="12" t="s">
        <v>8048</v>
      </c>
      <c r="J868" s="1" t="s">
        <v>2685</v>
      </c>
      <c r="K868" s="1">
        <v>33.512090000000001</v>
      </c>
      <c r="L868" s="1">
        <v>72.629720000000006</v>
      </c>
      <c r="M868" s="1">
        <v>50</v>
      </c>
      <c r="N868" s="1">
        <v>1011283</v>
      </c>
      <c r="O868" s="4">
        <v>480000</v>
      </c>
      <c r="P868" s="12" t="s">
        <v>8047</v>
      </c>
      <c r="Q868" s="4">
        <v>3.65</v>
      </c>
      <c r="R868" s="1">
        <v>15</v>
      </c>
      <c r="S868" s="1" t="s">
        <v>37</v>
      </c>
      <c r="T868" s="52" t="s">
        <v>38</v>
      </c>
      <c r="U868" s="52" t="s">
        <v>38</v>
      </c>
      <c r="V868" s="52" t="s">
        <v>38</v>
      </c>
      <c r="W868" s="52" t="s">
        <v>38</v>
      </c>
      <c r="X868" s="52" t="s">
        <v>38</v>
      </c>
      <c r="Y868" s="52" t="s">
        <v>38</v>
      </c>
      <c r="Z868" s="52" t="s">
        <v>38</v>
      </c>
      <c r="AA868" s="52" t="s">
        <v>38</v>
      </c>
      <c r="AB868" s="52" t="s">
        <v>38</v>
      </c>
      <c r="AC868" s="52" t="s">
        <v>38</v>
      </c>
      <c r="AD868" s="52" t="s">
        <v>38</v>
      </c>
      <c r="AE868" s="52" t="s">
        <v>38</v>
      </c>
      <c r="AF868" s="11" t="s">
        <v>6971</v>
      </c>
    </row>
    <row r="869" spans="1:32" s="6" customFormat="1" ht="60" customHeight="1" x14ac:dyDescent="0.2">
      <c r="A869" s="5">
        <v>866</v>
      </c>
      <c r="B869" s="4" t="s">
        <v>6223</v>
      </c>
      <c r="C869" s="4" t="s">
        <v>27</v>
      </c>
      <c r="D869" s="4" t="s">
        <v>109</v>
      </c>
      <c r="E869" s="1" t="s">
        <v>8043</v>
      </c>
      <c r="F869" s="1" t="s">
        <v>2221</v>
      </c>
      <c r="G869" s="5" t="s">
        <v>8046</v>
      </c>
      <c r="H869" s="4" t="s">
        <v>8045</v>
      </c>
      <c r="I869" s="4" t="s">
        <v>8044</v>
      </c>
      <c r="J869" s="1" t="s">
        <v>8043</v>
      </c>
      <c r="K869" s="4">
        <v>33.505510000000001</v>
      </c>
      <c r="L869" s="4">
        <v>72.60727</v>
      </c>
      <c r="M869" s="4">
        <v>44</v>
      </c>
      <c r="N869" s="4">
        <v>1120634</v>
      </c>
      <c r="O869" s="4">
        <v>480000</v>
      </c>
      <c r="P869" s="46">
        <v>45962</v>
      </c>
      <c r="Q869" s="4">
        <v>3.04</v>
      </c>
      <c r="R869" s="4">
        <v>12</v>
      </c>
      <c r="S869" s="1" t="s">
        <v>37</v>
      </c>
      <c r="T869" s="52" t="s">
        <v>38</v>
      </c>
      <c r="U869" s="52" t="s">
        <v>38</v>
      </c>
      <c r="V869" s="52" t="s">
        <v>38</v>
      </c>
      <c r="W869" s="52" t="s">
        <v>38</v>
      </c>
      <c r="X869" s="52" t="s">
        <v>38</v>
      </c>
      <c r="Y869" s="52" t="s">
        <v>38</v>
      </c>
      <c r="Z869" s="52" t="s">
        <v>38</v>
      </c>
      <c r="AA869" s="52" t="s">
        <v>38</v>
      </c>
      <c r="AB869" s="52" t="s">
        <v>38</v>
      </c>
      <c r="AC869" s="52" t="s">
        <v>38</v>
      </c>
      <c r="AD869" s="52" t="s">
        <v>38</v>
      </c>
      <c r="AE869" s="52" t="s">
        <v>38</v>
      </c>
      <c r="AF869" s="11" t="s">
        <v>6971</v>
      </c>
    </row>
    <row r="870" spans="1:32" s="6" customFormat="1" ht="60" customHeight="1" x14ac:dyDescent="0.2">
      <c r="A870" s="1">
        <v>867</v>
      </c>
      <c r="B870" s="4" t="s">
        <v>6223</v>
      </c>
      <c r="C870" s="4" t="s">
        <v>27</v>
      </c>
      <c r="D870" s="4" t="s">
        <v>109</v>
      </c>
      <c r="E870" s="1" t="s">
        <v>255</v>
      </c>
      <c r="F870" s="1" t="s">
        <v>255</v>
      </c>
      <c r="G870" s="5" t="s">
        <v>8042</v>
      </c>
      <c r="H870" s="77" t="s">
        <v>8041</v>
      </c>
      <c r="I870" s="12" t="s">
        <v>8040</v>
      </c>
      <c r="J870" s="1" t="s">
        <v>255</v>
      </c>
      <c r="K870" s="1">
        <v>33.493400000000001</v>
      </c>
      <c r="L870" s="1">
        <v>72.629720000000006</v>
      </c>
      <c r="M870" s="1">
        <v>45</v>
      </c>
      <c r="N870" s="1">
        <v>1101912</v>
      </c>
      <c r="O870" s="4">
        <v>480000</v>
      </c>
      <c r="P870" s="40">
        <v>45962</v>
      </c>
      <c r="Q870" s="4">
        <v>3.65</v>
      </c>
      <c r="R870" s="1">
        <v>12</v>
      </c>
      <c r="S870" s="1" t="s">
        <v>37</v>
      </c>
      <c r="T870" s="52" t="s">
        <v>38</v>
      </c>
      <c r="U870" s="52" t="s">
        <v>38</v>
      </c>
      <c r="V870" s="52" t="s">
        <v>38</v>
      </c>
      <c r="W870" s="52" t="s">
        <v>38</v>
      </c>
      <c r="X870" s="52" t="s">
        <v>38</v>
      </c>
      <c r="Y870" s="52" t="s">
        <v>38</v>
      </c>
      <c r="Z870" s="52" t="s">
        <v>38</v>
      </c>
      <c r="AA870" s="52" t="s">
        <v>38</v>
      </c>
      <c r="AB870" s="52" t="s">
        <v>38</v>
      </c>
      <c r="AC870" s="52" t="s">
        <v>38</v>
      </c>
      <c r="AD870" s="52" t="s">
        <v>38</v>
      </c>
      <c r="AE870" s="52" t="s">
        <v>38</v>
      </c>
      <c r="AF870" s="11" t="s">
        <v>6971</v>
      </c>
    </row>
    <row r="871" spans="1:32" s="6" customFormat="1" ht="60" customHeight="1" x14ac:dyDescent="0.2">
      <c r="A871" s="5">
        <v>868</v>
      </c>
      <c r="B871" s="1" t="s">
        <v>6223</v>
      </c>
      <c r="C871" s="5" t="s">
        <v>27</v>
      </c>
      <c r="D871" s="5" t="s">
        <v>28</v>
      </c>
      <c r="E871" s="1" t="s">
        <v>8036</v>
      </c>
      <c r="F871" s="1" t="s">
        <v>8036</v>
      </c>
      <c r="G871" s="5" t="s">
        <v>8039</v>
      </c>
      <c r="H871" s="1" t="s">
        <v>8038</v>
      </c>
      <c r="I871" s="1" t="s">
        <v>8037</v>
      </c>
      <c r="J871" s="1" t="s">
        <v>8036</v>
      </c>
      <c r="K871" s="1">
        <v>33.220599999999997</v>
      </c>
      <c r="L871" s="1">
        <v>72.412400000000005</v>
      </c>
      <c r="M871" s="1">
        <v>45</v>
      </c>
      <c r="N871" s="1">
        <v>1573899</v>
      </c>
      <c r="O871" s="35">
        <v>432000</v>
      </c>
      <c r="P871" s="1" t="s">
        <v>6713</v>
      </c>
      <c r="Q871" s="1">
        <v>5.48</v>
      </c>
      <c r="R871" s="1">
        <v>9</v>
      </c>
      <c r="S871" s="5" t="s">
        <v>37</v>
      </c>
      <c r="T871" s="5">
        <v>240000</v>
      </c>
      <c r="U871" s="5" t="s">
        <v>37</v>
      </c>
      <c r="V871" s="52" t="s">
        <v>38</v>
      </c>
      <c r="W871" s="52" t="s">
        <v>38</v>
      </c>
      <c r="X871" s="52" t="s">
        <v>38</v>
      </c>
      <c r="Y871" s="52" t="s">
        <v>38</v>
      </c>
      <c r="Z871" s="52" t="s">
        <v>38</v>
      </c>
      <c r="AA871" s="52" t="s">
        <v>38</v>
      </c>
      <c r="AB871" s="52" t="s">
        <v>38</v>
      </c>
      <c r="AC871" s="52" t="s">
        <v>38</v>
      </c>
      <c r="AD871" s="52" t="s">
        <v>38</v>
      </c>
      <c r="AE871" s="52" t="s">
        <v>38</v>
      </c>
      <c r="AF871" s="11" t="s">
        <v>7929</v>
      </c>
    </row>
    <row r="872" spans="1:32" s="6" customFormat="1" ht="60" customHeight="1" x14ac:dyDescent="0.2">
      <c r="A872" s="1">
        <v>869</v>
      </c>
      <c r="B872" s="1" t="s">
        <v>6223</v>
      </c>
      <c r="C872" s="5" t="s">
        <v>27</v>
      </c>
      <c r="D872" s="5" t="s">
        <v>28</v>
      </c>
      <c r="E872" s="5" t="s">
        <v>4894</v>
      </c>
      <c r="F872" s="5" t="s">
        <v>4894</v>
      </c>
      <c r="G872" s="5" t="s">
        <v>8035</v>
      </c>
      <c r="H872" s="5" t="s">
        <v>8034</v>
      </c>
      <c r="I872" s="1" t="s">
        <v>8033</v>
      </c>
      <c r="J872" s="5" t="s">
        <v>4894</v>
      </c>
      <c r="K872" s="1">
        <v>33.504600000000003</v>
      </c>
      <c r="L872" s="1">
        <v>72.388099999999994</v>
      </c>
      <c r="M872" s="1">
        <v>40</v>
      </c>
      <c r="N872" s="1">
        <v>1573899</v>
      </c>
      <c r="O872" s="35">
        <v>432000</v>
      </c>
      <c r="P872" s="1" t="s">
        <v>6713</v>
      </c>
      <c r="Q872" s="1">
        <v>5.48</v>
      </c>
      <c r="R872" s="1">
        <v>9</v>
      </c>
      <c r="S872" s="5" t="s">
        <v>37</v>
      </c>
      <c r="T872" s="5">
        <v>240000</v>
      </c>
      <c r="U872" s="5" t="s">
        <v>37</v>
      </c>
      <c r="V872" s="52" t="s">
        <v>38</v>
      </c>
      <c r="W872" s="52" t="s">
        <v>38</v>
      </c>
      <c r="X872" s="52" t="s">
        <v>38</v>
      </c>
      <c r="Y872" s="52" t="s">
        <v>38</v>
      </c>
      <c r="Z872" s="52" t="s">
        <v>38</v>
      </c>
      <c r="AA872" s="52" t="s">
        <v>38</v>
      </c>
      <c r="AB872" s="52" t="s">
        <v>38</v>
      </c>
      <c r="AC872" s="52" t="s">
        <v>38</v>
      </c>
      <c r="AD872" s="52" t="s">
        <v>38</v>
      </c>
      <c r="AE872" s="52" t="s">
        <v>38</v>
      </c>
      <c r="AF872" s="11" t="s">
        <v>7929</v>
      </c>
    </row>
    <row r="873" spans="1:32" s="6" customFormat="1" ht="60" customHeight="1" x14ac:dyDescent="0.2">
      <c r="A873" s="5">
        <v>870</v>
      </c>
      <c r="B873" s="1" t="s">
        <v>6223</v>
      </c>
      <c r="C873" s="5" t="s">
        <v>27</v>
      </c>
      <c r="D873" s="5" t="s">
        <v>28</v>
      </c>
      <c r="E873" s="5" t="s">
        <v>1719</v>
      </c>
      <c r="F873" s="5" t="s">
        <v>178</v>
      </c>
      <c r="G873" s="5" t="s">
        <v>8032</v>
      </c>
      <c r="H873" s="5" t="s">
        <v>8031</v>
      </c>
      <c r="I873" s="5" t="s">
        <v>2454</v>
      </c>
      <c r="J873" s="5" t="s">
        <v>1719</v>
      </c>
      <c r="K873" s="5">
        <v>33.56709</v>
      </c>
      <c r="L873" s="5">
        <v>71.843298300000001</v>
      </c>
      <c r="M873" s="1">
        <v>43</v>
      </c>
      <c r="N873" s="1">
        <v>1381644</v>
      </c>
      <c r="O873" s="35">
        <v>432000</v>
      </c>
      <c r="P873" s="1" t="s">
        <v>8022</v>
      </c>
      <c r="Q873" s="1">
        <v>4.88</v>
      </c>
      <c r="R873" s="1">
        <v>9</v>
      </c>
      <c r="S873" s="5" t="s">
        <v>37</v>
      </c>
      <c r="T873" s="5">
        <v>240000</v>
      </c>
      <c r="U873" s="5" t="s">
        <v>37</v>
      </c>
      <c r="V873" s="1">
        <v>192000</v>
      </c>
      <c r="W873" s="1" t="s">
        <v>37</v>
      </c>
      <c r="X873" s="1">
        <v>9.14</v>
      </c>
      <c r="Y873" s="1" t="s">
        <v>147</v>
      </c>
      <c r="Z873" s="52" t="s">
        <v>38</v>
      </c>
      <c r="AA873" s="52" t="s">
        <v>38</v>
      </c>
      <c r="AB873" s="52" t="s">
        <v>38</v>
      </c>
      <c r="AC873" s="5" t="s">
        <v>8030</v>
      </c>
      <c r="AD873" s="52" t="s">
        <v>38</v>
      </c>
      <c r="AE873" s="52" t="s">
        <v>38</v>
      </c>
      <c r="AF873" s="11" t="s">
        <v>6360</v>
      </c>
    </row>
    <row r="874" spans="1:32" s="6" customFormat="1" ht="60" customHeight="1" x14ac:dyDescent="0.2">
      <c r="A874" s="1">
        <v>871</v>
      </c>
      <c r="B874" s="1" t="s">
        <v>6223</v>
      </c>
      <c r="C874" s="5" t="s">
        <v>27</v>
      </c>
      <c r="D874" s="5" t="s">
        <v>28</v>
      </c>
      <c r="E874" s="5" t="s">
        <v>178</v>
      </c>
      <c r="F874" s="5" t="s">
        <v>178</v>
      </c>
      <c r="G874" s="5" t="s">
        <v>8029</v>
      </c>
      <c r="H874" s="5" t="s">
        <v>8028</v>
      </c>
      <c r="I874" s="5" t="s">
        <v>8027</v>
      </c>
      <c r="J874" s="5" t="s">
        <v>178</v>
      </c>
      <c r="K874" s="5">
        <v>33.377124999999999</v>
      </c>
      <c r="L874" s="5">
        <v>71.928837000000001</v>
      </c>
      <c r="M874" s="1">
        <v>46</v>
      </c>
      <c r="N874" s="1">
        <v>1381644</v>
      </c>
      <c r="O874" s="35">
        <v>432000</v>
      </c>
      <c r="P874" s="1" t="s">
        <v>8022</v>
      </c>
      <c r="Q874" s="1">
        <v>4.88</v>
      </c>
      <c r="R874" s="1">
        <v>9</v>
      </c>
      <c r="S874" s="5" t="s">
        <v>37</v>
      </c>
      <c r="T874" s="5">
        <v>240000</v>
      </c>
      <c r="U874" s="5" t="s">
        <v>37</v>
      </c>
      <c r="V874" s="1">
        <v>192000</v>
      </c>
      <c r="W874" s="1" t="s">
        <v>37</v>
      </c>
      <c r="X874" s="1">
        <v>6.7</v>
      </c>
      <c r="Y874" s="1" t="s">
        <v>147</v>
      </c>
      <c r="Z874" s="52" t="s">
        <v>38</v>
      </c>
      <c r="AA874" s="52" t="s">
        <v>38</v>
      </c>
      <c r="AB874" s="52" t="s">
        <v>38</v>
      </c>
      <c r="AC874" s="5" t="s">
        <v>8026</v>
      </c>
      <c r="AD874" s="52" t="s">
        <v>38</v>
      </c>
      <c r="AE874" s="52" t="s">
        <v>38</v>
      </c>
      <c r="AF874" s="11" t="s">
        <v>6360</v>
      </c>
    </row>
    <row r="875" spans="1:32" s="6" customFormat="1" ht="60" customHeight="1" x14ac:dyDescent="0.2">
      <c r="A875" s="5">
        <v>872</v>
      </c>
      <c r="B875" s="1" t="s">
        <v>6223</v>
      </c>
      <c r="C875" s="5" t="s">
        <v>27</v>
      </c>
      <c r="D875" s="5" t="s">
        <v>28</v>
      </c>
      <c r="E875" s="5" t="s">
        <v>7981</v>
      </c>
      <c r="F875" s="5" t="s">
        <v>185</v>
      </c>
      <c r="G875" s="5" t="s">
        <v>8025</v>
      </c>
      <c r="H875" s="5" t="s">
        <v>8024</v>
      </c>
      <c r="I875" s="5" t="s">
        <v>8023</v>
      </c>
      <c r="J875" s="5" t="s">
        <v>7981</v>
      </c>
      <c r="K875" s="5">
        <v>33.392071000000001</v>
      </c>
      <c r="L875" s="5">
        <v>71.983755000000002</v>
      </c>
      <c r="M875" s="1">
        <v>40</v>
      </c>
      <c r="N875" s="1">
        <v>1381644</v>
      </c>
      <c r="O875" s="35">
        <v>432000</v>
      </c>
      <c r="P875" s="1" t="s">
        <v>8022</v>
      </c>
      <c r="Q875" s="1">
        <v>4.88</v>
      </c>
      <c r="R875" s="1">
        <v>9</v>
      </c>
      <c r="S875" s="5" t="s">
        <v>37</v>
      </c>
      <c r="T875" s="5">
        <v>240000</v>
      </c>
      <c r="U875" s="5" t="s">
        <v>37</v>
      </c>
      <c r="V875" s="1">
        <v>192000</v>
      </c>
      <c r="W875" s="1" t="s">
        <v>37</v>
      </c>
      <c r="X875" s="1">
        <v>6.7</v>
      </c>
      <c r="Y875" s="1" t="s">
        <v>147</v>
      </c>
      <c r="Z875" s="52" t="s">
        <v>38</v>
      </c>
      <c r="AA875" s="52" t="s">
        <v>38</v>
      </c>
      <c r="AB875" s="52" t="s">
        <v>38</v>
      </c>
      <c r="AC875" s="5" t="s">
        <v>7970</v>
      </c>
      <c r="AD875" s="52" t="s">
        <v>38</v>
      </c>
      <c r="AE875" s="52" t="s">
        <v>38</v>
      </c>
      <c r="AF875" s="11" t="s">
        <v>6360</v>
      </c>
    </row>
    <row r="876" spans="1:32" s="6" customFormat="1" ht="60" customHeight="1" x14ac:dyDescent="0.2">
      <c r="A876" s="1">
        <v>873</v>
      </c>
      <c r="B876" s="11" t="s">
        <v>6223</v>
      </c>
      <c r="C876" s="11" t="s">
        <v>2506</v>
      </c>
      <c r="D876" s="11" t="s">
        <v>27</v>
      </c>
      <c r="E876" s="11" t="s">
        <v>2930</v>
      </c>
      <c r="F876" s="11" t="s">
        <v>2458</v>
      </c>
      <c r="G876" s="11" t="s">
        <v>8021</v>
      </c>
      <c r="H876" s="11" t="s">
        <v>8020</v>
      </c>
      <c r="I876" s="11" t="s">
        <v>8019</v>
      </c>
      <c r="J876" s="11" t="s">
        <v>2930</v>
      </c>
      <c r="K876" s="11">
        <v>33.736051000000003</v>
      </c>
      <c r="L876" s="11">
        <v>72.485979999999998</v>
      </c>
      <c r="M876" s="11">
        <v>40</v>
      </c>
      <c r="N876" s="57">
        <v>1277764.3199427412</v>
      </c>
      <c r="O876" s="57">
        <v>480000</v>
      </c>
      <c r="P876" s="52" t="s">
        <v>8018</v>
      </c>
      <c r="Q876" s="11">
        <v>4.57</v>
      </c>
      <c r="R876" s="11">
        <v>14</v>
      </c>
      <c r="S876" s="5" t="s">
        <v>37</v>
      </c>
      <c r="T876" s="57">
        <v>240000</v>
      </c>
      <c r="U876" s="5" t="s">
        <v>37</v>
      </c>
      <c r="V876" s="11">
        <v>192000</v>
      </c>
      <c r="W876" s="1" t="s">
        <v>37</v>
      </c>
      <c r="X876" s="11">
        <v>8.1999999999999993</v>
      </c>
      <c r="Y876" s="11" t="s">
        <v>147</v>
      </c>
      <c r="Z876" s="11">
        <v>800000</v>
      </c>
      <c r="AA876" s="52" t="s">
        <v>38</v>
      </c>
      <c r="AB876" s="52" t="s">
        <v>38</v>
      </c>
      <c r="AC876" s="207" t="s">
        <v>7992</v>
      </c>
      <c r="AD876" s="52" t="s">
        <v>38</v>
      </c>
      <c r="AE876" s="52" t="s">
        <v>38</v>
      </c>
      <c r="AF876" s="11" t="s">
        <v>7964</v>
      </c>
    </row>
    <row r="877" spans="1:32" s="6" customFormat="1" ht="60" customHeight="1" x14ac:dyDescent="0.2">
      <c r="A877" s="5">
        <v>874</v>
      </c>
      <c r="B877" s="11" t="s">
        <v>6223</v>
      </c>
      <c r="C877" s="11" t="s">
        <v>2506</v>
      </c>
      <c r="D877" s="11" t="s">
        <v>27</v>
      </c>
      <c r="E877" s="11" t="s">
        <v>2930</v>
      </c>
      <c r="F877" s="11" t="s">
        <v>2458</v>
      </c>
      <c r="G877" s="11" t="s">
        <v>8017</v>
      </c>
      <c r="H877" s="11" t="s">
        <v>3770</v>
      </c>
      <c r="I877" s="11" t="s">
        <v>3771</v>
      </c>
      <c r="J877" s="11" t="s">
        <v>8001</v>
      </c>
      <c r="K877" s="11">
        <v>33.745471000000002</v>
      </c>
      <c r="L877" s="11">
        <v>72.468190000000007</v>
      </c>
      <c r="M877" s="11">
        <v>40</v>
      </c>
      <c r="N877" s="57">
        <v>1575668</v>
      </c>
      <c r="O877" s="57">
        <v>480000</v>
      </c>
      <c r="P877" s="52" t="s">
        <v>8000</v>
      </c>
      <c r="Q877" s="11">
        <v>4.57</v>
      </c>
      <c r="R877" s="11">
        <v>15</v>
      </c>
      <c r="S877" s="5" t="s">
        <v>37</v>
      </c>
      <c r="T877" s="57">
        <v>240000</v>
      </c>
      <c r="U877" s="5" t="s">
        <v>37</v>
      </c>
      <c r="V877" s="11">
        <v>192000</v>
      </c>
      <c r="W877" s="1" t="s">
        <v>37</v>
      </c>
      <c r="X877" s="11">
        <v>6.2</v>
      </c>
      <c r="Y877" s="11" t="s">
        <v>147</v>
      </c>
      <c r="Z877" s="11">
        <v>800000</v>
      </c>
      <c r="AA877" s="52" t="s">
        <v>38</v>
      </c>
      <c r="AB877" s="52" t="s">
        <v>38</v>
      </c>
      <c r="AC877" s="207" t="s">
        <v>7992</v>
      </c>
      <c r="AD877" s="52" t="s">
        <v>38</v>
      </c>
      <c r="AE877" s="52" t="s">
        <v>38</v>
      </c>
      <c r="AF877" s="11" t="s">
        <v>7964</v>
      </c>
    </row>
    <row r="878" spans="1:32" s="6" customFormat="1" ht="60" customHeight="1" x14ac:dyDescent="0.2">
      <c r="A878" s="1">
        <v>875</v>
      </c>
      <c r="B878" s="1" t="s">
        <v>6223</v>
      </c>
      <c r="C878" s="1" t="s">
        <v>2506</v>
      </c>
      <c r="D878" s="1" t="s">
        <v>27</v>
      </c>
      <c r="E878" s="1" t="s">
        <v>2501</v>
      </c>
      <c r="F878" s="1" t="s">
        <v>2501</v>
      </c>
      <c r="G878" s="5" t="s">
        <v>8016</v>
      </c>
      <c r="H878" s="5" t="s">
        <v>6731</v>
      </c>
      <c r="I878" s="5" t="s">
        <v>6730</v>
      </c>
      <c r="J878" s="1" t="s">
        <v>2501</v>
      </c>
      <c r="K878" s="5">
        <v>33.702227000000001</v>
      </c>
      <c r="L878" s="5">
        <v>72.416382999999996</v>
      </c>
      <c r="M878" s="1">
        <v>40</v>
      </c>
      <c r="N878" s="1" t="s">
        <v>34</v>
      </c>
      <c r="O878" s="50">
        <v>480000</v>
      </c>
      <c r="P878" s="1" t="s">
        <v>8015</v>
      </c>
      <c r="Q878" s="1">
        <v>4.57</v>
      </c>
      <c r="R878" s="4">
        <v>10.7</v>
      </c>
      <c r="S878" s="5" t="s">
        <v>37</v>
      </c>
      <c r="T878" s="11">
        <v>240000</v>
      </c>
      <c r="U878" s="5" t="s">
        <v>37</v>
      </c>
      <c r="V878" s="52" t="s">
        <v>38</v>
      </c>
      <c r="W878" s="52" t="s">
        <v>38</v>
      </c>
      <c r="X878" s="52" t="s">
        <v>38</v>
      </c>
      <c r="Y878" s="52" t="s">
        <v>38</v>
      </c>
      <c r="Z878" s="52" t="s">
        <v>38</v>
      </c>
      <c r="AA878" s="52" t="s">
        <v>38</v>
      </c>
      <c r="AB878" s="52" t="s">
        <v>38</v>
      </c>
      <c r="AC878" s="52" t="s">
        <v>38</v>
      </c>
      <c r="AD878" s="52" t="s">
        <v>38</v>
      </c>
      <c r="AE878" s="52" t="s">
        <v>38</v>
      </c>
      <c r="AF878" s="11" t="s">
        <v>7924</v>
      </c>
    </row>
    <row r="879" spans="1:32" s="6" customFormat="1" ht="60" customHeight="1" x14ac:dyDescent="0.2">
      <c r="A879" s="5">
        <v>876</v>
      </c>
      <c r="B879" s="11" t="s">
        <v>6223</v>
      </c>
      <c r="C879" s="11" t="s">
        <v>2506</v>
      </c>
      <c r="D879" s="11" t="s">
        <v>6326</v>
      </c>
      <c r="E879" s="11" t="s">
        <v>3900</v>
      </c>
      <c r="F879" s="11" t="s">
        <v>8010</v>
      </c>
      <c r="G879" s="11" t="s">
        <v>8014</v>
      </c>
      <c r="H879" s="11" t="s">
        <v>8013</v>
      </c>
      <c r="I879" s="11" t="s">
        <v>8012</v>
      </c>
      <c r="J879" s="11" t="s">
        <v>3900</v>
      </c>
      <c r="K879" s="11">
        <v>33.531424999999999</v>
      </c>
      <c r="L879" s="11">
        <v>72.658385999999979</v>
      </c>
      <c r="M879" s="11">
        <v>40</v>
      </c>
      <c r="N879" s="57">
        <v>1381653</v>
      </c>
      <c r="O879" s="57">
        <v>480000</v>
      </c>
      <c r="P879" s="52" t="s">
        <v>8000</v>
      </c>
      <c r="Q879" s="11">
        <v>3.66</v>
      </c>
      <c r="R879" s="11">
        <v>15</v>
      </c>
      <c r="S879" s="5" t="s">
        <v>37</v>
      </c>
      <c r="T879" s="57">
        <v>240000</v>
      </c>
      <c r="U879" s="5" t="s">
        <v>37</v>
      </c>
      <c r="V879" s="11">
        <v>192000</v>
      </c>
      <c r="W879" s="1" t="s">
        <v>37</v>
      </c>
      <c r="X879" s="11">
        <v>10</v>
      </c>
      <c r="Y879" s="11" t="s">
        <v>147</v>
      </c>
      <c r="Z879" s="11">
        <v>800000</v>
      </c>
      <c r="AA879" s="52" t="s">
        <v>38</v>
      </c>
      <c r="AB879" s="52" t="s">
        <v>38</v>
      </c>
      <c r="AC879" s="207" t="s">
        <v>7992</v>
      </c>
      <c r="AD879" s="52" t="s">
        <v>38</v>
      </c>
      <c r="AE879" s="52" t="s">
        <v>38</v>
      </c>
      <c r="AF879" s="11" t="s">
        <v>7929</v>
      </c>
    </row>
    <row r="880" spans="1:32" s="6" customFormat="1" ht="60" customHeight="1" x14ac:dyDescent="0.2">
      <c r="A880" s="1">
        <v>877</v>
      </c>
      <c r="B880" s="11" t="s">
        <v>6223</v>
      </c>
      <c r="C880" s="11" t="s">
        <v>2506</v>
      </c>
      <c r="D880" s="11" t="s">
        <v>8011</v>
      </c>
      <c r="E880" s="11" t="s">
        <v>8006</v>
      </c>
      <c r="F880" s="11" t="s">
        <v>8010</v>
      </c>
      <c r="G880" s="11" t="s">
        <v>8009</v>
      </c>
      <c r="H880" s="11" t="s">
        <v>8008</v>
      </c>
      <c r="I880" s="11" t="s">
        <v>8007</v>
      </c>
      <c r="J880" s="11" t="s">
        <v>8006</v>
      </c>
      <c r="K880" s="11">
        <v>33.538747000000001</v>
      </c>
      <c r="L880" s="11">
        <v>72.655439999999999</v>
      </c>
      <c r="M880" s="11">
        <v>40</v>
      </c>
      <c r="N880" s="57">
        <v>1381653</v>
      </c>
      <c r="O880" s="57">
        <v>480000</v>
      </c>
      <c r="P880" s="11" t="s">
        <v>8005</v>
      </c>
      <c r="Q880" s="11">
        <v>4.57</v>
      </c>
      <c r="R880" s="11">
        <v>13</v>
      </c>
      <c r="S880" s="5" t="s">
        <v>37</v>
      </c>
      <c r="T880" s="57">
        <v>240000</v>
      </c>
      <c r="U880" s="5" t="s">
        <v>37</v>
      </c>
      <c r="V880" s="11">
        <v>192000</v>
      </c>
      <c r="W880" s="1" t="s">
        <v>37</v>
      </c>
      <c r="X880" s="52" t="s">
        <v>38</v>
      </c>
      <c r="Y880" s="52" t="s">
        <v>38</v>
      </c>
      <c r="Z880" s="52" t="s">
        <v>38</v>
      </c>
      <c r="AA880" s="52" t="s">
        <v>38</v>
      </c>
      <c r="AB880" s="52" t="s">
        <v>38</v>
      </c>
      <c r="AC880" s="11"/>
      <c r="AD880" s="52" t="s">
        <v>38</v>
      </c>
      <c r="AE880" s="52" t="s">
        <v>38</v>
      </c>
      <c r="AF880" s="11" t="s">
        <v>7964</v>
      </c>
    </row>
    <row r="881" spans="1:32" s="6" customFormat="1" ht="60" customHeight="1" x14ac:dyDescent="0.2">
      <c r="A881" s="5">
        <v>878</v>
      </c>
      <c r="B881" s="11" t="s">
        <v>6223</v>
      </c>
      <c r="C881" s="11" t="s">
        <v>2506</v>
      </c>
      <c r="D881" s="11" t="s">
        <v>27</v>
      </c>
      <c r="E881" s="11" t="s">
        <v>2930</v>
      </c>
      <c r="F881" s="11" t="s">
        <v>2458</v>
      </c>
      <c r="G881" s="11" t="s">
        <v>8004</v>
      </c>
      <c r="H881" s="11" t="s">
        <v>8003</v>
      </c>
      <c r="I881" s="11" t="s">
        <v>8002</v>
      </c>
      <c r="J881" s="11" t="s">
        <v>8001</v>
      </c>
      <c r="K881" s="11">
        <v>33.735945999999998</v>
      </c>
      <c r="L881" s="11">
        <v>72.484960000000001</v>
      </c>
      <c r="M881" s="11">
        <v>40</v>
      </c>
      <c r="N881" s="57">
        <v>1381653</v>
      </c>
      <c r="O881" s="57">
        <v>480000</v>
      </c>
      <c r="P881" s="52" t="s">
        <v>8000</v>
      </c>
      <c r="Q881" s="11">
        <v>4.57</v>
      </c>
      <c r="R881" s="11">
        <v>18</v>
      </c>
      <c r="S881" s="5" t="s">
        <v>37</v>
      </c>
      <c r="T881" s="57">
        <v>240000</v>
      </c>
      <c r="U881" s="5" t="s">
        <v>37</v>
      </c>
      <c r="V881" s="11">
        <v>192000</v>
      </c>
      <c r="W881" s="1" t="s">
        <v>37</v>
      </c>
      <c r="X881" s="52" t="s">
        <v>38</v>
      </c>
      <c r="Y881" s="11" t="s">
        <v>147</v>
      </c>
      <c r="Z881" s="11">
        <v>800000</v>
      </c>
      <c r="AA881" s="52" t="s">
        <v>38</v>
      </c>
      <c r="AB881" s="52" t="s">
        <v>38</v>
      </c>
      <c r="AC881" s="207" t="s">
        <v>7992</v>
      </c>
      <c r="AD881" s="52" t="s">
        <v>38</v>
      </c>
      <c r="AE881" s="52" t="s">
        <v>38</v>
      </c>
      <c r="AF881" s="11" t="s">
        <v>7964</v>
      </c>
    </row>
    <row r="882" spans="1:32" s="6" customFormat="1" ht="60" customHeight="1" x14ac:dyDescent="0.2">
      <c r="A882" s="1">
        <v>879</v>
      </c>
      <c r="B882" s="11" t="s">
        <v>6223</v>
      </c>
      <c r="C882" s="11" t="s">
        <v>2506</v>
      </c>
      <c r="D882" s="11" t="s">
        <v>109</v>
      </c>
      <c r="E882" s="11" t="s">
        <v>1841</v>
      </c>
      <c r="F882" s="11" t="s">
        <v>7999</v>
      </c>
      <c r="G882" s="11" t="s">
        <v>7998</v>
      </c>
      <c r="H882" s="11" t="s">
        <v>1844</v>
      </c>
      <c r="I882" s="11" t="s">
        <v>1845</v>
      </c>
      <c r="J882" s="11" t="s">
        <v>1841</v>
      </c>
      <c r="K882" s="11">
        <v>33.705452999999999</v>
      </c>
      <c r="L882" s="11">
        <v>72.489204999999998</v>
      </c>
      <c r="M882" s="11">
        <v>40</v>
      </c>
      <c r="N882" s="57">
        <v>1381653</v>
      </c>
      <c r="O882" s="50">
        <v>480000</v>
      </c>
      <c r="P882" s="11" t="s">
        <v>38</v>
      </c>
      <c r="Q882" s="11">
        <v>3.66</v>
      </c>
      <c r="R882" s="11">
        <v>50</v>
      </c>
      <c r="S882" s="5" t="s">
        <v>37</v>
      </c>
      <c r="T882" s="11">
        <v>240000</v>
      </c>
      <c r="U882" s="5" t="s">
        <v>37</v>
      </c>
      <c r="V882" s="52" t="s">
        <v>38</v>
      </c>
      <c r="W882" s="52" t="s">
        <v>38</v>
      </c>
      <c r="X882" s="52" t="s">
        <v>38</v>
      </c>
      <c r="Y882" s="52" t="s">
        <v>38</v>
      </c>
      <c r="Z882" s="52" t="s">
        <v>38</v>
      </c>
      <c r="AA882" s="52" t="s">
        <v>38</v>
      </c>
      <c r="AB882" s="52" t="s">
        <v>38</v>
      </c>
      <c r="AC882" s="52" t="s">
        <v>38</v>
      </c>
      <c r="AD882" s="52" t="s">
        <v>38</v>
      </c>
      <c r="AE882" s="52" t="s">
        <v>38</v>
      </c>
      <c r="AF882" s="11" t="s">
        <v>7929</v>
      </c>
    </row>
    <row r="883" spans="1:32" s="6" customFormat="1" ht="60" customHeight="1" x14ac:dyDescent="0.2">
      <c r="A883" s="5">
        <v>880</v>
      </c>
      <c r="B883" s="11" t="s">
        <v>7290</v>
      </c>
      <c r="C883" s="11" t="s">
        <v>2506</v>
      </c>
      <c r="D883" s="11" t="s">
        <v>2506</v>
      </c>
      <c r="E883" s="11" t="s">
        <v>7994</v>
      </c>
      <c r="F883" s="11" t="s">
        <v>1848</v>
      </c>
      <c r="G883" s="11" t="s">
        <v>7997</v>
      </c>
      <c r="H883" s="11" t="s">
        <v>7996</v>
      </c>
      <c r="I883" s="11" t="s">
        <v>7995</v>
      </c>
      <c r="J883" s="11" t="s">
        <v>7994</v>
      </c>
      <c r="K883" s="208">
        <v>33.72533</v>
      </c>
      <c r="L883" s="208">
        <v>72.263329999999982</v>
      </c>
      <c r="M883" s="11">
        <v>40</v>
      </c>
      <c r="N883" s="11">
        <v>1092331</v>
      </c>
      <c r="O883" s="11">
        <v>432000</v>
      </c>
      <c r="P883" s="11" t="s">
        <v>7993</v>
      </c>
      <c r="Q883" s="11">
        <v>4.57</v>
      </c>
      <c r="R883" s="11">
        <v>12.2</v>
      </c>
      <c r="S883" s="5" t="s">
        <v>37</v>
      </c>
      <c r="T883" s="11">
        <v>240000</v>
      </c>
      <c r="U883" s="5" t="s">
        <v>37</v>
      </c>
      <c r="V883" s="11">
        <v>192000</v>
      </c>
      <c r="W883" s="11" t="s">
        <v>37</v>
      </c>
      <c r="X883" s="11">
        <v>12.02</v>
      </c>
      <c r="Y883" s="11" t="s">
        <v>147</v>
      </c>
      <c r="Z883" s="11">
        <v>800000</v>
      </c>
      <c r="AA883" s="52" t="s">
        <v>38</v>
      </c>
      <c r="AB883" s="52" t="s">
        <v>38</v>
      </c>
      <c r="AC883" s="207" t="s">
        <v>7992</v>
      </c>
      <c r="AD883" s="52" t="s">
        <v>38</v>
      </c>
      <c r="AE883" s="52" t="s">
        <v>38</v>
      </c>
      <c r="AF883" s="11" t="s">
        <v>7310</v>
      </c>
    </row>
    <row r="884" spans="1:32" s="6" customFormat="1" ht="60" customHeight="1" x14ac:dyDescent="0.2">
      <c r="A884" s="1">
        <v>881</v>
      </c>
      <c r="B884" s="1" t="s">
        <v>6223</v>
      </c>
      <c r="C884" s="5" t="s">
        <v>27</v>
      </c>
      <c r="D884" s="5" t="s">
        <v>28</v>
      </c>
      <c r="E884" s="5" t="s">
        <v>1713</v>
      </c>
      <c r="F884" s="5" t="s">
        <v>178</v>
      </c>
      <c r="G884" s="5" t="s">
        <v>7991</v>
      </c>
      <c r="H884" s="5" t="s">
        <v>7990</v>
      </c>
      <c r="I884" s="5" t="s">
        <v>7982</v>
      </c>
      <c r="J884" s="5" t="s">
        <v>1713</v>
      </c>
      <c r="K884" s="5">
        <v>33.364587999999998</v>
      </c>
      <c r="L884" s="5">
        <v>71.939920999999998</v>
      </c>
      <c r="M884" s="1">
        <v>43</v>
      </c>
      <c r="N884" s="1">
        <v>1381644</v>
      </c>
      <c r="O884" s="35">
        <v>432000</v>
      </c>
      <c r="P884" s="1" t="s">
        <v>7989</v>
      </c>
      <c r="Q884" s="1">
        <v>4.88</v>
      </c>
      <c r="R884" s="1">
        <v>9</v>
      </c>
      <c r="S884" s="5" t="s">
        <v>37</v>
      </c>
      <c r="T884" s="52" t="s">
        <v>38</v>
      </c>
      <c r="U884" s="52" t="s">
        <v>38</v>
      </c>
      <c r="V884" s="52" t="s">
        <v>38</v>
      </c>
      <c r="W884" s="52" t="s">
        <v>38</v>
      </c>
      <c r="X884" s="52" t="s">
        <v>38</v>
      </c>
      <c r="Y884" s="52" t="s">
        <v>38</v>
      </c>
      <c r="Z884" s="52" t="s">
        <v>38</v>
      </c>
      <c r="AA884" s="52" t="s">
        <v>38</v>
      </c>
      <c r="AB884" s="52" t="s">
        <v>38</v>
      </c>
      <c r="AC884" s="52" t="s">
        <v>38</v>
      </c>
      <c r="AD884" s="52" t="s">
        <v>38</v>
      </c>
      <c r="AE884" s="52" t="s">
        <v>38</v>
      </c>
      <c r="AF884" s="11" t="s">
        <v>7802</v>
      </c>
    </row>
    <row r="885" spans="1:32" s="6" customFormat="1" ht="60" customHeight="1" x14ac:dyDescent="0.2">
      <c r="A885" s="5">
        <v>882</v>
      </c>
      <c r="B885" s="1" t="s">
        <v>6223</v>
      </c>
      <c r="C885" s="5" t="s">
        <v>27</v>
      </c>
      <c r="D885" s="5" t="s">
        <v>28</v>
      </c>
      <c r="E885" s="5" t="s">
        <v>1719</v>
      </c>
      <c r="F885" s="5" t="s">
        <v>178</v>
      </c>
      <c r="G885" s="5" t="s">
        <v>7988</v>
      </c>
      <c r="H885" s="5" t="s">
        <v>7987</v>
      </c>
      <c r="I885" s="5" t="s">
        <v>7986</v>
      </c>
      <c r="J885" s="5" t="s">
        <v>1719</v>
      </c>
      <c r="K885" s="5">
        <v>33.392781999999997</v>
      </c>
      <c r="L885" s="5">
        <v>71.854820000000004</v>
      </c>
      <c r="M885" s="1">
        <v>45</v>
      </c>
      <c r="N885" s="1">
        <v>1381644</v>
      </c>
      <c r="O885" s="35">
        <v>432000</v>
      </c>
      <c r="P885" s="1" t="s">
        <v>7985</v>
      </c>
      <c r="Q885" s="1">
        <v>4.88</v>
      </c>
      <c r="R885" s="1">
        <v>9</v>
      </c>
      <c r="S885" s="5" t="s">
        <v>37</v>
      </c>
      <c r="T885" s="5">
        <v>240000</v>
      </c>
      <c r="U885" s="5" t="s">
        <v>37</v>
      </c>
      <c r="V885" s="52" t="s">
        <v>38</v>
      </c>
      <c r="W885" s="52" t="s">
        <v>38</v>
      </c>
      <c r="X885" s="52" t="s">
        <v>38</v>
      </c>
      <c r="Y885" s="52" t="s">
        <v>38</v>
      </c>
      <c r="Z885" s="52" t="s">
        <v>38</v>
      </c>
      <c r="AA885" s="52" t="s">
        <v>38</v>
      </c>
      <c r="AB885" s="52" t="s">
        <v>38</v>
      </c>
      <c r="AC885" s="52" t="s">
        <v>38</v>
      </c>
      <c r="AD885" s="52" t="s">
        <v>38</v>
      </c>
      <c r="AE885" s="52" t="s">
        <v>38</v>
      </c>
      <c r="AF885" s="11" t="s">
        <v>7929</v>
      </c>
    </row>
    <row r="886" spans="1:32" s="6" customFormat="1" ht="60" customHeight="1" x14ac:dyDescent="0.2">
      <c r="A886" s="1">
        <v>883</v>
      </c>
      <c r="B886" s="4" t="s">
        <v>6223</v>
      </c>
      <c r="C886" s="5" t="s">
        <v>2506</v>
      </c>
      <c r="D886" s="5" t="s">
        <v>28</v>
      </c>
      <c r="E886" s="5" t="s">
        <v>7981</v>
      </c>
      <c r="F886" s="5" t="s">
        <v>185</v>
      </c>
      <c r="G886" s="5" t="s">
        <v>7984</v>
      </c>
      <c r="H886" s="5" t="s">
        <v>7983</v>
      </c>
      <c r="I886" s="5" t="s">
        <v>7982</v>
      </c>
      <c r="J886" s="5" t="s">
        <v>7981</v>
      </c>
      <c r="K886" s="5">
        <v>33.392074999999998</v>
      </c>
      <c r="L886" s="5">
        <v>71.988389999999995</v>
      </c>
      <c r="M886" s="5">
        <v>40</v>
      </c>
      <c r="N886" s="5">
        <v>1552362</v>
      </c>
      <c r="O886" s="50">
        <v>480000</v>
      </c>
      <c r="P886" s="41" t="s">
        <v>7980</v>
      </c>
      <c r="Q886" s="5">
        <v>5.49</v>
      </c>
      <c r="R886" s="5">
        <v>9</v>
      </c>
      <c r="S886" s="5" t="s">
        <v>37</v>
      </c>
      <c r="T886" s="118">
        <v>240000</v>
      </c>
      <c r="U886" s="5" t="s">
        <v>37</v>
      </c>
      <c r="V886" s="11">
        <v>192000</v>
      </c>
      <c r="W886" s="11" t="s">
        <v>37</v>
      </c>
      <c r="X886" s="52" t="s">
        <v>38</v>
      </c>
      <c r="Y886" s="52" t="s">
        <v>38</v>
      </c>
      <c r="Z886" s="52" t="s">
        <v>38</v>
      </c>
      <c r="AA886" s="52" t="s">
        <v>38</v>
      </c>
      <c r="AB886" s="52" t="s">
        <v>38</v>
      </c>
      <c r="AC886" s="52" t="s">
        <v>38</v>
      </c>
      <c r="AD886" s="52" t="s">
        <v>38</v>
      </c>
      <c r="AE886" s="52" t="s">
        <v>38</v>
      </c>
      <c r="AF886" s="11" t="s">
        <v>7310</v>
      </c>
    </row>
    <row r="887" spans="1:32" s="6" customFormat="1" ht="60" customHeight="1" x14ac:dyDescent="0.2">
      <c r="A887" s="5">
        <v>884</v>
      </c>
      <c r="B887" s="1" t="s">
        <v>6223</v>
      </c>
      <c r="C887" s="5" t="s">
        <v>27</v>
      </c>
      <c r="D887" s="5" t="s">
        <v>28</v>
      </c>
      <c r="E887" s="5" t="s">
        <v>1719</v>
      </c>
      <c r="F887" s="5" t="s">
        <v>178</v>
      </c>
      <c r="G887" s="5" t="s">
        <v>7979</v>
      </c>
      <c r="H887" s="5" t="s">
        <v>7978</v>
      </c>
      <c r="I887" s="5" t="s">
        <v>7977</v>
      </c>
      <c r="J887" s="5" t="s">
        <v>1719</v>
      </c>
      <c r="K887" s="5">
        <v>33.407960000000003</v>
      </c>
      <c r="L887" s="121">
        <v>71.876999999999995</v>
      </c>
      <c r="M887" s="1">
        <v>46</v>
      </c>
      <c r="N887" s="1">
        <v>1381644</v>
      </c>
      <c r="O887" s="35">
        <v>432000</v>
      </c>
      <c r="P887" s="1" t="s">
        <v>6874</v>
      </c>
      <c r="Q887" s="1">
        <v>4.88</v>
      </c>
      <c r="R887" s="1">
        <v>9</v>
      </c>
      <c r="S887" s="5" t="s">
        <v>37</v>
      </c>
      <c r="T887" s="5">
        <v>240000</v>
      </c>
      <c r="U887" s="5" t="s">
        <v>37</v>
      </c>
      <c r="V887" s="1">
        <v>192000</v>
      </c>
      <c r="W887" s="1" t="s">
        <v>37</v>
      </c>
      <c r="X887" s="1">
        <v>6.7</v>
      </c>
      <c r="Y887" s="1" t="s">
        <v>147</v>
      </c>
      <c r="Z887" s="5">
        <f>SUM(T887,V887)</f>
        <v>432000</v>
      </c>
      <c r="AA887" s="52" t="s">
        <v>38</v>
      </c>
      <c r="AB887" s="52" t="s">
        <v>38</v>
      </c>
      <c r="AC887" s="5" t="s">
        <v>7976</v>
      </c>
      <c r="AD887" s="52" t="s">
        <v>38</v>
      </c>
      <c r="AE887" s="52" t="s">
        <v>38</v>
      </c>
      <c r="AF887" s="11" t="s">
        <v>7310</v>
      </c>
    </row>
    <row r="888" spans="1:32" s="6" customFormat="1" ht="60" customHeight="1" x14ac:dyDescent="0.2">
      <c r="A888" s="1">
        <v>885</v>
      </c>
      <c r="B888" s="1" t="s">
        <v>6223</v>
      </c>
      <c r="C888" s="5" t="s">
        <v>27</v>
      </c>
      <c r="D888" s="5" t="s">
        <v>28</v>
      </c>
      <c r="E888" s="5" t="s">
        <v>7971</v>
      </c>
      <c r="F888" s="5" t="s">
        <v>7975</v>
      </c>
      <c r="G888" s="5" t="s">
        <v>7974</v>
      </c>
      <c r="H888" s="5" t="s">
        <v>7973</v>
      </c>
      <c r="I888" s="5" t="s">
        <v>7972</v>
      </c>
      <c r="J888" s="5" t="s">
        <v>7971</v>
      </c>
      <c r="K888" s="5">
        <v>33.4846</v>
      </c>
      <c r="L888" s="5">
        <v>72.310699999999997</v>
      </c>
      <c r="M888" s="1">
        <v>104</v>
      </c>
      <c r="N888" s="1">
        <v>1354789</v>
      </c>
      <c r="O888" s="35">
        <v>432000</v>
      </c>
      <c r="P888" s="1" t="s">
        <v>6874</v>
      </c>
      <c r="Q888" s="1">
        <v>4.88</v>
      </c>
      <c r="R888" s="1">
        <v>9</v>
      </c>
      <c r="S888" s="5" t="s">
        <v>37</v>
      </c>
      <c r="T888" s="5">
        <v>240000</v>
      </c>
      <c r="U888" s="5" t="s">
        <v>37</v>
      </c>
      <c r="V888" s="1">
        <v>192000</v>
      </c>
      <c r="W888" s="1" t="s">
        <v>37</v>
      </c>
      <c r="X888" s="1">
        <v>7.3</v>
      </c>
      <c r="Y888" s="1" t="s">
        <v>147</v>
      </c>
      <c r="Z888" s="5">
        <f>SUM(T888,V888)</f>
        <v>432000</v>
      </c>
      <c r="AA888" s="52" t="s">
        <v>38</v>
      </c>
      <c r="AB888" s="52" t="s">
        <v>38</v>
      </c>
      <c r="AC888" s="5" t="s">
        <v>7970</v>
      </c>
      <c r="AD888" s="52" t="s">
        <v>38</v>
      </c>
      <c r="AE888" s="52" t="s">
        <v>38</v>
      </c>
      <c r="AF888" s="11" t="s">
        <v>7310</v>
      </c>
    </row>
    <row r="889" spans="1:32" s="6" customFormat="1" ht="60" customHeight="1" x14ac:dyDescent="0.2">
      <c r="A889" s="5">
        <v>886</v>
      </c>
      <c r="B889" s="11" t="s">
        <v>6223</v>
      </c>
      <c r="C889" s="11" t="s">
        <v>2506</v>
      </c>
      <c r="D889" s="11" t="s">
        <v>6326</v>
      </c>
      <c r="E889" s="11" t="s">
        <v>7965</v>
      </c>
      <c r="F889" s="11" t="s">
        <v>7969</v>
      </c>
      <c r="G889" s="11" t="s">
        <v>7968</v>
      </c>
      <c r="H889" s="11" t="s">
        <v>7967</v>
      </c>
      <c r="I889" s="11" t="s">
        <v>7966</v>
      </c>
      <c r="J889" s="11" t="s">
        <v>7965</v>
      </c>
      <c r="K889" s="11">
        <v>33.519280000000002</v>
      </c>
      <c r="L889" s="11">
        <v>72.602689999999981</v>
      </c>
      <c r="M889" s="11">
        <v>40</v>
      </c>
      <c r="N889" s="57">
        <v>1381653</v>
      </c>
      <c r="O889" s="50">
        <v>480000</v>
      </c>
      <c r="P889" s="11" t="s">
        <v>38</v>
      </c>
      <c r="Q889" s="11">
        <v>3.66</v>
      </c>
      <c r="R889" s="11">
        <v>50</v>
      </c>
      <c r="S889" s="5" t="s">
        <v>37</v>
      </c>
      <c r="T889" s="1">
        <v>240000</v>
      </c>
      <c r="U889" s="5" t="s">
        <v>37</v>
      </c>
      <c r="V889" s="11">
        <v>192000</v>
      </c>
      <c r="W889" s="11" t="s">
        <v>37</v>
      </c>
      <c r="X889" s="52" t="s">
        <v>38</v>
      </c>
      <c r="Y889" s="52" t="s">
        <v>38</v>
      </c>
      <c r="Z889" s="52" t="s">
        <v>38</v>
      </c>
      <c r="AA889" s="52" t="s">
        <v>38</v>
      </c>
      <c r="AB889" s="52" t="s">
        <v>38</v>
      </c>
      <c r="AC889" s="52" t="s">
        <v>38</v>
      </c>
      <c r="AD889" s="52" t="s">
        <v>38</v>
      </c>
      <c r="AE889" s="52" t="s">
        <v>38</v>
      </c>
      <c r="AF889" s="11" t="s">
        <v>7964</v>
      </c>
    </row>
    <row r="890" spans="1:32" s="6" customFormat="1" ht="60" customHeight="1" x14ac:dyDescent="0.2">
      <c r="A890" s="1">
        <v>887</v>
      </c>
      <c r="B890" s="1" t="s">
        <v>6223</v>
      </c>
      <c r="C890" s="1" t="s">
        <v>704</v>
      </c>
      <c r="D890" s="1" t="s">
        <v>719</v>
      </c>
      <c r="E890" s="1" t="s">
        <v>7959</v>
      </c>
      <c r="F890" s="1" t="s">
        <v>7963</v>
      </c>
      <c r="G890" s="5" t="s">
        <v>7962</v>
      </c>
      <c r="H890" s="5" t="s">
        <v>7961</v>
      </c>
      <c r="I890" s="12" t="s">
        <v>7960</v>
      </c>
      <c r="J890" s="1" t="s">
        <v>7959</v>
      </c>
      <c r="K890" s="1">
        <v>33.089542000000002</v>
      </c>
      <c r="L890" s="1">
        <v>73.364216999999996</v>
      </c>
      <c r="M890" s="1">
        <v>60</v>
      </c>
      <c r="N890" s="1">
        <v>1023651</v>
      </c>
      <c r="O890" s="1">
        <v>480000</v>
      </c>
      <c r="P890" s="40" t="s">
        <v>7866</v>
      </c>
      <c r="Q890" s="1">
        <v>3.65</v>
      </c>
      <c r="R890" s="1">
        <v>9.5</v>
      </c>
      <c r="S890" s="5" t="s">
        <v>37</v>
      </c>
      <c r="T890" s="5">
        <v>240001</v>
      </c>
      <c r="U890" s="53" t="s">
        <v>37</v>
      </c>
      <c r="V890" s="52" t="s">
        <v>38</v>
      </c>
      <c r="W890" s="52" t="s">
        <v>38</v>
      </c>
      <c r="X890" s="52" t="s">
        <v>38</v>
      </c>
      <c r="Y890" s="52" t="s">
        <v>38</v>
      </c>
      <c r="Z890" s="52" t="s">
        <v>38</v>
      </c>
      <c r="AA890" s="52" t="s">
        <v>38</v>
      </c>
      <c r="AB890" s="52" t="s">
        <v>38</v>
      </c>
      <c r="AC890" s="52" t="s">
        <v>38</v>
      </c>
      <c r="AD890" s="52" t="s">
        <v>38</v>
      </c>
      <c r="AE890" s="52" t="s">
        <v>38</v>
      </c>
      <c r="AF890" s="11" t="s">
        <v>6262</v>
      </c>
    </row>
    <row r="891" spans="1:32" s="6" customFormat="1" ht="60" customHeight="1" x14ac:dyDescent="0.2">
      <c r="A891" s="5">
        <v>888</v>
      </c>
      <c r="B891" s="1" t="s">
        <v>6223</v>
      </c>
      <c r="C891" s="1" t="s">
        <v>704</v>
      </c>
      <c r="D891" s="1" t="s">
        <v>712</v>
      </c>
      <c r="E891" s="5" t="s">
        <v>7958</v>
      </c>
      <c r="F891" s="5" t="s">
        <v>7958</v>
      </c>
      <c r="G891" s="5" t="s">
        <v>7957</v>
      </c>
      <c r="H891" s="5" t="s">
        <v>7956</v>
      </c>
      <c r="I891" s="12" t="s">
        <v>7955</v>
      </c>
      <c r="J891" s="5" t="s">
        <v>7954</v>
      </c>
      <c r="K891" s="1">
        <v>33.095109999999998</v>
      </c>
      <c r="L891" s="1">
        <v>73.462500000000006</v>
      </c>
      <c r="M891" s="1">
        <v>60</v>
      </c>
      <c r="N891" s="1">
        <v>1124521</v>
      </c>
      <c r="O891" s="1">
        <v>480000</v>
      </c>
      <c r="P891" s="40" t="s">
        <v>7953</v>
      </c>
      <c r="Q891" s="5">
        <v>3.65</v>
      </c>
      <c r="R891" s="1">
        <v>9.1999999999999993</v>
      </c>
      <c r="S891" s="5" t="s">
        <v>37</v>
      </c>
      <c r="T891" s="5">
        <v>240000</v>
      </c>
      <c r="U891" s="53" t="s">
        <v>37</v>
      </c>
      <c r="V891" s="52" t="s">
        <v>38</v>
      </c>
      <c r="W891" s="52" t="s">
        <v>38</v>
      </c>
      <c r="X891" s="52" t="s">
        <v>38</v>
      </c>
      <c r="Y891" s="52" t="s">
        <v>38</v>
      </c>
      <c r="Z891" s="52" t="s">
        <v>38</v>
      </c>
      <c r="AA891" s="52" t="s">
        <v>38</v>
      </c>
      <c r="AB891" s="52" t="s">
        <v>38</v>
      </c>
      <c r="AC891" s="52" t="s">
        <v>38</v>
      </c>
      <c r="AD891" s="52" t="s">
        <v>38</v>
      </c>
      <c r="AE891" s="52" t="s">
        <v>38</v>
      </c>
      <c r="AF891" s="11" t="s">
        <v>6262</v>
      </c>
    </row>
    <row r="892" spans="1:32" s="6" customFormat="1" ht="60" customHeight="1" x14ac:dyDescent="0.2">
      <c r="A892" s="1">
        <v>889</v>
      </c>
      <c r="B892" s="1" t="s">
        <v>6223</v>
      </c>
      <c r="C892" s="1" t="s">
        <v>704</v>
      </c>
      <c r="D892" s="1" t="s">
        <v>719</v>
      </c>
      <c r="E892" s="5" t="s">
        <v>7950</v>
      </c>
      <c r="F892" s="5" t="s">
        <v>7950</v>
      </c>
      <c r="G892" s="5" t="s">
        <v>7952</v>
      </c>
      <c r="H892" s="5" t="s">
        <v>7951</v>
      </c>
      <c r="I892" s="5">
        <v>3345862645</v>
      </c>
      <c r="J892" s="5" t="s">
        <v>7950</v>
      </c>
      <c r="K892" s="5">
        <v>33.092506</v>
      </c>
      <c r="L892" s="5">
        <v>73.330979999999997</v>
      </c>
      <c r="M892" s="5">
        <v>40</v>
      </c>
      <c r="N892" s="5">
        <v>102314</v>
      </c>
      <c r="O892" s="180">
        <v>480000</v>
      </c>
      <c r="P892" s="53" t="s">
        <v>7481</v>
      </c>
      <c r="Q892" s="5">
        <v>3.65</v>
      </c>
      <c r="R892" s="5">
        <v>9.5</v>
      </c>
      <c r="S892" s="5" t="s">
        <v>37</v>
      </c>
      <c r="T892" s="5">
        <v>240000</v>
      </c>
      <c r="U892" s="53" t="s">
        <v>37</v>
      </c>
      <c r="V892" s="52" t="s">
        <v>38</v>
      </c>
      <c r="W892" s="52" t="s">
        <v>38</v>
      </c>
      <c r="X892" s="52" t="s">
        <v>38</v>
      </c>
      <c r="Y892" s="52" t="s">
        <v>38</v>
      </c>
      <c r="Z892" s="52" t="s">
        <v>38</v>
      </c>
      <c r="AA892" s="52" t="s">
        <v>38</v>
      </c>
      <c r="AB892" s="52" t="s">
        <v>38</v>
      </c>
      <c r="AC892" s="52" t="s">
        <v>38</v>
      </c>
      <c r="AD892" s="52" t="s">
        <v>38</v>
      </c>
      <c r="AE892" s="52" t="s">
        <v>38</v>
      </c>
      <c r="AF892" s="11" t="s">
        <v>7949</v>
      </c>
    </row>
    <row r="893" spans="1:32" s="6" customFormat="1" ht="60" customHeight="1" x14ac:dyDescent="0.2">
      <c r="A893" s="5">
        <v>890</v>
      </c>
      <c r="B893" s="4" t="s">
        <v>6223</v>
      </c>
      <c r="C893" s="1" t="s">
        <v>704</v>
      </c>
      <c r="D893" s="1" t="s">
        <v>6222</v>
      </c>
      <c r="E893" s="84" t="s">
        <v>7948</v>
      </c>
      <c r="F893" s="209" t="s">
        <v>7210</v>
      </c>
      <c r="G893" s="126" t="s">
        <v>7947</v>
      </c>
      <c r="H893" s="84" t="s">
        <v>7946</v>
      </c>
      <c r="I893" s="84" t="s">
        <v>7945</v>
      </c>
      <c r="J893" s="84" t="s">
        <v>7944</v>
      </c>
      <c r="K893" s="84">
        <v>33.078012000000001</v>
      </c>
      <c r="L893" s="84">
        <v>73.367473000000004</v>
      </c>
      <c r="M893" s="84">
        <v>70</v>
      </c>
      <c r="N893" s="84">
        <v>33.078012000000001</v>
      </c>
      <c r="O893" s="84">
        <v>73.367473000000004</v>
      </c>
      <c r="P893" s="210">
        <v>45536</v>
      </c>
      <c r="Q893" s="209">
        <v>3.66</v>
      </c>
      <c r="R893" s="209">
        <v>9</v>
      </c>
      <c r="S893" s="5" t="s">
        <v>37</v>
      </c>
      <c r="T893" s="209">
        <v>240000</v>
      </c>
      <c r="U893" s="211" t="s">
        <v>37</v>
      </c>
      <c r="V893" s="52" t="s">
        <v>38</v>
      </c>
      <c r="W893" s="52" t="s">
        <v>38</v>
      </c>
      <c r="X893" s="52" t="s">
        <v>38</v>
      </c>
      <c r="Y893" s="52" t="s">
        <v>38</v>
      </c>
      <c r="Z893" s="52" t="s">
        <v>38</v>
      </c>
      <c r="AA893" s="52" t="s">
        <v>38</v>
      </c>
      <c r="AB893" s="52" t="s">
        <v>38</v>
      </c>
      <c r="AC893" s="52" t="s">
        <v>38</v>
      </c>
      <c r="AD893" s="52" t="s">
        <v>38</v>
      </c>
      <c r="AE893" s="52" t="s">
        <v>38</v>
      </c>
      <c r="AF893" s="11" t="s">
        <v>7929</v>
      </c>
    </row>
    <row r="894" spans="1:32" s="6" customFormat="1" ht="60" customHeight="1" x14ac:dyDescent="0.2">
      <c r="A894" s="1">
        <v>891</v>
      </c>
      <c r="B894" s="4" t="s">
        <v>6223</v>
      </c>
      <c r="C894" s="1" t="s">
        <v>704</v>
      </c>
      <c r="D894" s="1" t="s">
        <v>6222</v>
      </c>
      <c r="E894" s="84" t="s">
        <v>7943</v>
      </c>
      <c r="F894" s="209" t="s">
        <v>7210</v>
      </c>
      <c r="G894" s="126" t="s">
        <v>7942</v>
      </c>
      <c r="H894" s="84" t="s">
        <v>7941</v>
      </c>
      <c r="I894" s="212" t="s">
        <v>7940</v>
      </c>
      <c r="J894" s="84" t="s">
        <v>7930</v>
      </c>
      <c r="K894" s="84">
        <v>33.081575000000001</v>
      </c>
      <c r="L894" s="84">
        <v>73.388717</v>
      </c>
      <c r="M894" s="84">
        <v>60</v>
      </c>
      <c r="N894" s="84">
        <v>33.081575000000001</v>
      </c>
      <c r="O894" s="84">
        <v>73.388717</v>
      </c>
      <c r="P894" s="128" t="s">
        <v>7939</v>
      </c>
      <c r="Q894" s="209">
        <v>3.66</v>
      </c>
      <c r="R894" s="209">
        <v>9.5</v>
      </c>
      <c r="S894" s="5" t="s">
        <v>37</v>
      </c>
      <c r="T894" s="209">
        <v>240000</v>
      </c>
      <c r="U894" s="211" t="s">
        <v>37</v>
      </c>
      <c r="V894" s="52" t="s">
        <v>38</v>
      </c>
      <c r="W894" s="52" t="s">
        <v>38</v>
      </c>
      <c r="X894" s="52" t="s">
        <v>38</v>
      </c>
      <c r="Y894" s="52" t="s">
        <v>38</v>
      </c>
      <c r="Z894" s="52" t="s">
        <v>38</v>
      </c>
      <c r="AA894" s="52" t="s">
        <v>38</v>
      </c>
      <c r="AB894" s="52" t="s">
        <v>38</v>
      </c>
      <c r="AC894" s="52" t="s">
        <v>38</v>
      </c>
      <c r="AD894" s="52" t="s">
        <v>38</v>
      </c>
      <c r="AE894" s="52" t="s">
        <v>38</v>
      </c>
      <c r="AF894" s="11" t="s">
        <v>7929</v>
      </c>
    </row>
    <row r="895" spans="1:32" s="6" customFormat="1" ht="60" customHeight="1" x14ac:dyDescent="0.2">
      <c r="A895" s="5">
        <v>892</v>
      </c>
      <c r="B895" s="4" t="s">
        <v>6223</v>
      </c>
      <c r="C895" s="1" t="s">
        <v>704</v>
      </c>
      <c r="D895" s="1" t="s">
        <v>6222</v>
      </c>
      <c r="E895" s="84" t="s">
        <v>7938</v>
      </c>
      <c r="F895" s="209" t="s">
        <v>7210</v>
      </c>
      <c r="G895" s="126" t="s">
        <v>7937</v>
      </c>
      <c r="H895" s="209" t="s">
        <v>7936</v>
      </c>
      <c r="I895" s="84" t="s">
        <v>7935</v>
      </c>
      <c r="J895" s="84" t="s">
        <v>7934</v>
      </c>
      <c r="K895" s="84">
        <v>33.089117000000002</v>
      </c>
      <c r="L895" s="84">
        <v>73.383922999999996</v>
      </c>
      <c r="M895" s="84">
        <v>70</v>
      </c>
      <c r="N895" s="84">
        <v>33.089117000000002</v>
      </c>
      <c r="O895" s="84">
        <v>73.383922999999996</v>
      </c>
      <c r="P895" s="210">
        <v>45658</v>
      </c>
      <c r="Q895" s="209">
        <v>3.66</v>
      </c>
      <c r="R895" s="209">
        <v>9</v>
      </c>
      <c r="S895" s="5" t="s">
        <v>37</v>
      </c>
      <c r="T895" s="209">
        <v>240000</v>
      </c>
      <c r="U895" s="211" t="s">
        <v>37</v>
      </c>
      <c r="V895" s="52" t="s">
        <v>38</v>
      </c>
      <c r="W895" s="52" t="s">
        <v>38</v>
      </c>
      <c r="X895" s="52" t="s">
        <v>38</v>
      </c>
      <c r="Y895" s="52" t="s">
        <v>38</v>
      </c>
      <c r="Z895" s="52" t="s">
        <v>38</v>
      </c>
      <c r="AA895" s="52" t="s">
        <v>38</v>
      </c>
      <c r="AB895" s="52" t="s">
        <v>38</v>
      </c>
      <c r="AC895" s="52" t="s">
        <v>38</v>
      </c>
      <c r="AD895" s="52" t="s">
        <v>38</v>
      </c>
      <c r="AE895" s="52" t="s">
        <v>38</v>
      </c>
      <c r="AF895" s="11" t="s">
        <v>7929</v>
      </c>
    </row>
    <row r="896" spans="1:32" s="6" customFormat="1" ht="60" customHeight="1" x14ac:dyDescent="0.2">
      <c r="A896" s="1">
        <v>893</v>
      </c>
      <c r="B896" s="4" t="s">
        <v>6223</v>
      </c>
      <c r="C896" s="1" t="s">
        <v>704</v>
      </c>
      <c r="D896" s="1" t="s">
        <v>6222</v>
      </c>
      <c r="E896" s="84" t="s">
        <v>7210</v>
      </c>
      <c r="F896" s="209" t="s">
        <v>7210</v>
      </c>
      <c r="G896" s="126" t="s">
        <v>7933</v>
      </c>
      <c r="H896" s="84" t="s">
        <v>7932</v>
      </c>
      <c r="I896" s="84" t="s">
        <v>7931</v>
      </c>
      <c r="J896" s="84" t="s">
        <v>7930</v>
      </c>
      <c r="K896" s="84">
        <v>33.087730000000001</v>
      </c>
      <c r="L896" s="84">
        <v>73.38991</v>
      </c>
      <c r="M896" s="84">
        <v>70</v>
      </c>
      <c r="N896" s="84">
        <v>33.087730000000001</v>
      </c>
      <c r="O896" s="84">
        <v>73.38991</v>
      </c>
      <c r="P896" s="210">
        <v>45901</v>
      </c>
      <c r="Q896" s="209">
        <v>3.66</v>
      </c>
      <c r="R896" s="209">
        <v>9</v>
      </c>
      <c r="S896" s="5" t="s">
        <v>37</v>
      </c>
      <c r="T896" s="209">
        <v>240000</v>
      </c>
      <c r="U896" s="211" t="s">
        <v>37</v>
      </c>
      <c r="V896" s="52" t="s">
        <v>38</v>
      </c>
      <c r="W896" s="52" t="s">
        <v>38</v>
      </c>
      <c r="X896" s="52" t="s">
        <v>38</v>
      </c>
      <c r="Y896" s="52" t="s">
        <v>38</v>
      </c>
      <c r="Z896" s="52" t="s">
        <v>38</v>
      </c>
      <c r="AA896" s="52" t="s">
        <v>38</v>
      </c>
      <c r="AB896" s="52" t="s">
        <v>38</v>
      </c>
      <c r="AC896" s="52" t="s">
        <v>38</v>
      </c>
      <c r="AD896" s="52" t="s">
        <v>38</v>
      </c>
      <c r="AE896" s="52" t="s">
        <v>38</v>
      </c>
      <c r="AF896" s="11" t="s">
        <v>7929</v>
      </c>
    </row>
    <row r="897" spans="1:32" s="6" customFormat="1" ht="60" customHeight="1" x14ac:dyDescent="0.2">
      <c r="A897" s="5">
        <v>894</v>
      </c>
      <c r="B897" s="4" t="s">
        <v>6223</v>
      </c>
      <c r="C897" s="1" t="s">
        <v>704</v>
      </c>
      <c r="D897" s="1" t="s">
        <v>6222</v>
      </c>
      <c r="E897" s="84" t="s">
        <v>7928</v>
      </c>
      <c r="F897" s="209" t="s">
        <v>7210</v>
      </c>
      <c r="G897" s="126" t="s">
        <v>7927</v>
      </c>
      <c r="H897" s="209" t="s">
        <v>4299</v>
      </c>
      <c r="I897" s="84" t="s">
        <v>4298</v>
      </c>
      <c r="J897" s="84" t="s">
        <v>7926</v>
      </c>
      <c r="K897" s="84">
        <v>33.070545000000003</v>
      </c>
      <c r="L897" s="84">
        <v>73.382689999999997</v>
      </c>
      <c r="M897" s="84">
        <v>80</v>
      </c>
      <c r="N897" s="84">
        <v>33.070545000000003</v>
      </c>
      <c r="O897" s="84">
        <v>73.382689999999997</v>
      </c>
      <c r="P897" s="128" t="s">
        <v>7925</v>
      </c>
      <c r="Q897" s="209">
        <v>3.66</v>
      </c>
      <c r="R897" s="209">
        <v>9.5</v>
      </c>
      <c r="S897" s="5" t="s">
        <v>37</v>
      </c>
      <c r="T897" s="209">
        <v>240000</v>
      </c>
      <c r="U897" s="211" t="s">
        <v>37</v>
      </c>
      <c r="V897" s="52" t="s">
        <v>38</v>
      </c>
      <c r="W897" s="52" t="s">
        <v>38</v>
      </c>
      <c r="X897" s="52" t="s">
        <v>38</v>
      </c>
      <c r="Y897" s="52" t="s">
        <v>38</v>
      </c>
      <c r="Z897" s="52" t="s">
        <v>38</v>
      </c>
      <c r="AA897" s="52" t="s">
        <v>38</v>
      </c>
      <c r="AB897" s="52" t="s">
        <v>38</v>
      </c>
      <c r="AC897" s="52" t="s">
        <v>38</v>
      </c>
      <c r="AD897" s="52" t="s">
        <v>38</v>
      </c>
      <c r="AE897" s="52" t="s">
        <v>38</v>
      </c>
      <c r="AF897" s="11" t="s">
        <v>7924</v>
      </c>
    </row>
    <row r="898" spans="1:32" s="6" customFormat="1" ht="60" customHeight="1" x14ac:dyDescent="0.2">
      <c r="A898" s="1">
        <v>895</v>
      </c>
      <c r="B898" s="11" t="s">
        <v>6223</v>
      </c>
      <c r="C898" s="11" t="s">
        <v>363</v>
      </c>
      <c r="D898" s="11" t="s">
        <v>363</v>
      </c>
      <c r="E898" s="11" t="s">
        <v>7920</v>
      </c>
      <c r="F898" s="11" t="s">
        <v>2686</v>
      </c>
      <c r="G898" s="11" t="s">
        <v>7923</v>
      </c>
      <c r="H898" s="11" t="s">
        <v>7922</v>
      </c>
      <c r="I898" s="11" t="s">
        <v>7921</v>
      </c>
      <c r="J898" s="11" t="s">
        <v>7920</v>
      </c>
      <c r="K898" s="11">
        <v>32.975585000000002</v>
      </c>
      <c r="L898" s="11">
        <v>72.684100999999998</v>
      </c>
      <c r="M898" s="11">
        <v>40</v>
      </c>
      <c r="N898" s="11">
        <v>1215128</v>
      </c>
      <c r="O898" s="11">
        <v>480000</v>
      </c>
      <c r="P898" s="11" t="s">
        <v>7919</v>
      </c>
      <c r="Q898" s="11">
        <v>4.57</v>
      </c>
      <c r="R898" s="49">
        <v>8</v>
      </c>
      <c r="S898" s="5" t="s">
        <v>37</v>
      </c>
      <c r="T898" s="11">
        <v>240000</v>
      </c>
      <c r="U898" s="211" t="s">
        <v>37</v>
      </c>
      <c r="V898" s="4">
        <v>192000</v>
      </c>
      <c r="W898" s="4" t="s">
        <v>37</v>
      </c>
      <c r="X898" s="11">
        <v>7</v>
      </c>
      <c r="Y898" s="11" t="s">
        <v>147</v>
      </c>
      <c r="Z898" s="52" t="s">
        <v>38</v>
      </c>
      <c r="AA898" s="52" t="s">
        <v>38</v>
      </c>
      <c r="AB898" s="52" t="s">
        <v>38</v>
      </c>
      <c r="AC898" s="51">
        <v>45963</v>
      </c>
      <c r="AD898" s="52" t="s">
        <v>38</v>
      </c>
      <c r="AE898" s="52" t="s">
        <v>38</v>
      </c>
      <c r="AF898" s="11" t="s">
        <v>6901</v>
      </c>
    </row>
    <row r="899" spans="1:32" s="6" customFormat="1" ht="60" customHeight="1" x14ac:dyDescent="0.2">
      <c r="A899" s="5">
        <v>896</v>
      </c>
      <c r="B899" s="11" t="s">
        <v>6223</v>
      </c>
      <c r="C899" s="11" t="s">
        <v>363</v>
      </c>
      <c r="D899" s="11" t="s">
        <v>363</v>
      </c>
      <c r="E899" s="11" t="s">
        <v>7914</v>
      </c>
      <c r="F899" s="11" t="s">
        <v>7918</v>
      </c>
      <c r="G899" s="11" t="s">
        <v>7917</v>
      </c>
      <c r="H899" s="11" t="s">
        <v>7916</v>
      </c>
      <c r="I899" s="11" t="s">
        <v>7915</v>
      </c>
      <c r="J899" s="11" t="s">
        <v>7914</v>
      </c>
      <c r="K899" s="11">
        <v>32.903320000000001</v>
      </c>
      <c r="L899" s="11">
        <v>72.652640000000005</v>
      </c>
      <c r="M899" s="11">
        <v>40</v>
      </c>
      <c r="N899" s="11">
        <v>1352738</v>
      </c>
      <c r="O899" s="11">
        <v>480000</v>
      </c>
      <c r="P899" s="37" t="s">
        <v>7910</v>
      </c>
      <c r="Q899" s="11">
        <v>3.66</v>
      </c>
      <c r="R899" s="49">
        <v>10.6</v>
      </c>
      <c r="S899" s="5" t="s">
        <v>37</v>
      </c>
      <c r="T899" s="52" t="s">
        <v>38</v>
      </c>
      <c r="U899" s="52" t="s">
        <v>38</v>
      </c>
      <c r="V899" s="52" t="s">
        <v>38</v>
      </c>
      <c r="W899" s="52" t="s">
        <v>38</v>
      </c>
      <c r="X899" s="52" t="s">
        <v>38</v>
      </c>
      <c r="Y899" s="52" t="s">
        <v>38</v>
      </c>
      <c r="Z899" s="52" t="s">
        <v>38</v>
      </c>
      <c r="AA899" s="52" t="s">
        <v>38</v>
      </c>
      <c r="AB899" s="52" t="s">
        <v>38</v>
      </c>
      <c r="AC899" s="52" t="s">
        <v>38</v>
      </c>
      <c r="AD899" s="52" t="s">
        <v>38</v>
      </c>
      <c r="AE899" s="52" t="s">
        <v>38</v>
      </c>
      <c r="AF899" s="11" t="s">
        <v>7802</v>
      </c>
    </row>
    <row r="900" spans="1:32" s="6" customFormat="1" ht="60" customHeight="1" x14ac:dyDescent="0.2">
      <c r="A900" s="1">
        <v>897</v>
      </c>
      <c r="B900" s="11" t="s">
        <v>6223</v>
      </c>
      <c r="C900" s="11" t="s">
        <v>363</v>
      </c>
      <c r="D900" s="11" t="s">
        <v>363</v>
      </c>
      <c r="E900" s="11" t="s">
        <v>2685</v>
      </c>
      <c r="F900" s="11" t="s">
        <v>2686</v>
      </c>
      <c r="G900" s="11" t="s">
        <v>7913</v>
      </c>
      <c r="H900" s="11" t="s">
        <v>7912</v>
      </c>
      <c r="I900" s="11" t="s">
        <v>7911</v>
      </c>
      <c r="J900" s="11" t="s">
        <v>2685</v>
      </c>
      <c r="K900" s="11">
        <v>32.93882</v>
      </c>
      <c r="L900" s="11">
        <v>72.600009999999997</v>
      </c>
      <c r="M900" s="11">
        <v>40</v>
      </c>
      <c r="N900" s="11">
        <v>1365617</v>
      </c>
      <c r="O900" s="11">
        <v>480000</v>
      </c>
      <c r="P900" s="37" t="s">
        <v>7910</v>
      </c>
      <c r="Q900" s="11">
        <v>4.57</v>
      </c>
      <c r="R900" s="49">
        <v>9.1</v>
      </c>
      <c r="S900" s="5" t="s">
        <v>37</v>
      </c>
      <c r="T900" s="52" t="s">
        <v>38</v>
      </c>
      <c r="U900" s="52" t="s">
        <v>38</v>
      </c>
      <c r="V900" s="52" t="s">
        <v>38</v>
      </c>
      <c r="W900" s="52" t="s">
        <v>38</v>
      </c>
      <c r="X900" s="52" t="s">
        <v>38</v>
      </c>
      <c r="Y900" s="52" t="s">
        <v>38</v>
      </c>
      <c r="Z900" s="52" t="s">
        <v>38</v>
      </c>
      <c r="AA900" s="52" t="s">
        <v>38</v>
      </c>
      <c r="AB900" s="52" t="s">
        <v>38</v>
      </c>
      <c r="AC900" s="52" t="s">
        <v>38</v>
      </c>
      <c r="AD900" s="52" t="s">
        <v>38</v>
      </c>
      <c r="AE900" s="52" t="s">
        <v>38</v>
      </c>
      <c r="AF900" s="11" t="s">
        <v>7802</v>
      </c>
    </row>
    <row r="901" spans="1:32" s="6" customFormat="1" ht="60" customHeight="1" x14ac:dyDescent="0.2">
      <c r="A901" s="5">
        <v>898</v>
      </c>
      <c r="B901" s="11" t="s">
        <v>6223</v>
      </c>
      <c r="C901" s="11" t="s">
        <v>363</v>
      </c>
      <c r="D901" s="11" t="s">
        <v>363</v>
      </c>
      <c r="E901" s="11" t="s">
        <v>7906</v>
      </c>
      <c r="F901" s="11" t="s">
        <v>494</v>
      </c>
      <c r="G901" s="11" t="s">
        <v>7909</v>
      </c>
      <c r="H901" s="11" t="s">
        <v>7908</v>
      </c>
      <c r="I901" s="11" t="s">
        <v>7907</v>
      </c>
      <c r="J901" s="11" t="s">
        <v>7906</v>
      </c>
      <c r="K901" s="11">
        <v>33.116390000000003</v>
      </c>
      <c r="L901" s="11">
        <v>72.676959999999994</v>
      </c>
      <c r="M901" s="11">
        <v>100</v>
      </c>
      <c r="N901" s="11">
        <v>1309787</v>
      </c>
      <c r="O901" s="11">
        <v>480000</v>
      </c>
      <c r="P901" s="37" t="s">
        <v>6649</v>
      </c>
      <c r="Q901" s="11">
        <v>3.66</v>
      </c>
      <c r="R901" s="49">
        <v>12.19</v>
      </c>
      <c r="S901" s="5" t="s">
        <v>37</v>
      </c>
      <c r="T901" s="11">
        <v>240000</v>
      </c>
      <c r="U901" s="11" t="s">
        <v>37</v>
      </c>
      <c r="V901" s="4"/>
      <c r="W901" s="4"/>
      <c r="X901" s="11"/>
      <c r="Y901" s="11"/>
      <c r="Z901" s="11"/>
      <c r="AA901" s="11"/>
      <c r="AB901" s="11"/>
      <c r="AC901" s="11"/>
      <c r="AD901" s="52" t="s">
        <v>38</v>
      </c>
      <c r="AE901" s="52" t="s">
        <v>38</v>
      </c>
      <c r="AF901" s="11" t="s">
        <v>7859</v>
      </c>
    </row>
    <row r="902" spans="1:32" s="6" customFormat="1" ht="60" customHeight="1" x14ac:dyDescent="0.2">
      <c r="A902" s="1">
        <v>899</v>
      </c>
      <c r="B902" s="11" t="s">
        <v>6223</v>
      </c>
      <c r="C902" s="11" t="s">
        <v>363</v>
      </c>
      <c r="D902" s="11" t="s">
        <v>363</v>
      </c>
      <c r="E902" s="11" t="s">
        <v>2709</v>
      </c>
      <c r="F902" s="11" t="s">
        <v>7894</v>
      </c>
      <c r="G902" s="11" t="s">
        <v>7905</v>
      </c>
      <c r="H902" s="11" t="s">
        <v>7904</v>
      </c>
      <c r="I902" s="37" t="s">
        <v>7895</v>
      </c>
      <c r="J902" s="11" t="s">
        <v>7894</v>
      </c>
      <c r="K902" s="120">
        <v>33.144948999999997</v>
      </c>
      <c r="L902" s="120">
        <v>72.734959000000003</v>
      </c>
      <c r="M902" s="11">
        <v>40</v>
      </c>
      <c r="N902" s="11">
        <v>800000</v>
      </c>
      <c r="O902" s="57">
        <v>480000</v>
      </c>
      <c r="P902" s="11" t="s">
        <v>7893</v>
      </c>
      <c r="Q902" s="11">
        <v>3.66</v>
      </c>
      <c r="R902" s="11">
        <v>15</v>
      </c>
      <c r="S902" s="5" t="s">
        <v>37</v>
      </c>
      <c r="T902" s="57">
        <v>240000</v>
      </c>
      <c r="U902" s="11" t="s">
        <v>37</v>
      </c>
      <c r="V902" s="11">
        <v>113655</v>
      </c>
      <c r="W902" s="11" t="s">
        <v>37</v>
      </c>
      <c r="X902" s="11">
        <v>5.0999999999999996</v>
      </c>
      <c r="Y902" s="11" t="s">
        <v>34</v>
      </c>
      <c r="Z902" s="11"/>
      <c r="AA902" s="11">
        <v>36168</v>
      </c>
      <c r="AB902" s="52" t="s">
        <v>38</v>
      </c>
      <c r="AC902" s="52">
        <v>45474</v>
      </c>
      <c r="AD902" s="52" t="s">
        <v>38</v>
      </c>
      <c r="AE902" s="52" t="s">
        <v>38</v>
      </c>
      <c r="AF902" s="11" t="s">
        <v>6402</v>
      </c>
    </row>
    <row r="903" spans="1:32" s="6" customFormat="1" ht="60" customHeight="1" x14ac:dyDescent="0.2">
      <c r="A903" s="5">
        <v>900</v>
      </c>
      <c r="B903" s="11" t="s">
        <v>6223</v>
      </c>
      <c r="C903" s="11" t="s">
        <v>363</v>
      </c>
      <c r="D903" s="11" t="s">
        <v>363</v>
      </c>
      <c r="E903" s="11" t="s">
        <v>6597</v>
      </c>
      <c r="F903" s="11" t="s">
        <v>7900</v>
      </c>
      <c r="G903" s="11" t="s">
        <v>7903</v>
      </c>
      <c r="H903" s="11" t="s">
        <v>7902</v>
      </c>
      <c r="I903" s="37" t="s">
        <v>7901</v>
      </c>
      <c r="J903" s="11" t="s">
        <v>7900</v>
      </c>
      <c r="K903" s="198">
        <v>33.085146999999999</v>
      </c>
      <c r="L903" s="198">
        <v>72.644619000000006</v>
      </c>
      <c r="M903" s="11">
        <v>40</v>
      </c>
      <c r="N903" s="11">
        <v>800000</v>
      </c>
      <c r="O903" s="57">
        <v>480000</v>
      </c>
      <c r="P903" s="11" t="s">
        <v>7893</v>
      </c>
      <c r="Q903" s="11">
        <v>3.66</v>
      </c>
      <c r="R903" s="11">
        <v>15</v>
      </c>
      <c r="S903" s="5" t="s">
        <v>37</v>
      </c>
      <c r="T903" s="57">
        <v>240000</v>
      </c>
      <c r="U903" s="11" t="s">
        <v>37</v>
      </c>
      <c r="V903" s="11">
        <v>67000</v>
      </c>
      <c r="W903" s="11" t="s">
        <v>37</v>
      </c>
      <c r="X903" s="11">
        <v>4</v>
      </c>
      <c r="Y903" s="11" t="s">
        <v>34</v>
      </c>
      <c r="Z903" s="11"/>
      <c r="AA903" s="11">
        <v>29669</v>
      </c>
      <c r="AB903" s="52" t="s">
        <v>38</v>
      </c>
      <c r="AC903" s="52">
        <v>45474</v>
      </c>
      <c r="AD903" s="52" t="s">
        <v>38</v>
      </c>
      <c r="AE903" s="52" t="s">
        <v>38</v>
      </c>
      <c r="AF903" s="11" t="s">
        <v>6402</v>
      </c>
    </row>
    <row r="904" spans="1:32" s="6" customFormat="1" ht="60" customHeight="1" x14ac:dyDescent="0.2">
      <c r="A904" s="1">
        <v>901</v>
      </c>
      <c r="B904" s="11" t="s">
        <v>6223</v>
      </c>
      <c r="C904" s="11" t="s">
        <v>363</v>
      </c>
      <c r="D904" s="11" t="s">
        <v>363</v>
      </c>
      <c r="E904" s="11" t="s">
        <v>2709</v>
      </c>
      <c r="F904" s="11" t="s">
        <v>7894</v>
      </c>
      <c r="G904" s="11" t="s">
        <v>7899</v>
      </c>
      <c r="H904" s="11" t="s">
        <v>7898</v>
      </c>
      <c r="I904" s="37" t="s">
        <v>7895</v>
      </c>
      <c r="J904" s="11" t="s">
        <v>7894</v>
      </c>
      <c r="K904" s="120">
        <v>33.145080999999998</v>
      </c>
      <c r="L904" s="120">
        <v>72.735892000000007</v>
      </c>
      <c r="M904" s="11">
        <v>40</v>
      </c>
      <c r="N904" s="11">
        <v>800000</v>
      </c>
      <c r="O904" s="57">
        <v>480000</v>
      </c>
      <c r="P904" s="11" t="s">
        <v>7893</v>
      </c>
      <c r="Q904" s="11">
        <v>3.66</v>
      </c>
      <c r="R904" s="11">
        <v>15</v>
      </c>
      <c r="S904" s="5" t="s">
        <v>37</v>
      </c>
      <c r="T904" s="57">
        <v>240000</v>
      </c>
      <c r="U904" s="11" t="s">
        <v>37</v>
      </c>
      <c r="V904" s="11">
        <v>110521</v>
      </c>
      <c r="W904" s="11" t="s">
        <v>37</v>
      </c>
      <c r="X904" s="11">
        <v>5</v>
      </c>
      <c r="Y904" s="11" t="s">
        <v>34</v>
      </c>
      <c r="Z904" s="11"/>
      <c r="AA904" s="11">
        <v>38947</v>
      </c>
      <c r="AB904" s="52" t="s">
        <v>38</v>
      </c>
      <c r="AC904" s="52">
        <v>45474</v>
      </c>
      <c r="AD904" s="52" t="s">
        <v>38</v>
      </c>
      <c r="AE904" s="52" t="s">
        <v>38</v>
      </c>
      <c r="AF904" s="11" t="s">
        <v>6402</v>
      </c>
    </row>
    <row r="905" spans="1:32" s="6" customFormat="1" ht="60" customHeight="1" x14ac:dyDescent="0.2">
      <c r="A905" s="5">
        <v>902</v>
      </c>
      <c r="B905" s="11" t="s">
        <v>6223</v>
      </c>
      <c r="C905" s="11" t="s">
        <v>363</v>
      </c>
      <c r="D905" s="11" t="s">
        <v>363</v>
      </c>
      <c r="E905" s="11" t="s">
        <v>2709</v>
      </c>
      <c r="F905" s="11" t="s">
        <v>7894</v>
      </c>
      <c r="G905" s="11" t="s">
        <v>7897</v>
      </c>
      <c r="H905" s="11" t="s">
        <v>7896</v>
      </c>
      <c r="I905" s="37" t="s">
        <v>7895</v>
      </c>
      <c r="J905" s="11" t="s">
        <v>7894</v>
      </c>
      <c r="K905" s="120">
        <v>33.156376000000002</v>
      </c>
      <c r="L905" s="120">
        <v>72.735381000000004</v>
      </c>
      <c r="M905" s="11">
        <v>40</v>
      </c>
      <c r="N905" s="11">
        <v>800000</v>
      </c>
      <c r="O905" s="57">
        <v>480000</v>
      </c>
      <c r="P905" s="11" t="s">
        <v>7893</v>
      </c>
      <c r="Q905" s="11">
        <v>3.66</v>
      </c>
      <c r="R905" s="11">
        <v>15</v>
      </c>
      <c r="S905" s="5" t="s">
        <v>37</v>
      </c>
      <c r="T905" s="57">
        <v>240000</v>
      </c>
      <c r="U905" s="11" t="s">
        <v>37</v>
      </c>
      <c r="V905" s="11">
        <v>124509</v>
      </c>
      <c r="W905" s="11" t="s">
        <v>37</v>
      </c>
      <c r="X905" s="11">
        <v>6</v>
      </c>
      <c r="Y905" s="11" t="s">
        <v>34</v>
      </c>
      <c r="Z905" s="11"/>
      <c r="AA905" s="11">
        <v>40500</v>
      </c>
      <c r="AB905" s="52" t="s">
        <v>38</v>
      </c>
      <c r="AC905" s="52">
        <v>45474</v>
      </c>
      <c r="AD905" s="52" t="s">
        <v>38</v>
      </c>
      <c r="AE905" s="52" t="s">
        <v>38</v>
      </c>
      <c r="AF905" s="11" t="s">
        <v>6402</v>
      </c>
    </row>
    <row r="906" spans="1:32" s="6" customFormat="1" ht="60" customHeight="1" x14ac:dyDescent="0.2">
      <c r="A906" s="1">
        <v>903</v>
      </c>
      <c r="B906" s="11" t="s">
        <v>6223</v>
      </c>
      <c r="C906" s="11" t="s">
        <v>363</v>
      </c>
      <c r="D906" s="11" t="s">
        <v>387</v>
      </c>
      <c r="E906" s="11" t="s">
        <v>7892</v>
      </c>
      <c r="F906" s="11" t="s">
        <v>489</v>
      </c>
      <c r="G906" s="11" t="s">
        <v>7891</v>
      </c>
      <c r="H906" s="11" t="s">
        <v>7890</v>
      </c>
      <c r="I906" s="11" t="s">
        <v>2653</v>
      </c>
      <c r="J906" s="11" t="str">
        <f t="shared" ref="J906:J912" si="15">E906</f>
        <v>Dhok Sukhial</v>
      </c>
      <c r="K906" s="120">
        <v>32.729782</v>
      </c>
      <c r="L906" s="120">
        <v>72.297942000000006</v>
      </c>
      <c r="M906" s="11">
        <v>40</v>
      </c>
      <c r="N906" s="11">
        <v>1889534</v>
      </c>
      <c r="O906" s="11">
        <v>480000</v>
      </c>
      <c r="P906" s="52">
        <v>45568</v>
      </c>
      <c r="Q906" s="11">
        <v>6.1</v>
      </c>
      <c r="R906" s="11">
        <v>9</v>
      </c>
      <c r="S906" s="5" t="s">
        <v>37</v>
      </c>
      <c r="T906" s="213">
        <v>240000</v>
      </c>
      <c r="U906" s="214" t="s">
        <v>37</v>
      </c>
      <c r="V906" s="213">
        <v>192000</v>
      </c>
      <c r="W906" s="214" t="s">
        <v>37</v>
      </c>
      <c r="X906" s="11">
        <v>7.7</v>
      </c>
      <c r="Y906" s="11" t="s">
        <v>147</v>
      </c>
      <c r="Z906" s="214">
        <v>800000</v>
      </c>
      <c r="AA906" s="11"/>
      <c r="AB906" s="52" t="s">
        <v>38</v>
      </c>
      <c r="AC906" s="11" t="s">
        <v>7873</v>
      </c>
      <c r="AD906" s="52" t="s">
        <v>38</v>
      </c>
      <c r="AE906" s="52" t="s">
        <v>38</v>
      </c>
      <c r="AF906" s="11" t="s">
        <v>6901</v>
      </c>
    </row>
    <row r="907" spans="1:32" s="6" customFormat="1" ht="60" customHeight="1" x14ac:dyDescent="0.2">
      <c r="A907" s="5">
        <v>904</v>
      </c>
      <c r="B907" s="11" t="s">
        <v>7290</v>
      </c>
      <c r="C907" s="11" t="s">
        <v>363</v>
      </c>
      <c r="D907" s="11" t="s">
        <v>387</v>
      </c>
      <c r="E907" s="11" t="s">
        <v>2658</v>
      </c>
      <c r="F907" s="11" t="s">
        <v>489</v>
      </c>
      <c r="G907" s="11" t="s">
        <v>7889</v>
      </c>
      <c r="H907" s="11" t="s">
        <v>7888</v>
      </c>
      <c r="I907" s="11" t="s">
        <v>7887</v>
      </c>
      <c r="J907" s="11" t="str">
        <f t="shared" si="15"/>
        <v>Dhok Kiala</v>
      </c>
      <c r="K907" s="120">
        <v>32.708117000000001</v>
      </c>
      <c r="L907" s="120">
        <v>72.310595000000006</v>
      </c>
      <c r="M907" s="11">
        <v>40</v>
      </c>
      <c r="N907" s="11">
        <v>1471429</v>
      </c>
      <c r="O907" s="11">
        <v>480000</v>
      </c>
      <c r="P907" s="52">
        <v>45177</v>
      </c>
      <c r="Q907" s="11">
        <v>3.66</v>
      </c>
      <c r="R907" s="11">
        <v>15</v>
      </c>
      <c r="S907" s="5" t="s">
        <v>37</v>
      </c>
      <c r="T907" s="213">
        <v>240000</v>
      </c>
      <c r="U907" s="214" t="s">
        <v>37</v>
      </c>
      <c r="V907" s="213">
        <v>192000</v>
      </c>
      <c r="W907" s="214" t="s">
        <v>37</v>
      </c>
      <c r="X907" s="11">
        <v>13.7</v>
      </c>
      <c r="Y907" s="11" t="s">
        <v>147</v>
      </c>
      <c r="Z907" s="214">
        <v>800000</v>
      </c>
      <c r="AA907" s="11"/>
      <c r="AB907" s="52" t="s">
        <v>38</v>
      </c>
      <c r="AC907" s="11" t="s">
        <v>7873</v>
      </c>
      <c r="AD907" s="52" t="s">
        <v>38</v>
      </c>
      <c r="AE907" s="52" t="s">
        <v>38</v>
      </c>
      <c r="AF907" s="11" t="s">
        <v>6901</v>
      </c>
    </row>
    <row r="908" spans="1:32" s="6" customFormat="1" ht="60" customHeight="1" x14ac:dyDescent="0.2">
      <c r="A908" s="1">
        <v>905</v>
      </c>
      <c r="B908" s="11" t="s">
        <v>6223</v>
      </c>
      <c r="C908" s="11" t="s">
        <v>363</v>
      </c>
      <c r="D908" s="11" t="s">
        <v>387</v>
      </c>
      <c r="E908" s="11" t="s">
        <v>2640</v>
      </c>
      <c r="F908" s="11" t="s">
        <v>6534</v>
      </c>
      <c r="G908" s="11" t="s">
        <v>7886</v>
      </c>
      <c r="H908" s="11" t="s">
        <v>7885</v>
      </c>
      <c r="I908" s="11" t="s">
        <v>7884</v>
      </c>
      <c r="J908" s="11" t="str">
        <f t="shared" si="15"/>
        <v>Chingi</v>
      </c>
      <c r="K908" s="120">
        <v>32.730142999999998</v>
      </c>
      <c r="L908" s="120">
        <v>72.367176000000001</v>
      </c>
      <c r="M908" s="11">
        <v>40</v>
      </c>
      <c r="N908" s="11">
        <v>1474381</v>
      </c>
      <c r="O908" s="11">
        <v>480000</v>
      </c>
      <c r="P908" s="52">
        <v>45568</v>
      </c>
      <c r="Q908" s="11">
        <v>3.66</v>
      </c>
      <c r="R908" s="11">
        <v>12</v>
      </c>
      <c r="S908" s="5" t="s">
        <v>37</v>
      </c>
      <c r="T908" s="213">
        <v>240000</v>
      </c>
      <c r="U908" s="214" t="s">
        <v>37</v>
      </c>
      <c r="V908" s="213">
        <v>192000</v>
      </c>
      <c r="W908" s="214" t="s">
        <v>37</v>
      </c>
      <c r="X908" s="11">
        <v>7</v>
      </c>
      <c r="Y908" s="11" t="s">
        <v>147</v>
      </c>
      <c r="Z908" s="214">
        <v>800000</v>
      </c>
      <c r="AA908" s="11"/>
      <c r="AB908" s="52" t="s">
        <v>38</v>
      </c>
      <c r="AC908" s="11" t="s">
        <v>7873</v>
      </c>
      <c r="AD908" s="52" t="s">
        <v>38</v>
      </c>
      <c r="AE908" s="52" t="s">
        <v>38</v>
      </c>
      <c r="AF908" s="11" t="s">
        <v>6901</v>
      </c>
    </row>
    <row r="909" spans="1:32" s="6" customFormat="1" ht="60" customHeight="1" x14ac:dyDescent="0.2">
      <c r="A909" s="5">
        <v>906</v>
      </c>
      <c r="B909" s="11" t="s">
        <v>6223</v>
      </c>
      <c r="C909" s="11" t="s">
        <v>363</v>
      </c>
      <c r="D909" s="11" t="s">
        <v>387</v>
      </c>
      <c r="E909" s="11" t="s">
        <v>7872</v>
      </c>
      <c r="F909" s="11" t="s">
        <v>489</v>
      </c>
      <c r="G909" s="11" t="s">
        <v>7883</v>
      </c>
      <c r="H909" s="11" t="s">
        <v>7882</v>
      </c>
      <c r="I909" s="11" t="s">
        <v>7881</v>
      </c>
      <c r="J909" s="11" t="str">
        <f t="shared" si="15"/>
        <v>Mehar Ali</v>
      </c>
      <c r="K909" s="120">
        <v>32.763823000000002</v>
      </c>
      <c r="L909" s="120">
        <v>72.330190999999999</v>
      </c>
      <c r="M909" s="11">
        <v>40</v>
      </c>
      <c r="N909" s="11">
        <v>1474381</v>
      </c>
      <c r="O909" s="11">
        <v>480000</v>
      </c>
      <c r="P909" s="52">
        <v>45635</v>
      </c>
      <c r="Q909" s="11">
        <v>3.66</v>
      </c>
      <c r="R909" s="11">
        <v>12</v>
      </c>
      <c r="S909" s="5" t="s">
        <v>37</v>
      </c>
      <c r="T909" s="213">
        <v>240000</v>
      </c>
      <c r="U909" s="214" t="s">
        <v>37</v>
      </c>
      <c r="V909" s="213">
        <v>192000</v>
      </c>
      <c r="W909" s="214" t="s">
        <v>37</v>
      </c>
      <c r="X909" s="11">
        <v>8</v>
      </c>
      <c r="Y909" s="11" t="s">
        <v>147</v>
      </c>
      <c r="Z909" s="214">
        <v>800000</v>
      </c>
      <c r="AA909" s="52" t="s">
        <v>38</v>
      </c>
      <c r="AB909" s="52" t="s">
        <v>38</v>
      </c>
      <c r="AC909" s="11" t="s">
        <v>7873</v>
      </c>
      <c r="AD909" s="52" t="s">
        <v>38</v>
      </c>
      <c r="AE909" s="52" t="s">
        <v>38</v>
      </c>
      <c r="AF909" s="11" t="s">
        <v>6901</v>
      </c>
    </row>
    <row r="910" spans="1:32" s="6" customFormat="1" ht="60" customHeight="1" x14ac:dyDescent="0.2">
      <c r="A910" s="1">
        <v>907</v>
      </c>
      <c r="B910" s="11" t="s">
        <v>6223</v>
      </c>
      <c r="C910" s="11" t="s">
        <v>363</v>
      </c>
      <c r="D910" s="11" t="s">
        <v>387</v>
      </c>
      <c r="E910" s="11" t="s">
        <v>7877</v>
      </c>
      <c r="F910" s="11" t="s">
        <v>489</v>
      </c>
      <c r="G910" s="11" t="s">
        <v>7880</v>
      </c>
      <c r="H910" s="11" t="s">
        <v>7879</v>
      </c>
      <c r="I910" s="11" t="s">
        <v>7878</v>
      </c>
      <c r="J910" s="11" t="str">
        <f t="shared" si="15"/>
        <v>Sadraki</v>
      </c>
      <c r="K910" s="120">
        <v>32.741590000000002</v>
      </c>
      <c r="L910" s="120">
        <v>72.360057999999981</v>
      </c>
      <c r="M910" s="11">
        <v>40</v>
      </c>
      <c r="N910" s="11">
        <v>1474381</v>
      </c>
      <c r="O910" s="11">
        <v>480000</v>
      </c>
      <c r="P910" s="52">
        <v>45632</v>
      </c>
      <c r="Q910" s="11">
        <v>3.66</v>
      </c>
      <c r="R910" s="11">
        <v>12</v>
      </c>
      <c r="S910" s="5" t="s">
        <v>37</v>
      </c>
      <c r="T910" s="213">
        <v>240000</v>
      </c>
      <c r="U910" s="214" t="s">
        <v>37</v>
      </c>
      <c r="V910" s="213">
        <v>192000</v>
      </c>
      <c r="W910" s="214" t="s">
        <v>37</v>
      </c>
      <c r="X910" s="11">
        <v>6.9</v>
      </c>
      <c r="Y910" s="11" t="s">
        <v>147</v>
      </c>
      <c r="Z910" s="214">
        <v>800000</v>
      </c>
      <c r="AA910" s="52" t="s">
        <v>38</v>
      </c>
      <c r="AB910" s="52" t="s">
        <v>38</v>
      </c>
      <c r="AC910" s="11" t="s">
        <v>7873</v>
      </c>
      <c r="AD910" s="52" t="s">
        <v>38</v>
      </c>
      <c r="AE910" s="52" t="s">
        <v>38</v>
      </c>
      <c r="AF910" s="11" t="s">
        <v>6901</v>
      </c>
    </row>
    <row r="911" spans="1:32" s="6" customFormat="1" ht="60" customHeight="1" x14ac:dyDescent="0.2">
      <c r="A911" s="5">
        <v>908</v>
      </c>
      <c r="B911" s="11" t="s">
        <v>6223</v>
      </c>
      <c r="C911" s="11" t="s">
        <v>363</v>
      </c>
      <c r="D911" s="11" t="s">
        <v>387</v>
      </c>
      <c r="E911" s="11" t="s">
        <v>7877</v>
      </c>
      <c r="F911" s="11" t="s">
        <v>489</v>
      </c>
      <c r="G911" s="11" t="s">
        <v>7876</v>
      </c>
      <c r="H911" s="11" t="s">
        <v>7875</v>
      </c>
      <c r="I911" s="11" t="s">
        <v>7874</v>
      </c>
      <c r="J911" s="11" t="str">
        <f t="shared" si="15"/>
        <v>Sadraki</v>
      </c>
      <c r="K911" s="120">
        <v>32.732441999999999</v>
      </c>
      <c r="L911" s="120">
        <v>72.348341000000005</v>
      </c>
      <c r="M911" s="11">
        <v>40</v>
      </c>
      <c r="N911" s="11">
        <v>1474381</v>
      </c>
      <c r="O911" s="11">
        <v>480000</v>
      </c>
      <c r="P911" s="52">
        <v>45632</v>
      </c>
      <c r="Q911" s="11">
        <v>3.66</v>
      </c>
      <c r="R911" s="11">
        <v>12</v>
      </c>
      <c r="S911" s="5" t="s">
        <v>37</v>
      </c>
      <c r="T911" s="213">
        <v>240000</v>
      </c>
      <c r="U911" s="214" t="s">
        <v>37</v>
      </c>
      <c r="V911" s="213">
        <v>192000</v>
      </c>
      <c r="W911" s="214" t="s">
        <v>37</v>
      </c>
      <c r="X911" s="11">
        <v>10</v>
      </c>
      <c r="Y911" s="11" t="s">
        <v>147</v>
      </c>
      <c r="Z911" s="214">
        <v>800000</v>
      </c>
      <c r="AA911" s="52" t="s">
        <v>38</v>
      </c>
      <c r="AB911" s="52" t="s">
        <v>38</v>
      </c>
      <c r="AC911" s="11" t="s">
        <v>7873</v>
      </c>
      <c r="AD911" s="52" t="s">
        <v>38</v>
      </c>
      <c r="AE911" s="52" t="s">
        <v>38</v>
      </c>
      <c r="AF911" s="11" t="s">
        <v>6901</v>
      </c>
    </row>
    <row r="912" spans="1:32" s="6" customFormat="1" ht="60" customHeight="1" x14ac:dyDescent="0.2">
      <c r="A912" s="1">
        <v>909</v>
      </c>
      <c r="B912" s="11" t="s">
        <v>6223</v>
      </c>
      <c r="C912" s="11" t="s">
        <v>363</v>
      </c>
      <c r="D912" s="11" t="s">
        <v>387</v>
      </c>
      <c r="E912" s="11" t="s">
        <v>7872</v>
      </c>
      <c r="F912" s="11" t="s">
        <v>489</v>
      </c>
      <c r="G912" s="11" t="s">
        <v>7871</v>
      </c>
      <c r="H912" s="11" t="s">
        <v>7870</v>
      </c>
      <c r="I912" s="11" t="s">
        <v>7869</v>
      </c>
      <c r="J912" s="11" t="str">
        <f t="shared" si="15"/>
        <v>Mehar Ali</v>
      </c>
      <c r="K912" s="120">
        <v>32.755369999999999</v>
      </c>
      <c r="L912" s="120">
        <v>72.327777999999981</v>
      </c>
      <c r="M912" s="11">
        <v>40</v>
      </c>
      <c r="N912" s="11">
        <v>1474381</v>
      </c>
      <c r="O912" s="11">
        <v>480000</v>
      </c>
      <c r="P912" s="52">
        <v>45635</v>
      </c>
      <c r="Q912" s="11">
        <v>3.66</v>
      </c>
      <c r="R912" s="11">
        <v>12</v>
      </c>
      <c r="S912" s="5" t="s">
        <v>37</v>
      </c>
      <c r="T912" s="4">
        <v>240000</v>
      </c>
      <c r="U912" s="214" t="s">
        <v>37</v>
      </c>
      <c r="V912" s="52" t="s">
        <v>38</v>
      </c>
      <c r="W912" s="52" t="s">
        <v>38</v>
      </c>
      <c r="X912" s="52" t="s">
        <v>38</v>
      </c>
      <c r="Y912" s="52" t="s">
        <v>38</v>
      </c>
      <c r="Z912" s="52" t="s">
        <v>38</v>
      </c>
      <c r="AA912" s="52" t="s">
        <v>38</v>
      </c>
      <c r="AB912" s="52" t="s">
        <v>38</v>
      </c>
      <c r="AC912" s="52" t="s">
        <v>38</v>
      </c>
      <c r="AD912" s="52" t="s">
        <v>38</v>
      </c>
      <c r="AE912" s="52" t="s">
        <v>38</v>
      </c>
      <c r="AF912" s="11" t="s">
        <v>6897</v>
      </c>
    </row>
    <row r="913" spans="1:32" s="6" customFormat="1" ht="60" customHeight="1" x14ac:dyDescent="0.2">
      <c r="A913" s="5">
        <v>910</v>
      </c>
      <c r="B913" s="4" t="s">
        <v>6223</v>
      </c>
      <c r="C913" s="4" t="s">
        <v>1549</v>
      </c>
      <c r="D913" s="1" t="s">
        <v>1583</v>
      </c>
      <c r="E913" s="1" t="s">
        <v>6234</v>
      </c>
      <c r="F913" s="1" t="s">
        <v>7865</v>
      </c>
      <c r="G913" s="5" t="s">
        <v>1091</v>
      </c>
      <c r="H913" s="5" t="s">
        <v>7868</v>
      </c>
      <c r="I913" s="5" t="s">
        <v>7867</v>
      </c>
      <c r="J913" s="1" t="s">
        <v>6234</v>
      </c>
      <c r="K913" s="1">
        <v>33.607570000000003</v>
      </c>
      <c r="L913" s="1">
        <v>73.412899999999993</v>
      </c>
      <c r="M913" s="1">
        <v>40</v>
      </c>
      <c r="N913" s="1">
        <v>1155444</v>
      </c>
      <c r="O913" s="4">
        <v>480000</v>
      </c>
      <c r="P913" s="1" t="s">
        <v>7866</v>
      </c>
      <c r="Q913" s="1">
        <v>5.48</v>
      </c>
      <c r="R913" s="1">
        <v>6</v>
      </c>
      <c r="S913" s="5" t="s">
        <v>37</v>
      </c>
      <c r="T913" s="4">
        <v>240000</v>
      </c>
      <c r="U913" s="4" t="s">
        <v>37</v>
      </c>
      <c r="V913" s="52" t="s">
        <v>38</v>
      </c>
      <c r="W913" s="52" t="s">
        <v>38</v>
      </c>
      <c r="X913" s="52" t="s">
        <v>38</v>
      </c>
      <c r="Y913" s="52" t="s">
        <v>38</v>
      </c>
      <c r="Z913" s="52" t="s">
        <v>38</v>
      </c>
      <c r="AA913" s="52" t="s">
        <v>38</v>
      </c>
      <c r="AB913" s="52" t="s">
        <v>38</v>
      </c>
      <c r="AC913" s="52" t="s">
        <v>38</v>
      </c>
      <c r="AD913" s="52" t="s">
        <v>38</v>
      </c>
      <c r="AE913" s="52" t="s">
        <v>38</v>
      </c>
      <c r="AF913" s="11" t="s">
        <v>7859</v>
      </c>
    </row>
    <row r="914" spans="1:32" s="6" customFormat="1" ht="60" customHeight="1" x14ac:dyDescent="0.2">
      <c r="A914" s="1">
        <v>911</v>
      </c>
      <c r="B914" s="4" t="s">
        <v>6223</v>
      </c>
      <c r="C914" s="4" t="s">
        <v>1549</v>
      </c>
      <c r="D914" s="1" t="s">
        <v>1583</v>
      </c>
      <c r="E914" s="1" t="s">
        <v>7861</v>
      </c>
      <c r="F914" s="1" t="s">
        <v>7865</v>
      </c>
      <c r="G914" s="5" t="s">
        <v>7864</v>
      </c>
      <c r="H914" s="5" t="s">
        <v>7863</v>
      </c>
      <c r="I914" s="1" t="s">
        <v>7862</v>
      </c>
      <c r="J914" s="1" t="s">
        <v>7861</v>
      </c>
      <c r="K914" s="5">
        <v>33.60745</v>
      </c>
      <c r="L914" s="1">
        <v>73.405600000000007</v>
      </c>
      <c r="M914" s="1">
        <v>50</v>
      </c>
      <c r="N914" s="1">
        <v>1092604</v>
      </c>
      <c r="O914" s="4">
        <v>480000</v>
      </c>
      <c r="P914" s="1" t="s">
        <v>7860</v>
      </c>
      <c r="Q914" s="1">
        <v>5.7</v>
      </c>
      <c r="R914" s="1">
        <v>10</v>
      </c>
      <c r="S914" s="5" t="s">
        <v>37</v>
      </c>
      <c r="T914" s="4">
        <v>240000</v>
      </c>
      <c r="U914" s="4" t="s">
        <v>37</v>
      </c>
      <c r="V914" s="5"/>
      <c r="W914" s="5"/>
      <c r="X914" s="5"/>
      <c r="Y914" s="52" t="s">
        <v>38</v>
      </c>
      <c r="Z914" s="52" t="s">
        <v>38</v>
      </c>
      <c r="AA914" s="52" t="s">
        <v>38</v>
      </c>
      <c r="AB914" s="52" t="s">
        <v>38</v>
      </c>
      <c r="AC914" s="52" t="s">
        <v>38</v>
      </c>
      <c r="AD914" s="52" t="s">
        <v>38</v>
      </c>
      <c r="AE914" s="52" t="s">
        <v>38</v>
      </c>
      <c r="AF914" s="11" t="s">
        <v>7859</v>
      </c>
    </row>
    <row r="915" spans="1:32" s="6" customFormat="1" ht="60" customHeight="1" x14ac:dyDescent="0.2">
      <c r="A915" s="5">
        <v>912</v>
      </c>
      <c r="B915" s="4" t="s">
        <v>6223</v>
      </c>
      <c r="C915" s="4" t="s">
        <v>1549</v>
      </c>
      <c r="D915" s="4" t="s">
        <v>2849</v>
      </c>
      <c r="E915" s="1" t="s">
        <v>7855</v>
      </c>
      <c r="F915" s="1" t="s">
        <v>7858</v>
      </c>
      <c r="G915" s="5" t="s">
        <v>3668</v>
      </c>
      <c r="H915" s="1" t="s">
        <v>7857</v>
      </c>
      <c r="I915" s="1" t="s">
        <v>7856</v>
      </c>
      <c r="J915" s="1" t="s">
        <v>7855</v>
      </c>
      <c r="K915" s="1">
        <v>33.579058000000003</v>
      </c>
      <c r="L915" s="1">
        <v>73.399974999999998</v>
      </c>
      <c r="M915" s="1">
        <v>40</v>
      </c>
      <c r="N915" s="1">
        <v>1317588</v>
      </c>
      <c r="O915" s="4">
        <v>480000</v>
      </c>
      <c r="P915" s="40" t="s">
        <v>6498</v>
      </c>
      <c r="Q915" s="4">
        <v>4.57</v>
      </c>
      <c r="R915" s="1">
        <v>9.5</v>
      </c>
      <c r="S915" s="5" t="s">
        <v>37</v>
      </c>
      <c r="T915" s="4">
        <v>240000</v>
      </c>
      <c r="U915" s="4" t="s">
        <v>37</v>
      </c>
      <c r="V915" s="4">
        <v>192000</v>
      </c>
      <c r="W915" s="5" t="s">
        <v>37</v>
      </c>
      <c r="X915" s="5">
        <v>6.2</v>
      </c>
      <c r="Y915" s="52" t="s">
        <v>38</v>
      </c>
      <c r="Z915" s="52" t="s">
        <v>38</v>
      </c>
      <c r="AA915" s="52" t="s">
        <v>38</v>
      </c>
      <c r="AB915" s="52" t="s">
        <v>38</v>
      </c>
      <c r="AC915" s="7">
        <v>45963</v>
      </c>
      <c r="AD915" s="52" t="s">
        <v>38</v>
      </c>
      <c r="AE915" s="52" t="s">
        <v>38</v>
      </c>
      <c r="AF915" s="11" t="s">
        <v>6901</v>
      </c>
    </row>
    <row r="916" spans="1:32" s="6" customFormat="1" ht="60" customHeight="1" x14ac:dyDescent="0.2">
      <c r="A916" s="1">
        <v>913</v>
      </c>
      <c r="B916" s="4" t="s">
        <v>6223</v>
      </c>
      <c r="C916" s="4" t="s">
        <v>1549</v>
      </c>
      <c r="D916" s="4" t="s">
        <v>2849</v>
      </c>
      <c r="E916" s="1" t="s">
        <v>7556</v>
      </c>
      <c r="F916" s="1" t="s">
        <v>6830</v>
      </c>
      <c r="G916" s="5" t="s">
        <v>7854</v>
      </c>
      <c r="H916" s="1" t="s">
        <v>7853</v>
      </c>
      <c r="I916" s="1" t="s">
        <v>7852</v>
      </c>
      <c r="J916" s="1" t="s">
        <v>7556</v>
      </c>
      <c r="K916" s="1">
        <v>33.549048999999997</v>
      </c>
      <c r="L916" s="1">
        <v>73.356684999999999</v>
      </c>
      <c r="M916" s="1">
        <v>40</v>
      </c>
      <c r="N916" s="1">
        <v>1655312</v>
      </c>
      <c r="O916" s="4">
        <v>480000</v>
      </c>
      <c r="P916" s="40" t="s">
        <v>7851</v>
      </c>
      <c r="Q916" s="4">
        <v>5.48</v>
      </c>
      <c r="R916" s="1">
        <v>10.5</v>
      </c>
      <c r="S916" s="5" t="s">
        <v>37</v>
      </c>
      <c r="T916" s="4">
        <v>240000</v>
      </c>
      <c r="U916" s="4" t="s">
        <v>37</v>
      </c>
      <c r="V916" s="4">
        <v>192000</v>
      </c>
      <c r="W916" s="5" t="s">
        <v>37</v>
      </c>
      <c r="X916" s="5">
        <v>6.1</v>
      </c>
      <c r="Y916" s="52" t="s">
        <v>38</v>
      </c>
      <c r="Z916" s="52" t="s">
        <v>38</v>
      </c>
      <c r="AA916" s="52" t="s">
        <v>38</v>
      </c>
      <c r="AB916" s="52" t="s">
        <v>38</v>
      </c>
      <c r="AC916" s="1" t="s">
        <v>7850</v>
      </c>
      <c r="AD916" s="52" t="s">
        <v>38</v>
      </c>
      <c r="AE916" s="52" t="s">
        <v>38</v>
      </c>
      <c r="AF916" s="11" t="s">
        <v>6901</v>
      </c>
    </row>
    <row r="917" spans="1:32" s="6" customFormat="1" ht="60" customHeight="1" x14ac:dyDescent="0.2">
      <c r="A917" s="5">
        <v>914</v>
      </c>
      <c r="B917" s="4" t="s">
        <v>6223</v>
      </c>
      <c r="C917" s="1" t="s">
        <v>1549</v>
      </c>
      <c r="D917" s="1" t="s">
        <v>1650</v>
      </c>
      <c r="E917" s="1" t="s">
        <v>7845</v>
      </c>
      <c r="F917" s="1" t="s">
        <v>7849</v>
      </c>
      <c r="G917" s="5" t="s">
        <v>7848</v>
      </c>
      <c r="H917" s="5" t="s">
        <v>7847</v>
      </c>
      <c r="I917" s="5" t="s">
        <v>7846</v>
      </c>
      <c r="J917" s="1" t="s">
        <v>7845</v>
      </c>
      <c r="K917" s="5">
        <v>33.497599999999998</v>
      </c>
      <c r="L917" s="5">
        <v>73.499300000000005</v>
      </c>
      <c r="M917" s="5">
        <v>40</v>
      </c>
      <c r="N917" s="5">
        <v>1143253</v>
      </c>
      <c r="O917" s="35">
        <v>480000</v>
      </c>
      <c r="P917" s="41" t="s">
        <v>38</v>
      </c>
      <c r="Q917" s="5">
        <v>3.65</v>
      </c>
      <c r="R917" s="5">
        <v>9.6</v>
      </c>
      <c r="S917" s="5" t="s">
        <v>37</v>
      </c>
      <c r="T917" s="5">
        <v>240000</v>
      </c>
      <c r="U917" s="53" t="s">
        <v>37</v>
      </c>
      <c r="V917" s="4">
        <v>192000</v>
      </c>
      <c r="W917" s="4" t="s">
        <v>37</v>
      </c>
      <c r="X917" s="5">
        <v>6.7</v>
      </c>
      <c r="Y917" s="52" t="s">
        <v>38</v>
      </c>
      <c r="Z917" s="52" t="s">
        <v>38</v>
      </c>
      <c r="AA917" s="52" t="s">
        <v>38</v>
      </c>
      <c r="AB917" s="52" t="s">
        <v>38</v>
      </c>
      <c r="AC917" s="53">
        <v>45718</v>
      </c>
      <c r="AD917" s="52" t="s">
        <v>38</v>
      </c>
      <c r="AE917" s="52" t="s">
        <v>38</v>
      </c>
      <c r="AF917" s="1" t="s">
        <v>7844</v>
      </c>
    </row>
    <row r="918" spans="1:32" s="6" customFormat="1" ht="60" customHeight="1" x14ac:dyDescent="0.2">
      <c r="A918" s="1">
        <v>915</v>
      </c>
      <c r="B918" s="4" t="s">
        <v>6223</v>
      </c>
      <c r="C918" s="1" t="s">
        <v>1549</v>
      </c>
      <c r="D918" s="1" t="s">
        <v>1650</v>
      </c>
      <c r="E918" s="1" t="s">
        <v>7840</v>
      </c>
      <c r="F918" s="1" t="s">
        <v>7840</v>
      </c>
      <c r="G918" s="5" t="s">
        <v>7843</v>
      </c>
      <c r="H918" s="5" t="s">
        <v>7842</v>
      </c>
      <c r="I918" s="5" t="s">
        <v>7841</v>
      </c>
      <c r="J918" s="1" t="s">
        <v>7840</v>
      </c>
      <c r="K918" s="5">
        <v>33.341000000000001</v>
      </c>
      <c r="L918" s="5">
        <v>73.355199999999996</v>
      </c>
      <c r="M918" s="5">
        <v>45</v>
      </c>
      <c r="N918" s="5">
        <v>1227296</v>
      </c>
      <c r="O918" s="35">
        <v>480000</v>
      </c>
      <c r="P918" s="41" t="s">
        <v>38</v>
      </c>
      <c r="Q918" s="5">
        <v>3.65</v>
      </c>
      <c r="R918" s="5">
        <v>9.5</v>
      </c>
      <c r="S918" s="5" t="s">
        <v>37</v>
      </c>
      <c r="T918" s="5">
        <v>240000</v>
      </c>
      <c r="U918" s="53" t="s">
        <v>37</v>
      </c>
      <c r="V918" s="4">
        <v>192000</v>
      </c>
      <c r="W918" s="4" t="s">
        <v>37</v>
      </c>
      <c r="X918" s="5">
        <v>6.8</v>
      </c>
      <c r="Y918" s="52" t="s">
        <v>38</v>
      </c>
      <c r="Z918" s="52" t="s">
        <v>38</v>
      </c>
      <c r="AA918" s="52" t="s">
        <v>38</v>
      </c>
      <c r="AB918" s="52" t="s">
        <v>38</v>
      </c>
      <c r="AC918" s="53">
        <v>45963</v>
      </c>
      <c r="AD918" s="52" t="s">
        <v>38</v>
      </c>
      <c r="AE918" s="52" t="s">
        <v>38</v>
      </c>
      <c r="AF918" s="1" t="s">
        <v>6224</v>
      </c>
    </row>
    <row r="919" spans="1:32" s="6" customFormat="1" ht="60" customHeight="1" x14ac:dyDescent="0.2">
      <c r="A919" s="5">
        <v>916</v>
      </c>
      <c r="B919" s="4" t="s">
        <v>6223</v>
      </c>
      <c r="C919" s="1" t="s">
        <v>1549</v>
      </c>
      <c r="D919" s="1" t="s">
        <v>1571</v>
      </c>
      <c r="E919" s="1" t="s">
        <v>7837</v>
      </c>
      <c r="F919" s="1" t="s">
        <v>7830</v>
      </c>
      <c r="G919" s="5" t="s">
        <v>7839</v>
      </c>
      <c r="H919" s="5" t="s">
        <v>6291</v>
      </c>
      <c r="I919" s="12" t="s">
        <v>7838</v>
      </c>
      <c r="J919" s="1" t="s">
        <v>7837</v>
      </c>
      <c r="K919" s="1">
        <v>73.125709999999998</v>
      </c>
      <c r="L919" s="1">
        <v>33.425640000000001</v>
      </c>
      <c r="M919" s="1">
        <v>48</v>
      </c>
      <c r="N919" s="1">
        <v>978941</v>
      </c>
      <c r="O919" s="4">
        <v>480000</v>
      </c>
      <c r="P919" s="41" t="s">
        <v>38</v>
      </c>
      <c r="Q919" s="4">
        <v>4.5</v>
      </c>
      <c r="R919" s="4">
        <v>30</v>
      </c>
      <c r="S919" s="5" t="s">
        <v>37</v>
      </c>
      <c r="T919" s="4">
        <v>240000</v>
      </c>
      <c r="U919" s="4" t="s">
        <v>37</v>
      </c>
      <c r="V919" s="4">
        <v>192000</v>
      </c>
      <c r="W919" s="4" t="s">
        <v>37</v>
      </c>
      <c r="X919" s="5">
        <v>6.6</v>
      </c>
      <c r="Y919" s="52" t="s">
        <v>38</v>
      </c>
      <c r="Z919" s="52" t="s">
        <v>38</v>
      </c>
      <c r="AA919" s="52" t="s">
        <v>38</v>
      </c>
      <c r="AB919" s="52" t="s">
        <v>38</v>
      </c>
      <c r="AC919" s="53">
        <v>45840</v>
      </c>
      <c r="AD919" s="52" t="s">
        <v>38</v>
      </c>
      <c r="AE919" s="52" t="s">
        <v>38</v>
      </c>
      <c r="AF919" s="1" t="s">
        <v>6224</v>
      </c>
    </row>
    <row r="920" spans="1:32" s="6" customFormat="1" ht="60" customHeight="1" x14ac:dyDescent="0.2">
      <c r="A920" s="1">
        <v>917</v>
      </c>
      <c r="B920" s="4" t="s">
        <v>6223</v>
      </c>
      <c r="C920" s="1" t="s">
        <v>1549</v>
      </c>
      <c r="D920" s="1" t="s">
        <v>1571</v>
      </c>
      <c r="E920" s="1" t="s">
        <v>7832</v>
      </c>
      <c r="F920" s="1" t="s">
        <v>7836</v>
      </c>
      <c r="G920" s="5" t="s">
        <v>7835</v>
      </c>
      <c r="H920" s="5" t="s">
        <v>7834</v>
      </c>
      <c r="I920" s="12" t="s">
        <v>7833</v>
      </c>
      <c r="J920" s="1" t="s">
        <v>7832</v>
      </c>
      <c r="K920" s="1">
        <v>72.987449999999995</v>
      </c>
      <c r="L920" s="1">
        <v>32.214509999999997</v>
      </c>
      <c r="M920" s="1">
        <v>48</v>
      </c>
      <c r="N920" s="1">
        <v>980781</v>
      </c>
      <c r="O920" s="4">
        <v>480000</v>
      </c>
      <c r="P920" s="41" t="s">
        <v>38</v>
      </c>
      <c r="Q920" s="1">
        <v>3.6579999999999999</v>
      </c>
      <c r="R920" s="4">
        <v>25</v>
      </c>
      <c r="S920" s="5" t="s">
        <v>37</v>
      </c>
      <c r="T920" s="4">
        <v>240000</v>
      </c>
      <c r="U920" s="4" t="s">
        <v>37</v>
      </c>
      <c r="V920" s="4">
        <v>192000</v>
      </c>
      <c r="W920" s="4" t="s">
        <v>37</v>
      </c>
      <c r="X920" s="5">
        <v>6.7</v>
      </c>
      <c r="Y920" s="52" t="s">
        <v>38</v>
      </c>
      <c r="Z920" s="52" t="s">
        <v>38</v>
      </c>
      <c r="AA920" s="52" t="s">
        <v>38</v>
      </c>
      <c r="AB920" s="52" t="s">
        <v>38</v>
      </c>
      <c r="AC920" s="5" t="s">
        <v>7831</v>
      </c>
      <c r="AD920" s="52" t="s">
        <v>38</v>
      </c>
      <c r="AE920" s="52" t="s">
        <v>38</v>
      </c>
      <c r="AF920" s="1" t="s">
        <v>6224</v>
      </c>
    </row>
    <row r="921" spans="1:32" s="6" customFormat="1" ht="60" customHeight="1" x14ac:dyDescent="0.2">
      <c r="A921" s="5">
        <v>918</v>
      </c>
      <c r="B921" s="4" t="s">
        <v>6223</v>
      </c>
      <c r="C921" s="1" t="s">
        <v>1549</v>
      </c>
      <c r="D921" s="1" t="s">
        <v>1571</v>
      </c>
      <c r="E921" s="1" t="s">
        <v>7826</v>
      </c>
      <c r="F921" s="1" t="s">
        <v>7830</v>
      </c>
      <c r="G921" s="5" t="s">
        <v>7829</v>
      </c>
      <c r="H921" s="1" t="s">
        <v>7828</v>
      </c>
      <c r="I921" s="1" t="s">
        <v>7827</v>
      </c>
      <c r="J921" s="1" t="s">
        <v>7826</v>
      </c>
      <c r="K921" s="1">
        <v>73.051242000000002</v>
      </c>
      <c r="L921" s="1">
        <v>33.281480000000002</v>
      </c>
      <c r="M921" s="4">
        <v>45</v>
      </c>
      <c r="N921" s="1">
        <v>914348</v>
      </c>
      <c r="O921" s="4">
        <v>480000</v>
      </c>
      <c r="P921" s="12" t="s">
        <v>7825</v>
      </c>
      <c r="Q921" s="4">
        <v>4.5</v>
      </c>
      <c r="R921" s="4">
        <v>30</v>
      </c>
      <c r="S921" s="5" t="s">
        <v>37</v>
      </c>
      <c r="T921" s="5">
        <v>240000</v>
      </c>
      <c r="U921" s="53" t="s">
        <v>37</v>
      </c>
      <c r="V921" s="5">
        <v>192002</v>
      </c>
      <c r="W921" s="5" t="s">
        <v>37</v>
      </c>
      <c r="X921" s="5">
        <v>6.4</v>
      </c>
      <c r="Y921" s="52" t="s">
        <v>38</v>
      </c>
      <c r="Z921" s="52" t="s">
        <v>38</v>
      </c>
      <c r="AA921" s="52" t="s">
        <v>38</v>
      </c>
      <c r="AB921" s="52" t="s">
        <v>38</v>
      </c>
      <c r="AC921" s="53">
        <v>45810</v>
      </c>
      <c r="AD921" s="52" t="s">
        <v>38</v>
      </c>
      <c r="AE921" s="52" t="s">
        <v>38</v>
      </c>
      <c r="AF921" s="1" t="s">
        <v>6224</v>
      </c>
    </row>
    <row r="922" spans="1:32" s="6" customFormat="1" ht="60" customHeight="1" x14ac:dyDescent="0.2">
      <c r="A922" s="1">
        <v>919</v>
      </c>
      <c r="B922" s="1" t="s">
        <v>6223</v>
      </c>
      <c r="C922" s="4" t="s">
        <v>1549</v>
      </c>
      <c r="D922" s="4" t="s">
        <v>1549</v>
      </c>
      <c r="E922" s="1" t="s">
        <v>7817</v>
      </c>
      <c r="F922" s="1" t="s">
        <v>1608</v>
      </c>
      <c r="G922" s="5" t="s">
        <v>7824</v>
      </c>
      <c r="H922" s="5" t="s">
        <v>7823</v>
      </c>
      <c r="I922" s="5" t="s">
        <v>7822</v>
      </c>
      <c r="J922" s="1" t="s">
        <v>7817</v>
      </c>
      <c r="K922" s="1">
        <v>33.348007000000003</v>
      </c>
      <c r="L922" s="1">
        <v>72.910512999999995</v>
      </c>
      <c r="M922" s="1">
        <v>50</v>
      </c>
      <c r="N922" s="1">
        <v>924014</v>
      </c>
      <c r="O922" s="12">
        <v>480000</v>
      </c>
      <c r="P922" s="1" t="s">
        <v>7821</v>
      </c>
      <c r="Q922" s="1">
        <v>3.66</v>
      </c>
      <c r="R922" s="1">
        <v>7.63</v>
      </c>
      <c r="S922" s="5" t="s">
        <v>37</v>
      </c>
      <c r="T922" s="4">
        <v>240000</v>
      </c>
      <c r="U922" s="4" t="s">
        <v>37</v>
      </c>
      <c r="V922" s="4">
        <v>192000</v>
      </c>
      <c r="W922" s="5" t="s">
        <v>37</v>
      </c>
      <c r="X922" s="1">
        <v>5.0999999999999996</v>
      </c>
      <c r="Y922" s="52" t="s">
        <v>38</v>
      </c>
      <c r="Z922" s="52" t="s">
        <v>38</v>
      </c>
      <c r="AA922" s="52" t="s">
        <v>38</v>
      </c>
      <c r="AB922" s="52" t="s">
        <v>38</v>
      </c>
      <c r="AC922" s="1" t="s">
        <v>7811</v>
      </c>
      <c r="AD922" s="52" t="s">
        <v>38</v>
      </c>
      <c r="AE922" s="52" t="s">
        <v>38</v>
      </c>
      <c r="AF922" s="11" t="s">
        <v>6360</v>
      </c>
    </row>
    <row r="923" spans="1:32" s="6" customFormat="1" ht="60" customHeight="1" x14ac:dyDescent="0.2">
      <c r="A923" s="5">
        <v>920</v>
      </c>
      <c r="B923" s="4" t="s">
        <v>6223</v>
      </c>
      <c r="C923" s="4" t="s">
        <v>1549</v>
      </c>
      <c r="D923" s="4" t="s">
        <v>1549</v>
      </c>
      <c r="E923" s="5" t="s">
        <v>7817</v>
      </c>
      <c r="F923" s="1" t="s">
        <v>1608</v>
      </c>
      <c r="G923" s="5" t="s">
        <v>7820</v>
      </c>
      <c r="H923" s="5" t="s">
        <v>7819</v>
      </c>
      <c r="I923" s="5" t="s">
        <v>7818</v>
      </c>
      <c r="J923" s="5" t="s">
        <v>7817</v>
      </c>
      <c r="K923" s="5">
        <v>33.366753000000003</v>
      </c>
      <c r="L923" s="5">
        <v>72.935917000000003</v>
      </c>
      <c r="M923" s="1">
        <v>59</v>
      </c>
      <c r="N923" s="1">
        <v>1054231</v>
      </c>
      <c r="O923" s="12">
        <v>480000</v>
      </c>
      <c r="P923" s="1" t="s">
        <v>7816</v>
      </c>
      <c r="Q923" s="1">
        <v>3.66</v>
      </c>
      <c r="R923" s="1">
        <v>8.99</v>
      </c>
      <c r="S923" s="5" t="s">
        <v>37</v>
      </c>
      <c r="T923" s="4">
        <v>240000</v>
      </c>
      <c r="U923" s="4" t="s">
        <v>37</v>
      </c>
      <c r="V923" s="4">
        <v>192000</v>
      </c>
      <c r="W923" s="5" t="s">
        <v>37</v>
      </c>
      <c r="X923" s="1">
        <v>6.4</v>
      </c>
      <c r="Y923" s="52" t="s">
        <v>38</v>
      </c>
      <c r="Z923" s="52" t="s">
        <v>38</v>
      </c>
      <c r="AA923" s="52" t="s">
        <v>38</v>
      </c>
      <c r="AB923" s="52" t="s">
        <v>38</v>
      </c>
      <c r="AC923" s="1" t="s">
        <v>7811</v>
      </c>
      <c r="AD923" s="52" t="s">
        <v>38</v>
      </c>
      <c r="AE923" s="52" t="s">
        <v>38</v>
      </c>
      <c r="AF923" s="11" t="s">
        <v>6360</v>
      </c>
    </row>
    <row r="924" spans="1:32" s="6" customFormat="1" ht="60" customHeight="1" x14ac:dyDescent="0.2">
      <c r="A924" s="1">
        <v>921</v>
      </c>
      <c r="B924" s="4" t="s">
        <v>6223</v>
      </c>
      <c r="C924" s="1" t="s">
        <v>1549</v>
      </c>
      <c r="D924" s="1" t="s">
        <v>1549</v>
      </c>
      <c r="E924" s="1" t="s">
        <v>7812</v>
      </c>
      <c r="F924" s="1" t="s">
        <v>1608</v>
      </c>
      <c r="G924" s="5" t="s">
        <v>7815</v>
      </c>
      <c r="H924" s="5" t="s">
        <v>7814</v>
      </c>
      <c r="I924" s="5" t="s">
        <v>7813</v>
      </c>
      <c r="J924" s="1" t="s">
        <v>7812</v>
      </c>
      <c r="K924" s="1">
        <v>33.361691999999998</v>
      </c>
      <c r="L924" s="1">
        <v>72.937752000000003</v>
      </c>
      <c r="M924" s="1">
        <v>295</v>
      </c>
      <c r="N924" s="1">
        <v>892764</v>
      </c>
      <c r="O924" s="12">
        <v>480000</v>
      </c>
      <c r="P924" s="41" t="s">
        <v>38</v>
      </c>
      <c r="Q924" s="4">
        <v>3.66</v>
      </c>
      <c r="R924" s="1">
        <v>7.92</v>
      </c>
      <c r="S924" s="5" t="s">
        <v>37</v>
      </c>
      <c r="T924" s="4">
        <v>240000</v>
      </c>
      <c r="U924" s="4" t="s">
        <v>37</v>
      </c>
      <c r="V924" s="4">
        <v>192000</v>
      </c>
      <c r="W924" s="4" t="s">
        <v>37</v>
      </c>
      <c r="X924" s="5">
        <v>6.5</v>
      </c>
      <c r="Y924" s="52" t="s">
        <v>38</v>
      </c>
      <c r="Z924" s="52" t="s">
        <v>38</v>
      </c>
      <c r="AA924" s="52" t="s">
        <v>38</v>
      </c>
      <c r="AB924" s="52" t="s">
        <v>38</v>
      </c>
      <c r="AC924" s="1" t="s">
        <v>7811</v>
      </c>
      <c r="AD924" s="52" t="s">
        <v>38</v>
      </c>
      <c r="AE924" s="52" t="s">
        <v>38</v>
      </c>
      <c r="AF924" s="11" t="s">
        <v>7806</v>
      </c>
    </row>
    <row r="925" spans="1:32" s="6" customFormat="1" ht="60" customHeight="1" x14ac:dyDescent="0.2">
      <c r="A925" s="5">
        <v>922</v>
      </c>
      <c r="B925" s="4" t="s">
        <v>6223</v>
      </c>
      <c r="C925" s="1" t="s">
        <v>1549</v>
      </c>
      <c r="D925" s="1" t="s">
        <v>1549</v>
      </c>
      <c r="E925" s="1" t="s">
        <v>1608</v>
      </c>
      <c r="F925" s="1" t="s">
        <v>1608</v>
      </c>
      <c r="G925" s="5" t="s">
        <v>7810</v>
      </c>
      <c r="H925" s="5" t="s">
        <v>7809</v>
      </c>
      <c r="I925" s="5" t="s">
        <v>7808</v>
      </c>
      <c r="J925" s="1" t="s">
        <v>1608</v>
      </c>
      <c r="K925" s="1">
        <v>33.364713999999999</v>
      </c>
      <c r="L925" s="1">
        <v>72.954361000000006</v>
      </c>
      <c r="M925" s="1">
        <v>50</v>
      </c>
      <c r="N925" s="1">
        <v>924014</v>
      </c>
      <c r="O925" s="12">
        <v>480000</v>
      </c>
      <c r="P925" s="41" t="s">
        <v>38</v>
      </c>
      <c r="Q925" s="1">
        <v>3.66</v>
      </c>
      <c r="R925" s="1">
        <v>8.5299999999999994</v>
      </c>
      <c r="S925" s="5" t="s">
        <v>37</v>
      </c>
      <c r="T925" s="4">
        <v>240000</v>
      </c>
      <c r="U925" s="4" t="s">
        <v>37</v>
      </c>
      <c r="V925" s="4">
        <v>192000</v>
      </c>
      <c r="W925" s="4" t="s">
        <v>37</v>
      </c>
      <c r="X925" s="5">
        <v>6.13</v>
      </c>
      <c r="Y925" s="52" t="s">
        <v>38</v>
      </c>
      <c r="Z925" s="52" t="s">
        <v>38</v>
      </c>
      <c r="AA925" s="52" t="s">
        <v>38</v>
      </c>
      <c r="AB925" s="52" t="s">
        <v>38</v>
      </c>
      <c r="AC925" s="1" t="s">
        <v>7807</v>
      </c>
      <c r="AD925" s="52" t="s">
        <v>38</v>
      </c>
      <c r="AE925" s="52" t="s">
        <v>38</v>
      </c>
      <c r="AF925" s="11" t="s">
        <v>7806</v>
      </c>
    </row>
    <row r="926" spans="1:32" s="6" customFormat="1" ht="60" customHeight="1" x14ac:dyDescent="0.2">
      <c r="A926" s="1">
        <v>923</v>
      </c>
      <c r="B926" s="4" t="s">
        <v>6223</v>
      </c>
      <c r="C926" s="4" t="s">
        <v>1549</v>
      </c>
      <c r="D926" s="1" t="s">
        <v>1583</v>
      </c>
      <c r="E926" s="1" t="s">
        <v>7768</v>
      </c>
      <c r="F926" s="4" t="s">
        <v>7767</v>
      </c>
      <c r="G926" s="5" t="s">
        <v>7805</v>
      </c>
      <c r="H926" s="1" t="s">
        <v>7804</v>
      </c>
      <c r="I926" s="1" t="s">
        <v>7803</v>
      </c>
      <c r="J926" s="1" t="s">
        <v>7763</v>
      </c>
      <c r="K926" s="1">
        <v>31.191770999999999</v>
      </c>
      <c r="L926" s="1">
        <v>73.102742000000006</v>
      </c>
      <c r="M926" s="1">
        <v>40</v>
      </c>
      <c r="N926" s="12">
        <v>1253214</v>
      </c>
      <c r="O926" s="4">
        <v>480000</v>
      </c>
      <c r="P926" s="41" t="s">
        <v>38</v>
      </c>
      <c r="Q926" s="1">
        <v>5.48</v>
      </c>
      <c r="R926" s="1">
        <v>10.5</v>
      </c>
      <c r="S926" s="5" t="s">
        <v>37</v>
      </c>
      <c r="T926" s="52" t="s">
        <v>38</v>
      </c>
      <c r="U926" s="52" t="s">
        <v>38</v>
      </c>
      <c r="V926" s="52" t="s">
        <v>38</v>
      </c>
      <c r="W926" s="52" t="s">
        <v>38</v>
      </c>
      <c r="X926" s="52" t="s">
        <v>38</v>
      </c>
      <c r="Y926" s="52" t="s">
        <v>38</v>
      </c>
      <c r="Z926" s="52" t="s">
        <v>38</v>
      </c>
      <c r="AA926" s="52" t="s">
        <v>38</v>
      </c>
      <c r="AB926" s="52" t="s">
        <v>38</v>
      </c>
      <c r="AC926" s="52" t="s">
        <v>38</v>
      </c>
      <c r="AD926" s="52" t="s">
        <v>38</v>
      </c>
      <c r="AE926" s="52" t="s">
        <v>38</v>
      </c>
      <c r="AF926" s="11" t="s">
        <v>7802</v>
      </c>
    </row>
    <row r="927" spans="1:32" s="6" customFormat="1" ht="60" customHeight="1" x14ac:dyDescent="0.2">
      <c r="A927" s="5">
        <v>924</v>
      </c>
      <c r="B927" s="4" t="s">
        <v>6223</v>
      </c>
      <c r="C927" s="4" t="s">
        <v>1549</v>
      </c>
      <c r="D927" s="4" t="s">
        <v>1583</v>
      </c>
      <c r="E927" s="4" t="s">
        <v>7798</v>
      </c>
      <c r="F927" s="4" t="s">
        <v>7767</v>
      </c>
      <c r="G927" s="5" t="s">
        <v>7801</v>
      </c>
      <c r="H927" s="5" t="s">
        <v>7800</v>
      </c>
      <c r="I927" s="5" t="s">
        <v>7799</v>
      </c>
      <c r="J927" s="4" t="s">
        <v>7798</v>
      </c>
      <c r="K927" s="1">
        <v>33.245150000000002</v>
      </c>
      <c r="L927" s="1">
        <v>73.21454</v>
      </c>
      <c r="M927" s="1">
        <v>45</v>
      </c>
      <c r="N927" s="4">
        <v>1098884</v>
      </c>
      <c r="O927" s="4">
        <v>480000</v>
      </c>
      <c r="P927" s="41" t="s">
        <v>38</v>
      </c>
      <c r="Q927" s="4">
        <v>4.57</v>
      </c>
      <c r="R927" s="4">
        <v>10.5</v>
      </c>
      <c r="S927" s="5" t="s">
        <v>37</v>
      </c>
      <c r="T927" s="4">
        <v>240000</v>
      </c>
      <c r="U927" s="4" t="s">
        <v>37</v>
      </c>
      <c r="V927" s="52" t="s">
        <v>38</v>
      </c>
      <c r="W927" s="52" t="s">
        <v>38</v>
      </c>
      <c r="X927" s="52" t="s">
        <v>38</v>
      </c>
      <c r="Y927" s="52" t="s">
        <v>38</v>
      </c>
      <c r="Z927" s="52" t="s">
        <v>38</v>
      </c>
      <c r="AA927" s="52" t="s">
        <v>38</v>
      </c>
      <c r="AB927" s="52" t="s">
        <v>38</v>
      </c>
      <c r="AC927" s="52" t="s">
        <v>38</v>
      </c>
      <c r="AD927" s="52" t="s">
        <v>38</v>
      </c>
      <c r="AE927" s="52" t="s">
        <v>38</v>
      </c>
      <c r="AF927" s="11" t="s">
        <v>6897</v>
      </c>
    </row>
    <row r="928" spans="1:32" s="6" customFormat="1" ht="60" customHeight="1" x14ac:dyDescent="0.2">
      <c r="A928" s="1">
        <v>925</v>
      </c>
      <c r="B928" s="4" t="s">
        <v>6223</v>
      </c>
      <c r="C928" s="4" t="s">
        <v>1549</v>
      </c>
      <c r="D928" s="4" t="s">
        <v>1583</v>
      </c>
      <c r="E928" s="4" t="s">
        <v>7793</v>
      </c>
      <c r="F928" s="4" t="s">
        <v>7797</v>
      </c>
      <c r="G928" s="5" t="s">
        <v>7796</v>
      </c>
      <c r="H928" s="4" t="s">
        <v>7795</v>
      </c>
      <c r="I928" s="4" t="s">
        <v>7794</v>
      </c>
      <c r="J928" s="4" t="s">
        <v>7793</v>
      </c>
      <c r="K928" s="4">
        <v>33.213540000000002</v>
      </c>
      <c r="L928" s="4">
        <v>72.412350000000004</v>
      </c>
      <c r="M928" s="4">
        <v>40</v>
      </c>
      <c r="N928" s="4">
        <v>1153422</v>
      </c>
      <c r="O928" s="4">
        <v>480000</v>
      </c>
      <c r="P928" s="41" t="s">
        <v>38</v>
      </c>
      <c r="Q928" s="4">
        <v>4.57</v>
      </c>
      <c r="R928" s="4">
        <v>10</v>
      </c>
      <c r="S928" s="5" t="s">
        <v>37</v>
      </c>
      <c r="T928" s="4">
        <v>240000</v>
      </c>
      <c r="U928" s="4" t="s">
        <v>37</v>
      </c>
      <c r="V928" s="52" t="s">
        <v>38</v>
      </c>
      <c r="W928" s="52" t="s">
        <v>38</v>
      </c>
      <c r="X928" s="52" t="s">
        <v>38</v>
      </c>
      <c r="Y928" s="52" t="s">
        <v>38</v>
      </c>
      <c r="Z928" s="52" t="s">
        <v>38</v>
      </c>
      <c r="AA928" s="52" t="s">
        <v>38</v>
      </c>
      <c r="AB928" s="52" t="s">
        <v>38</v>
      </c>
      <c r="AC928" s="52" t="s">
        <v>38</v>
      </c>
      <c r="AD928" s="52" t="s">
        <v>38</v>
      </c>
      <c r="AE928" s="52" t="s">
        <v>38</v>
      </c>
      <c r="AF928" s="11" t="s">
        <v>6897</v>
      </c>
    </row>
    <row r="929" spans="1:32" s="6" customFormat="1" ht="60" customHeight="1" x14ac:dyDescent="0.2">
      <c r="A929" s="5">
        <v>926</v>
      </c>
      <c r="B929" s="4" t="s">
        <v>6223</v>
      </c>
      <c r="C929" s="1" t="s">
        <v>1549</v>
      </c>
      <c r="D929" s="1" t="s">
        <v>1583</v>
      </c>
      <c r="E929" s="1" t="s">
        <v>7788</v>
      </c>
      <c r="F929" s="5" t="s">
        <v>7792</v>
      </c>
      <c r="G929" s="5" t="s">
        <v>7791</v>
      </c>
      <c r="H929" s="5" t="s">
        <v>7790</v>
      </c>
      <c r="I929" s="12" t="s">
        <v>7789</v>
      </c>
      <c r="J929" s="1" t="s">
        <v>7788</v>
      </c>
      <c r="K929" s="1">
        <v>33.142563000000003</v>
      </c>
      <c r="L929" s="1">
        <v>73.214529999999996</v>
      </c>
      <c r="M929" s="1">
        <v>60</v>
      </c>
      <c r="N929" s="1">
        <v>1254123</v>
      </c>
      <c r="O929" s="1">
        <v>480000</v>
      </c>
      <c r="P929" s="41" t="s">
        <v>38</v>
      </c>
      <c r="Q929" s="4">
        <v>3.65</v>
      </c>
      <c r="R929" s="1">
        <v>9</v>
      </c>
      <c r="S929" s="5" t="s">
        <v>37</v>
      </c>
      <c r="T929" s="52" t="s">
        <v>38</v>
      </c>
      <c r="U929" s="52" t="s">
        <v>38</v>
      </c>
      <c r="V929" s="52" t="s">
        <v>38</v>
      </c>
      <c r="W929" s="52" t="s">
        <v>38</v>
      </c>
      <c r="X929" s="52" t="s">
        <v>38</v>
      </c>
      <c r="Y929" s="52" t="s">
        <v>38</v>
      </c>
      <c r="Z929" s="52" t="s">
        <v>38</v>
      </c>
      <c r="AA929" s="52" t="s">
        <v>38</v>
      </c>
      <c r="AB929" s="52" t="s">
        <v>38</v>
      </c>
      <c r="AC929" s="52" t="s">
        <v>38</v>
      </c>
      <c r="AD929" s="52" t="s">
        <v>38</v>
      </c>
      <c r="AE929" s="52" t="s">
        <v>38</v>
      </c>
      <c r="AF929" s="11" t="s">
        <v>7778</v>
      </c>
    </row>
    <row r="930" spans="1:32" s="6" customFormat="1" ht="60" customHeight="1" x14ac:dyDescent="0.2">
      <c r="A930" s="1">
        <v>927</v>
      </c>
      <c r="B930" s="4" t="s">
        <v>6223</v>
      </c>
      <c r="C930" s="1" t="s">
        <v>1549</v>
      </c>
      <c r="D930" s="1" t="s">
        <v>1583</v>
      </c>
      <c r="E930" s="1" t="s">
        <v>2116</v>
      </c>
      <c r="F930" s="5" t="s">
        <v>6268</v>
      </c>
      <c r="G930" s="5" t="s">
        <v>7787</v>
      </c>
      <c r="H930" s="5" t="s">
        <v>7786</v>
      </c>
      <c r="I930" s="12" t="s">
        <v>7785</v>
      </c>
      <c r="J930" s="5" t="s">
        <v>7784</v>
      </c>
      <c r="K930" s="1" t="s">
        <v>7783</v>
      </c>
      <c r="L930" s="1">
        <v>73.421520000000001</v>
      </c>
      <c r="M930" s="1">
        <v>70</v>
      </c>
      <c r="N930" s="1">
        <v>1103211</v>
      </c>
      <c r="O930" s="1">
        <v>480000</v>
      </c>
      <c r="P930" s="41" t="s">
        <v>38</v>
      </c>
      <c r="Q930" s="4">
        <v>3.65</v>
      </c>
      <c r="R930" s="1">
        <v>9</v>
      </c>
      <c r="S930" s="5" t="s">
        <v>37</v>
      </c>
      <c r="T930" s="52" t="s">
        <v>38</v>
      </c>
      <c r="U930" s="52" t="s">
        <v>38</v>
      </c>
      <c r="V930" s="52" t="s">
        <v>38</v>
      </c>
      <c r="W930" s="52" t="s">
        <v>38</v>
      </c>
      <c r="X930" s="52" t="s">
        <v>38</v>
      </c>
      <c r="Y930" s="52" t="s">
        <v>38</v>
      </c>
      <c r="Z930" s="52" t="s">
        <v>38</v>
      </c>
      <c r="AA930" s="52" t="s">
        <v>38</v>
      </c>
      <c r="AB930" s="52" t="s">
        <v>38</v>
      </c>
      <c r="AC930" s="52" t="s">
        <v>38</v>
      </c>
      <c r="AD930" s="52" t="s">
        <v>38</v>
      </c>
      <c r="AE930" s="52" t="s">
        <v>38</v>
      </c>
      <c r="AF930" s="11" t="s">
        <v>7778</v>
      </c>
    </row>
    <row r="931" spans="1:32" s="6" customFormat="1" ht="60" customHeight="1" x14ac:dyDescent="0.2">
      <c r="A931" s="5">
        <v>928</v>
      </c>
      <c r="B931" s="4" t="s">
        <v>6223</v>
      </c>
      <c r="C931" s="1" t="s">
        <v>1549</v>
      </c>
      <c r="D931" s="1" t="s">
        <v>1583</v>
      </c>
      <c r="E931" s="1" t="s">
        <v>2116</v>
      </c>
      <c r="F931" s="5" t="s">
        <v>2116</v>
      </c>
      <c r="G931" s="5" t="s">
        <v>7782</v>
      </c>
      <c r="H931" s="5" t="s">
        <v>7781</v>
      </c>
      <c r="I931" s="12" t="s">
        <v>7780</v>
      </c>
      <c r="J931" s="5" t="s">
        <v>7779</v>
      </c>
      <c r="K931" s="1">
        <v>33.285235999999998</v>
      </c>
      <c r="L931" s="1">
        <v>73.512129999999999</v>
      </c>
      <c r="M931" s="1">
        <v>80</v>
      </c>
      <c r="N931" s="1">
        <v>1254631</v>
      </c>
      <c r="O931" s="1">
        <v>480000</v>
      </c>
      <c r="P931" s="41" t="s">
        <v>38</v>
      </c>
      <c r="Q931" s="4">
        <v>3.65</v>
      </c>
      <c r="R931" s="4">
        <v>10</v>
      </c>
      <c r="S931" s="5" t="s">
        <v>37</v>
      </c>
      <c r="T931" s="52" t="s">
        <v>38</v>
      </c>
      <c r="U931" s="52" t="s">
        <v>38</v>
      </c>
      <c r="V931" s="52" t="s">
        <v>38</v>
      </c>
      <c r="W931" s="52" t="s">
        <v>38</v>
      </c>
      <c r="X931" s="52" t="s">
        <v>38</v>
      </c>
      <c r="Y931" s="52" t="s">
        <v>38</v>
      </c>
      <c r="Z931" s="52" t="s">
        <v>38</v>
      </c>
      <c r="AA931" s="52" t="s">
        <v>38</v>
      </c>
      <c r="AB931" s="52" t="s">
        <v>38</v>
      </c>
      <c r="AC931" s="52" t="s">
        <v>38</v>
      </c>
      <c r="AD931" s="52" t="s">
        <v>38</v>
      </c>
      <c r="AE931" s="52" t="s">
        <v>38</v>
      </c>
      <c r="AF931" s="11" t="s">
        <v>7778</v>
      </c>
    </row>
    <row r="932" spans="1:32" s="6" customFormat="1" ht="60" customHeight="1" x14ac:dyDescent="0.2">
      <c r="A932" s="1">
        <v>929</v>
      </c>
      <c r="B932" s="4" t="s">
        <v>6223</v>
      </c>
      <c r="C932" s="1" t="s">
        <v>1549</v>
      </c>
      <c r="D932" s="1" t="s">
        <v>1583</v>
      </c>
      <c r="E932" s="5" t="s">
        <v>2116</v>
      </c>
      <c r="F932" s="5" t="s">
        <v>2116</v>
      </c>
      <c r="G932" s="5" t="s">
        <v>7777</v>
      </c>
      <c r="H932" s="5" t="s">
        <v>7776</v>
      </c>
      <c r="I932" s="5">
        <v>3472595817</v>
      </c>
      <c r="J932" s="5" t="s">
        <v>2116</v>
      </c>
      <c r="K932" s="5">
        <v>33.139066999999997</v>
      </c>
      <c r="L932" s="5">
        <v>73.991259999999997</v>
      </c>
      <c r="M932" s="1">
        <v>41</v>
      </c>
      <c r="N932" s="5">
        <v>1417255</v>
      </c>
      <c r="O932" s="35">
        <v>480000</v>
      </c>
      <c r="P932" s="41" t="s">
        <v>38</v>
      </c>
      <c r="Q932" s="4">
        <v>3.65</v>
      </c>
      <c r="R932" s="4">
        <v>9.14</v>
      </c>
      <c r="S932" s="5" t="s">
        <v>37</v>
      </c>
      <c r="T932" s="5">
        <v>240000</v>
      </c>
      <c r="U932" s="53" t="s">
        <v>37</v>
      </c>
      <c r="V932" s="5">
        <v>192000</v>
      </c>
      <c r="W932" s="5" t="s">
        <v>37</v>
      </c>
      <c r="X932" s="5">
        <v>6.7</v>
      </c>
      <c r="Y932" s="52" t="s">
        <v>38</v>
      </c>
      <c r="Z932" s="52" t="s">
        <v>38</v>
      </c>
      <c r="AA932" s="52" t="s">
        <v>38</v>
      </c>
      <c r="AB932" s="52" t="s">
        <v>38</v>
      </c>
      <c r="AC932" s="53">
        <v>45932</v>
      </c>
      <c r="AD932" s="52" t="s">
        <v>38</v>
      </c>
      <c r="AE932" s="52" t="s">
        <v>38</v>
      </c>
      <c r="AF932" s="1" t="s">
        <v>6224</v>
      </c>
    </row>
    <row r="933" spans="1:32" s="6" customFormat="1" ht="60" customHeight="1" x14ac:dyDescent="0.2">
      <c r="A933" s="5">
        <v>930</v>
      </c>
      <c r="B933" s="4" t="s">
        <v>6223</v>
      </c>
      <c r="C933" s="1" t="s">
        <v>1549</v>
      </c>
      <c r="D933" s="1" t="s">
        <v>1583</v>
      </c>
      <c r="E933" s="5" t="s">
        <v>7772</v>
      </c>
      <c r="F933" s="5" t="s">
        <v>6268</v>
      </c>
      <c r="G933" s="5" t="s">
        <v>7775</v>
      </c>
      <c r="H933" s="5" t="s">
        <v>7774</v>
      </c>
      <c r="I933" s="5" t="s">
        <v>7773</v>
      </c>
      <c r="J933" s="5" t="s">
        <v>7772</v>
      </c>
      <c r="K933" s="5">
        <v>33.148899999999998</v>
      </c>
      <c r="L933" s="5">
        <v>73.030199999999994</v>
      </c>
      <c r="M933" s="1">
        <v>40</v>
      </c>
      <c r="N933" s="5">
        <v>1156394</v>
      </c>
      <c r="O933" s="35">
        <v>480000</v>
      </c>
      <c r="P933" s="41" t="s">
        <v>38</v>
      </c>
      <c r="Q933" s="4">
        <v>3.65</v>
      </c>
      <c r="R933" s="4">
        <v>13.71</v>
      </c>
      <c r="S933" s="5" t="s">
        <v>37</v>
      </c>
      <c r="T933" s="5">
        <v>240000</v>
      </c>
      <c r="U933" s="53" t="s">
        <v>37</v>
      </c>
      <c r="V933" s="5">
        <v>192000</v>
      </c>
      <c r="W933" s="5" t="s">
        <v>37</v>
      </c>
      <c r="X933" s="5">
        <v>6.5</v>
      </c>
      <c r="Y933" s="52" t="s">
        <v>38</v>
      </c>
      <c r="Z933" s="52" t="s">
        <v>38</v>
      </c>
      <c r="AA933" s="52" t="s">
        <v>38</v>
      </c>
      <c r="AB933" s="52" t="s">
        <v>38</v>
      </c>
      <c r="AC933" s="7">
        <v>45963</v>
      </c>
      <c r="AD933" s="52" t="s">
        <v>38</v>
      </c>
      <c r="AE933" s="52" t="s">
        <v>38</v>
      </c>
      <c r="AF933" s="1" t="s">
        <v>6224</v>
      </c>
    </row>
    <row r="934" spans="1:32" s="6" customFormat="1" ht="60" customHeight="1" x14ac:dyDescent="0.2">
      <c r="A934" s="1">
        <v>931</v>
      </c>
      <c r="B934" s="4" t="s">
        <v>6223</v>
      </c>
      <c r="C934" s="1" t="s">
        <v>1549</v>
      </c>
      <c r="D934" s="1" t="s">
        <v>1583</v>
      </c>
      <c r="E934" s="5" t="s">
        <v>2116</v>
      </c>
      <c r="F934" s="5" t="s">
        <v>2116</v>
      </c>
      <c r="G934" s="5" t="s">
        <v>7771</v>
      </c>
      <c r="H934" s="5" t="s">
        <v>7770</v>
      </c>
      <c r="I934" s="5" t="s">
        <v>7769</v>
      </c>
      <c r="J934" s="5" t="s">
        <v>2116</v>
      </c>
      <c r="K934" s="5">
        <v>33.144449999999999</v>
      </c>
      <c r="L934" s="5">
        <v>73.007710000000003</v>
      </c>
      <c r="M934" s="5">
        <v>50</v>
      </c>
      <c r="N934" s="5">
        <v>1417255</v>
      </c>
      <c r="O934" s="35">
        <v>480000</v>
      </c>
      <c r="P934" s="41" t="s">
        <v>38</v>
      </c>
      <c r="Q934" s="4">
        <v>3.65</v>
      </c>
      <c r="R934" s="4">
        <v>13.71</v>
      </c>
      <c r="S934" s="5" t="s">
        <v>37</v>
      </c>
      <c r="T934" s="5">
        <v>240000</v>
      </c>
      <c r="U934" s="53" t="s">
        <v>37</v>
      </c>
      <c r="V934" s="5">
        <v>192000</v>
      </c>
      <c r="W934" s="5" t="s">
        <v>37</v>
      </c>
      <c r="X934" s="5">
        <v>6.4</v>
      </c>
      <c r="Y934" s="52" t="s">
        <v>38</v>
      </c>
      <c r="Z934" s="52" t="s">
        <v>38</v>
      </c>
      <c r="AA934" s="52" t="s">
        <v>38</v>
      </c>
      <c r="AB934" s="52" t="s">
        <v>38</v>
      </c>
      <c r="AC934" s="7">
        <v>45810</v>
      </c>
      <c r="AD934" s="52" t="s">
        <v>38</v>
      </c>
      <c r="AE934" s="52" t="s">
        <v>38</v>
      </c>
      <c r="AF934" s="1" t="s">
        <v>6224</v>
      </c>
    </row>
    <row r="935" spans="1:32" s="6" customFormat="1" ht="60" customHeight="1" x14ac:dyDescent="0.2">
      <c r="A935" s="5">
        <v>932</v>
      </c>
      <c r="B935" s="4" t="s">
        <v>6223</v>
      </c>
      <c r="C935" s="4" t="s">
        <v>1549</v>
      </c>
      <c r="D935" s="1" t="s">
        <v>1583</v>
      </c>
      <c r="E935" s="1" t="s">
        <v>7768</v>
      </c>
      <c r="F935" s="4" t="s">
        <v>7767</v>
      </c>
      <c r="G935" s="5" t="s">
        <v>7766</v>
      </c>
      <c r="H935" s="1" t="s">
        <v>7765</v>
      </c>
      <c r="I935" s="1" t="s">
        <v>7764</v>
      </c>
      <c r="J935" s="1" t="s">
        <v>7763</v>
      </c>
      <c r="K935" s="1">
        <v>31.212540000000001</v>
      </c>
      <c r="L935" s="1">
        <v>73.124229999999997</v>
      </c>
      <c r="M935" s="1">
        <v>40</v>
      </c>
      <c r="N935" s="12">
        <v>1253214</v>
      </c>
      <c r="O935" s="4">
        <v>480000</v>
      </c>
      <c r="P935" s="41" t="s">
        <v>38</v>
      </c>
      <c r="Q935" s="1">
        <v>5.48</v>
      </c>
      <c r="R935" s="1">
        <v>10</v>
      </c>
      <c r="S935" s="5" t="s">
        <v>37</v>
      </c>
      <c r="T935" s="5">
        <v>240000</v>
      </c>
      <c r="U935" s="53" t="s">
        <v>37</v>
      </c>
      <c r="V935" s="52" t="s">
        <v>38</v>
      </c>
      <c r="W935" s="52" t="s">
        <v>38</v>
      </c>
      <c r="X935" s="52" t="s">
        <v>38</v>
      </c>
      <c r="Y935" s="52" t="s">
        <v>38</v>
      </c>
      <c r="Z935" s="52" t="s">
        <v>38</v>
      </c>
      <c r="AA935" s="52" t="s">
        <v>38</v>
      </c>
      <c r="AB935" s="52" t="s">
        <v>38</v>
      </c>
      <c r="AC935" s="52" t="s">
        <v>38</v>
      </c>
      <c r="AD935" s="52" t="s">
        <v>38</v>
      </c>
      <c r="AE935" s="52" t="s">
        <v>38</v>
      </c>
      <c r="AF935" s="11" t="s">
        <v>6262</v>
      </c>
    </row>
  </sheetData>
  <mergeCells count="32">
    <mergeCell ref="A1:XFD1"/>
    <mergeCell ref="M2:M3"/>
    <mergeCell ref="A2:A3"/>
    <mergeCell ref="B2:B3"/>
    <mergeCell ref="C2:C3"/>
    <mergeCell ref="D2:D3"/>
    <mergeCell ref="E2:E3"/>
    <mergeCell ref="F2:F3"/>
    <mergeCell ref="G2:G3"/>
    <mergeCell ref="H2:H3"/>
    <mergeCell ref="I2:I3"/>
    <mergeCell ref="J2:J3"/>
    <mergeCell ref="K2:L2"/>
    <mergeCell ref="Y2:Y3"/>
    <mergeCell ref="N2:N3"/>
    <mergeCell ref="O2:O3"/>
    <mergeCell ref="P2:P3"/>
    <mergeCell ref="Q2:Q3"/>
    <mergeCell ref="R2:R3"/>
    <mergeCell ref="S2:S3"/>
    <mergeCell ref="T2:T3"/>
    <mergeCell ref="U2:U3"/>
    <mergeCell ref="V2:V3"/>
    <mergeCell ref="W2:W3"/>
    <mergeCell ref="X2:X3"/>
    <mergeCell ref="AF2:AF3"/>
    <mergeCell ref="Z2:Z3"/>
    <mergeCell ref="AA2:AA3"/>
    <mergeCell ref="AB2:AB3"/>
    <mergeCell ref="AC2:AC3"/>
    <mergeCell ref="AD2:AD3"/>
    <mergeCell ref="AE2:AE3"/>
  </mergeCells>
  <conditionalFormatting sqref="G212">
    <cfRule type="duplicateValues" dxfId="527" priority="371"/>
  </conditionalFormatting>
  <conditionalFormatting sqref="G213:G214">
    <cfRule type="duplicateValues" dxfId="526" priority="370"/>
  </conditionalFormatting>
  <conditionalFormatting sqref="G215">
    <cfRule type="duplicateValues" dxfId="525" priority="369"/>
  </conditionalFormatting>
  <conditionalFormatting sqref="G216">
    <cfRule type="duplicateValues" dxfId="524" priority="368"/>
  </conditionalFormatting>
  <conditionalFormatting sqref="H216">
    <cfRule type="duplicateValues" dxfId="523" priority="367"/>
  </conditionalFormatting>
  <conditionalFormatting sqref="G453:G557">
    <cfRule type="duplicateValues" dxfId="522" priority="289"/>
  </conditionalFormatting>
  <conditionalFormatting sqref="G484">
    <cfRule type="duplicateValues" dxfId="521" priority="290"/>
    <cfRule type="duplicateValues" dxfId="520" priority="291"/>
    <cfRule type="duplicateValues" dxfId="519" priority="292"/>
    <cfRule type="duplicateValues" dxfId="518" priority="293"/>
    <cfRule type="duplicateValues" dxfId="517" priority="294"/>
    <cfRule type="duplicateValues" dxfId="516" priority="295"/>
    <cfRule type="duplicateValues" dxfId="515" priority="296"/>
    <cfRule type="duplicateValues" dxfId="514" priority="297"/>
    <cfRule type="duplicateValues" dxfId="513" priority="298"/>
    <cfRule type="duplicateValues" dxfId="512" priority="299"/>
  </conditionalFormatting>
  <conditionalFormatting sqref="G513:G516">
    <cfRule type="duplicateValues" dxfId="511" priority="356"/>
    <cfRule type="duplicateValues" dxfId="510" priority="357"/>
    <cfRule type="duplicateValues" dxfId="509" priority="358"/>
  </conditionalFormatting>
  <conditionalFormatting sqref="G523">
    <cfRule type="duplicateValues" dxfId="508" priority="303"/>
  </conditionalFormatting>
  <conditionalFormatting sqref="G524">
    <cfRule type="duplicateValues" dxfId="507" priority="302"/>
  </conditionalFormatting>
  <conditionalFormatting sqref="G525">
    <cfRule type="duplicateValues" dxfId="506" priority="313"/>
    <cfRule type="duplicateValues" dxfId="505" priority="314"/>
    <cfRule type="duplicateValues" dxfId="504" priority="315"/>
    <cfRule type="duplicateValues" dxfId="503" priority="316"/>
    <cfRule type="duplicateValues" dxfId="502" priority="317"/>
    <cfRule type="duplicateValues" dxfId="501" priority="318"/>
    <cfRule type="duplicateValues" dxfId="500" priority="319"/>
    <cfRule type="duplicateValues" dxfId="499" priority="320"/>
    <cfRule type="duplicateValues" dxfId="498" priority="321"/>
  </conditionalFormatting>
  <conditionalFormatting sqref="G526:G527">
    <cfRule type="duplicateValues" dxfId="497" priority="304"/>
    <cfRule type="duplicateValues" dxfId="496" priority="305"/>
    <cfRule type="duplicateValues" dxfId="495" priority="306"/>
    <cfRule type="duplicateValues" dxfId="494" priority="307"/>
    <cfRule type="duplicateValues" dxfId="493" priority="308"/>
    <cfRule type="duplicateValues" dxfId="492" priority="309"/>
    <cfRule type="duplicateValues" dxfId="491" priority="310"/>
    <cfRule type="duplicateValues" dxfId="490" priority="311"/>
    <cfRule type="duplicateValues" dxfId="489" priority="312"/>
  </conditionalFormatting>
  <conditionalFormatting sqref="G528">
    <cfRule type="duplicateValues" dxfId="488" priority="322"/>
  </conditionalFormatting>
  <conditionalFormatting sqref="G529">
    <cfRule type="duplicateValues" dxfId="487" priority="323"/>
  </conditionalFormatting>
  <conditionalFormatting sqref="G530">
    <cfRule type="duplicateValues" dxfId="486" priority="300"/>
  </conditionalFormatting>
  <conditionalFormatting sqref="G531">
    <cfRule type="duplicateValues" dxfId="485" priority="324"/>
  </conditionalFormatting>
  <conditionalFormatting sqref="G531:G557 G453:G483 G485:G529">
    <cfRule type="duplicateValues" dxfId="484" priority="301"/>
  </conditionalFormatting>
  <conditionalFormatting sqref="G532 G453:G483 G535:G557 G485:G522">
    <cfRule type="duplicateValues" dxfId="483" priority="342"/>
  </conditionalFormatting>
  <conditionalFormatting sqref="G532">
    <cfRule type="duplicateValues" dxfId="482" priority="343"/>
    <cfRule type="duplicateValues" dxfId="481" priority="344"/>
    <cfRule type="duplicateValues" dxfId="480" priority="345"/>
    <cfRule type="duplicateValues" dxfId="479" priority="346"/>
    <cfRule type="duplicateValues" dxfId="478" priority="347"/>
    <cfRule type="duplicateValues" dxfId="477" priority="348"/>
    <cfRule type="duplicateValues" dxfId="476" priority="349"/>
  </conditionalFormatting>
  <conditionalFormatting sqref="G532:G557 G453:G483 G485:G522">
    <cfRule type="duplicateValues" dxfId="475" priority="325"/>
  </conditionalFormatting>
  <conditionalFormatting sqref="G533">
    <cfRule type="duplicateValues" dxfId="474" priority="334"/>
    <cfRule type="duplicateValues" dxfId="473" priority="335"/>
    <cfRule type="duplicateValues" dxfId="472" priority="336"/>
    <cfRule type="duplicateValues" dxfId="471" priority="337"/>
    <cfRule type="duplicateValues" dxfId="470" priority="338"/>
    <cfRule type="duplicateValues" dxfId="469" priority="339"/>
    <cfRule type="duplicateValues" dxfId="468" priority="340"/>
    <cfRule type="duplicateValues" dxfId="467" priority="341"/>
  </conditionalFormatting>
  <conditionalFormatting sqref="G534">
    <cfRule type="duplicateValues" dxfId="466" priority="326"/>
    <cfRule type="duplicateValues" dxfId="465" priority="327"/>
    <cfRule type="duplicateValues" dxfId="464" priority="328"/>
    <cfRule type="duplicateValues" dxfId="463" priority="329"/>
    <cfRule type="duplicateValues" dxfId="462" priority="330"/>
    <cfRule type="duplicateValues" dxfId="461" priority="331"/>
    <cfRule type="duplicateValues" dxfId="460" priority="332"/>
    <cfRule type="duplicateValues" dxfId="459" priority="333"/>
  </conditionalFormatting>
  <conditionalFormatting sqref="G535:G540">
    <cfRule type="duplicateValues" dxfId="458" priority="364"/>
    <cfRule type="duplicateValues" dxfId="457" priority="365"/>
    <cfRule type="duplicateValues" dxfId="456" priority="366"/>
  </conditionalFormatting>
  <conditionalFormatting sqref="G535:G557 G453:G483 G485:G522">
    <cfRule type="duplicateValues" dxfId="455" priority="350"/>
  </conditionalFormatting>
  <conditionalFormatting sqref="G541">
    <cfRule type="duplicateValues" dxfId="454" priority="359"/>
    <cfRule type="duplicateValues" dxfId="453" priority="360"/>
  </conditionalFormatting>
  <conditionalFormatting sqref="G541:G557 G453:G483 G485:G522">
    <cfRule type="duplicateValues" dxfId="452" priority="351"/>
  </conditionalFormatting>
  <conditionalFormatting sqref="G549:G553">
    <cfRule type="duplicateValues" dxfId="451" priority="352"/>
    <cfRule type="duplicateValues" dxfId="450" priority="353"/>
  </conditionalFormatting>
  <conditionalFormatting sqref="G554:G557 G541:G548 G453:G483 G485:G522">
    <cfRule type="duplicateValues" dxfId="449" priority="354"/>
  </conditionalFormatting>
  <conditionalFormatting sqref="G554:G557 G453:G483 G541:G548 G517:G522 G485:G512">
    <cfRule type="duplicateValues" dxfId="448" priority="361"/>
    <cfRule type="duplicateValues" dxfId="447" priority="362"/>
    <cfRule type="duplicateValues" dxfId="446" priority="363"/>
  </conditionalFormatting>
  <conditionalFormatting sqref="G554:G557 G541:G548 G453:G483 G485:G522">
    <cfRule type="duplicateValues" dxfId="445" priority="355"/>
  </conditionalFormatting>
  <conditionalFormatting sqref="H563:H577">
    <cfRule type="duplicateValues" dxfId="444" priority="288"/>
  </conditionalFormatting>
  <conditionalFormatting sqref="H587">
    <cfRule type="duplicateValues" dxfId="443" priority="287"/>
  </conditionalFormatting>
  <conditionalFormatting sqref="H588">
    <cfRule type="duplicateValues" dxfId="442" priority="286"/>
  </conditionalFormatting>
  <conditionalFormatting sqref="H589">
    <cfRule type="duplicateValues" dxfId="441" priority="285"/>
  </conditionalFormatting>
  <conditionalFormatting sqref="H590">
    <cfRule type="duplicateValues" dxfId="440" priority="284"/>
  </conditionalFormatting>
  <conditionalFormatting sqref="H591">
    <cfRule type="duplicateValues" dxfId="439" priority="283"/>
  </conditionalFormatting>
  <conditionalFormatting sqref="H592">
    <cfRule type="duplicateValues" dxfId="438" priority="282"/>
  </conditionalFormatting>
  <conditionalFormatting sqref="G867">
    <cfRule type="duplicateValues" dxfId="437" priority="13"/>
    <cfRule type="duplicateValues" dxfId="436" priority="14"/>
    <cfRule type="duplicateValues" dxfId="435" priority="15"/>
  </conditionalFormatting>
  <conditionalFormatting sqref="G871:G875">
    <cfRule type="duplicateValues" dxfId="434" priority="273"/>
    <cfRule type="duplicateValues" dxfId="433" priority="274"/>
    <cfRule type="duplicateValues" dxfId="432" priority="275"/>
  </conditionalFormatting>
  <conditionalFormatting sqref="G878">
    <cfRule type="duplicateValues" dxfId="431" priority="181"/>
    <cfRule type="duplicateValues" dxfId="430" priority="182"/>
    <cfRule type="duplicateValues" dxfId="429" priority="183"/>
    <cfRule type="duplicateValues" dxfId="428" priority="185"/>
  </conditionalFormatting>
  <conditionalFormatting sqref="G879">
    <cfRule type="duplicateValues" dxfId="427" priority="115"/>
  </conditionalFormatting>
  <conditionalFormatting sqref="G882">
    <cfRule type="duplicateValues" dxfId="426" priority="117"/>
    <cfRule type="duplicateValues" dxfId="425" priority="118"/>
    <cfRule type="duplicateValues" dxfId="424" priority="119"/>
    <cfRule type="duplicateValues" dxfId="423" priority="120"/>
    <cfRule type="duplicateValues" dxfId="422" priority="121"/>
    <cfRule type="duplicateValues" dxfId="421" priority="122"/>
    <cfRule type="duplicateValues" dxfId="420" priority="123"/>
    <cfRule type="duplicateValues" dxfId="419" priority="124"/>
    <cfRule type="duplicateValues" dxfId="418" priority="125"/>
    <cfRule type="duplicateValues" dxfId="417" priority="126"/>
    <cfRule type="duplicateValues" dxfId="416" priority="127"/>
    <cfRule type="duplicateValues" dxfId="415" priority="128"/>
    <cfRule type="duplicateValues" dxfId="414" priority="129"/>
    <cfRule type="duplicateValues" dxfId="413" priority="130"/>
    <cfRule type="duplicateValues" dxfId="412" priority="131"/>
    <cfRule type="duplicateValues" dxfId="411" priority="132"/>
    <cfRule type="duplicateValues" dxfId="410" priority="133"/>
    <cfRule type="duplicateValues" dxfId="409" priority="134"/>
    <cfRule type="duplicateValues" dxfId="408" priority="135"/>
    <cfRule type="duplicateValues" dxfId="407" priority="136"/>
    <cfRule type="duplicateValues" dxfId="406" priority="137"/>
    <cfRule type="duplicateValues" dxfId="405" priority="138"/>
    <cfRule type="duplicateValues" dxfId="404" priority="139"/>
    <cfRule type="duplicateValues" dxfId="403" priority="140"/>
    <cfRule type="duplicateValues" dxfId="402" priority="141"/>
    <cfRule type="duplicateValues" dxfId="401" priority="142"/>
    <cfRule type="duplicateValues" dxfId="400" priority="143"/>
    <cfRule type="duplicateValues" dxfId="399" priority="144"/>
    <cfRule type="duplicateValues" dxfId="398" priority="145"/>
    <cfRule type="duplicateValues" dxfId="397" priority="146"/>
    <cfRule type="duplicateValues" dxfId="396" priority="147"/>
    <cfRule type="duplicateValues" dxfId="395" priority="148"/>
    <cfRule type="duplicateValues" dxfId="394" priority="149"/>
    <cfRule type="duplicateValues" dxfId="393" priority="150"/>
    <cfRule type="duplicateValues" dxfId="392" priority="151"/>
    <cfRule type="duplicateValues" dxfId="391" priority="152"/>
    <cfRule type="duplicateValues" dxfId="390" priority="153"/>
    <cfRule type="duplicateValues" dxfId="389" priority="154"/>
    <cfRule type="duplicateValues" dxfId="388" priority="155"/>
    <cfRule type="duplicateValues" dxfId="387" priority="156"/>
    <cfRule type="duplicateValues" dxfId="386" priority="157"/>
    <cfRule type="duplicateValues" dxfId="385" priority="158"/>
    <cfRule type="duplicateValues" dxfId="384" priority="159"/>
    <cfRule type="duplicateValues" dxfId="383" priority="160"/>
    <cfRule type="duplicateValues" dxfId="382" priority="161"/>
    <cfRule type="duplicateValues" dxfId="381" priority="162"/>
    <cfRule type="duplicateValues" dxfId="380" priority="163"/>
    <cfRule type="duplicateValues" dxfId="379" priority="164"/>
    <cfRule type="duplicateValues" dxfId="378" priority="165"/>
    <cfRule type="duplicateValues" dxfId="377" priority="166"/>
    <cfRule type="duplicateValues" dxfId="376" priority="167"/>
    <cfRule type="duplicateValues" dxfId="375" priority="168"/>
    <cfRule type="duplicateValues" dxfId="374" priority="169"/>
    <cfRule type="duplicateValues" dxfId="373" priority="170"/>
    <cfRule type="duplicateValues" dxfId="372" priority="171"/>
    <cfRule type="duplicateValues" dxfId="371" priority="172"/>
    <cfRule type="duplicateValues" dxfId="370" priority="173"/>
    <cfRule type="duplicateValues" dxfId="369" priority="174"/>
    <cfRule type="duplicateValues" dxfId="368" priority="175"/>
    <cfRule type="duplicateValues" dxfId="367" priority="176"/>
    <cfRule type="duplicateValues" dxfId="366" priority="177"/>
    <cfRule type="duplicateValues" dxfId="365" priority="178"/>
    <cfRule type="duplicateValues" dxfId="364" priority="179"/>
    <cfRule type="duplicateValues" dxfId="363" priority="180"/>
  </conditionalFormatting>
  <conditionalFormatting sqref="G883:G885">
    <cfRule type="duplicateValues" dxfId="362" priority="114"/>
  </conditionalFormatting>
  <conditionalFormatting sqref="G886">
    <cfRule type="duplicateValues" dxfId="361" priority="100"/>
    <cfRule type="duplicateValues" dxfId="360" priority="101"/>
    <cfRule type="duplicateValues" dxfId="359" priority="102"/>
    <cfRule type="duplicateValues" dxfId="358" priority="103"/>
    <cfRule type="duplicateValues" dxfId="357" priority="104"/>
    <cfRule type="duplicateValues" dxfId="356" priority="105"/>
    <cfRule type="duplicateValues" dxfId="355" priority="106"/>
    <cfRule type="duplicateValues" dxfId="354" priority="107"/>
    <cfRule type="duplicateValues" dxfId="353" priority="108"/>
    <cfRule type="duplicateValues" dxfId="352" priority="109"/>
    <cfRule type="duplicateValues" dxfId="351" priority="110"/>
    <cfRule type="duplicateValues" dxfId="350" priority="111"/>
    <cfRule type="duplicateValues" dxfId="349" priority="112"/>
    <cfRule type="duplicateValues" dxfId="348" priority="113"/>
  </conditionalFormatting>
  <conditionalFormatting sqref="G887">
    <cfRule type="duplicateValues" dxfId="347" priority="89"/>
    <cfRule type="duplicateValues" dxfId="346" priority="90"/>
    <cfRule type="duplicateValues" dxfId="345" priority="91"/>
    <cfRule type="duplicateValues" dxfId="344" priority="92"/>
    <cfRule type="duplicateValues" dxfId="343" priority="93"/>
    <cfRule type="duplicateValues" dxfId="342" priority="94"/>
    <cfRule type="duplicateValues" dxfId="341" priority="95"/>
    <cfRule type="duplicateValues" dxfId="340" priority="96"/>
    <cfRule type="duplicateValues" dxfId="339" priority="97"/>
    <cfRule type="duplicateValues" dxfId="338" priority="98"/>
    <cfRule type="duplicateValues" dxfId="337" priority="99"/>
  </conditionalFormatting>
  <conditionalFormatting sqref="G888">
    <cfRule type="duplicateValues" dxfId="336" priority="87"/>
  </conditionalFormatting>
  <conditionalFormatting sqref="G889 G895:G896">
    <cfRule type="duplicateValues" dxfId="335" priority="45"/>
    <cfRule type="duplicateValues" dxfId="334" priority="46"/>
    <cfRule type="duplicateValues" dxfId="333" priority="86"/>
  </conditionalFormatting>
  <conditionalFormatting sqref="G889">
    <cfRule type="duplicateValues" dxfId="332" priority="23"/>
    <cfRule type="duplicateValues" dxfId="331" priority="24"/>
    <cfRule type="duplicateValues" dxfId="330" priority="25"/>
    <cfRule type="duplicateValues" dxfId="329" priority="26"/>
    <cfRule type="duplicateValues" dxfId="328" priority="27"/>
    <cfRule type="duplicateValues" dxfId="327" priority="28"/>
    <cfRule type="duplicateValues" dxfId="326" priority="29"/>
    <cfRule type="duplicateValues" dxfId="325" priority="30"/>
    <cfRule type="duplicateValues" dxfId="324" priority="31"/>
    <cfRule type="duplicateValues" dxfId="323" priority="32"/>
    <cfRule type="duplicateValues" dxfId="322" priority="33"/>
    <cfRule type="duplicateValues" dxfId="321" priority="34"/>
    <cfRule type="duplicateValues" dxfId="320" priority="35"/>
    <cfRule type="duplicateValues" dxfId="319" priority="36"/>
    <cfRule type="duplicateValues" dxfId="318" priority="37"/>
    <cfRule type="duplicateValues" dxfId="317" priority="38"/>
    <cfRule type="duplicateValues" dxfId="316" priority="39"/>
    <cfRule type="duplicateValues" dxfId="315" priority="40"/>
    <cfRule type="duplicateValues" dxfId="314" priority="41"/>
    <cfRule type="duplicateValues" dxfId="313" priority="42"/>
    <cfRule type="duplicateValues" dxfId="312" priority="43"/>
    <cfRule type="duplicateValues" dxfId="311" priority="44"/>
    <cfRule type="duplicateValues" dxfId="310" priority="47"/>
    <cfRule type="duplicateValues" dxfId="309" priority="48"/>
    <cfRule type="duplicateValues" dxfId="308" priority="49"/>
    <cfRule type="duplicateValues" dxfId="307" priority="50"/>
    <cfRule type="duplicateValues" dxfId="306" priority="51"/>
    <cfRule type="duplicateValues" dxfId="305" priority="52"/>
    <cfRule type="duplicateValues" dxfId="304" priority="53"/>
    <cfRule type="duplicateValues" dxfId="303" priority="54"/>
    <cfRule type="duplicateValues" dxfId="302" priority="55"/>
    <cfRule type="duplicateValues" dxfId="301" priority="56"/>
    <cfRule type="duplicateValues" dxfId="300" priority="57"/>
    <cfRule type="duplicateValues" dxfId="299" priority="58"/>
    <cfRule type="duplicateValues" dxfId="298" priority="59"/>
    <cfRule type="duplicateValues" dxfId="297" priority="60"/>
    <cfRule type="duplicateValues" dxfId="296" priority="61"/>
    <cfRule type="duplicateValues" dxfId="295" priority="62"/>
    <cfRule type="duplicateValues" dxfId="294" priority="63"/>
    <cfRule type="duplicateValues" dxfId="293" priority="64"/>
    <cfRule type="duplicateValues" dxfId="292" priority="65"/>
    <cfRule type="duplicateValues" dxfId="291" priority="66"/>
    <cfRule type="duplicateValues" dxfId="290" priority="67"/>
    <cfRule type="duplicateValues" dxfId="289" priority="68"/>
    <cfRule type="duplicateValues" dxfId="288" priority="69"/>
    <cfRule type="duplicateValues" dxfId="287" priority="70"/>
    <cfRule type="duplicateValues" dxfId="286" priority="71"/>
    <cfRule type="duplicateValues" dxfId="285" priority="72"/>
    <cfRule type="duplicateValues" dxfId="284" priority="73"/>
    <cfRule type="duplicateValues" dxfId="283" priority="74"/>
    <cfRule type="duplicateValues" dxfId="282" priority="75"/>
    <cfRule type="duplicateValues" dxfId="281" priority="76"/>
    <cfRule type="duplicateValues" dxfId="280" priority="77"/>
    <cfRule type="duplicateValues" dxfId="279" priority="78"/>
    <cfRule type="duplicateValues" dxfId="278" priority="79"/>
    <cfRule type="duplicateValues" dxfId="277" priority="80"/>
    <cfRule type="duplicateValues" dxfId="276" priority="81"/>
    <cfRule type="duplicateValues" dxfId="275" priority="82"/>
    <cfRule type="duplicateValues" dxfId="274" priority="83"/>
    <cfRule type="duplicateValues" dxfId="273" priority="84"/>
    <cfRule type="duplicateValues" dxfId="272" priority="85"/>
  </conditionalFormatting>
  <conditionalFormatting sqref="G893:G894">
    <cfRule type="duplicateValues" dxfId="271" priority="20"/>
    <cfRule type="duplicateValues" dxfId="270" priority="21"/>
    <cfRule type="duplicateValues" dxfId="269" priority="22"/>
  </conditionalFormatting>
  <conditionalFormatting sqref="G897">
    <cfRule type="duplicateValues" dxfId="268" priority="17"/>
    <cfRule type="duplicateValues" dxfId="267" priority="18"/>
  </conditionalFormatting>
  <conditionalFormatting sqref="G898:G901">
    <cfRule type="duplicateValues" dxfId="266" priority="279"/>
    <cfRule type="duplicateValues" dxfId="265" priority="280"/>
    <cfRule type="duplicateValues" dxfId="264" priority="281"/>
  </conditionalFormatting>
  <conditionalFormatting sqref="G913">
    <cfRule type="duplicateValues" dxfId="263" priority="272"/>
  </conditionalFormatting>
  <conditionalFormatting sqref="G914">
    <cfRule type="duplicateValues" dxfId="262" priority="269"/>
    <cfRule type="duplicateValues" dxfId="261" priority="270"/>
    <cfRule type="duplicateValues" dxfId="260" priority="271"/>
  </conditionalFormatting>
  <conditionalFormatting sqref="G915">
    <cfRule type="duplicateValues" dxfId="259" priority="212"/>
  </conditionalFormatting>
  <conditionalFormatting sqref="G916">
    <cfRule type="duplicateValues" dxfId="258" priority="214"/>
  </conditionalFormatting>
  <conditionalFormatting sqref="G917">
    <cfRule type="duplicateValues" dxfId="257" priority="206"/>
    <cfRule type="duplicateValues" dxfId="256" priority="207"/>
    <cfRule type="duplicateValues" dxfId="255" priority="208"/>
    <cfRule type="duplicateValues" dxfId="254" priority="209"/>
    <cfRule type="duplicateValues" dxfId="253" priority="210"/>
  </conditionalFormatting>
  <conditionalFormatting sqref="G918">
    <cfRule type="duplicateValues" dxfId="252" priority="200"/>
    <cfRule type="duplicateValues" dxfId="251" priority="201"/>
    <cfRule type="duplicateValues" dxfId="250" priority="202"/>
    <cfRule type="duplicateValues" dxfId="249" priority="203"/>
    <cfRule type="duplicateValues" dxfId="248" priority="204"/>
  </conditionalFormatting>
  <conditionalFormatting sqref="G919">
    <cfRule type="duplicateValues" dxfId="247" priority="198"/>
  </conditionalFormatting>
  <conditionalFormatting sqref="G920">
    <cfRule type="duplicateValues" dxfId="246" priority="196"/>
  </conditionalFormatting>
  <conditionalFormatting sqref="G922">
    <cfRule type="duplicateValues" dxfId="245" priority="267"/>
    <cfRule type="duplicateValues" dxfId="244" priority="268"/>
  </conditionalFormatting>
  <conditionalFormatting sqref="G923">
    <cfRule type="duplicateValues" dxfId="243" priority="260"/>
    <cfRule type="duplicateValues" dxfId="242" priority="261"/>
    <cfRule type="duplicateValues" dxfId="241" priority="262"/>
    <cfRule type="duplicateValues" dxfId="240" priority="263"/>
    <cfRule type="duplicateValues" dxfId="239" priority="264"/>
    <cfRule type="duplicateValues" dxfId="238" priority="265"/>
    <cfRule type="duplicateValues" dxfId="237" priority="266"/>
  </conditionalFormatting>
  <conditionalFormatting sqref="G924">
    <cfRule type="duplicateValues" dxfId="236" priority="194"/>
  </conditionalFormatting>
  <conditionalFormatting sqref="G925">
    <cfRule type="duplicateValues" dxfId="235" priority="192"/>
  </conditionalFormatting>
  <conditionalFormatting sqref="G927">
    <cfRule type="duplicateValues" dxfId="234" priority="190"/>
  </conditionalFormatting>
  <conditionalFormatting sqref="G928">
    <cfRule type="duplicateValues" dxfId="233" priority="188"/>
  </conditionalFormatting>
  <conditionalFormatting sqref="G932">
    <cfRule type="duplicateValues" dxfId="232" priority="1"/>
    <cfRule type="duplicateValues" dxfId="231" priority="2"/>
    <cfRule type="duplicateValues" dxfId="230" priority="3"/>
    <cfRule type="duplicateValues" dxfId="229" priority="4"/>
  </conditionalFormatting>
  <conditionalFormatting sqref="G933">
    <cfRule type="duplicateValues" dxfId="228" priority="9"/>
    <cfRule type="duplicateValues" dxfId="227" priority="10"/>
    <cfRule type="duplicateValues" dxfId="226" priority="11"/>
    <cfRule type="duplicateValues" dxfId="225" priority="12"/>
  </conditionalFormatting>
  <conditionalFormatting sqref="G934">
    <cfRule type="duplicateValues" dxfId="224" priority="5"/>
    <cfRule type="duplicateValues" dxfId="223" priority="6"/>
    <cfRule type="duplicateValues" dxfId="222" priority="7"/>
    <cfRule type="duplicateValues" dxfId="221" priority="8"/>
  </conditionalFormatting>
  <conditionalFormatting sqref="G935 G898:G901 G878 G882 G913:G920 G871:G875 G922:G928">
    <cfRule type="duplicateValues" dxfId="220" priority="116"/>
  </conditionalFormatting>
  <conditionalFormatting sqref="G935 G898:G901 G913:G920 G871:G875 G922:G928">
    <cfRule type="duplicateValues" dxfId="219" priority="186"/>
  </conditionalFormatting>
  <conditionalFormatting sqref="G922:G923 G926 G913:G914 G935">
    <cfRule type="duplicateValues" dxfId="218" priority="215"/>
  </conditionalFormatting>
  <conditionalFormatting sqref="G922:G923 G926 G913:G914 G935">
    <cfRule type="duplicateValues" dxfId="217" priority="217"/>
  </conditionalFormatting>
  <conditionalFormatting sqref="G922:G923 G926 G913:G914 G935">
    <cfRule type="duplicateValues" dxfId="216" priority="216"/>
  </conditionalFormatting>
  <conditionalFormatting sqref="G922:G923 G926 G913:G914 G935">
    <cfRule type="duplicateValues" dxfId="215" priority="231"/>
    <cfRule type="duplicateValues" dxfId="214" priority="232"/>
  </conditionalFormatting>
  <conditionalFormatting sqref="G922:G923 G926 G913:G914 G935">
    <cfRule type="duplicateValues" dxfId="213" priority="218"/>
  </conditionalFormatting>
  <conditionalFormatting sqref="G922:G923 G926 G913:G914 G935">
    <cfRule type="duplicateValues" dxfId="212" priority="230"/>
  </conditionalFormatting>
  <conditionalFormatting sqref="G922:G923 G926 G913:G914 G935">
    <cfRule type="duplicateValues" dxfId="211" priority="222"/>
  </conditionalFormatting>
  <conditionalFormatting sqref="G922:G923 G926 G913:G914 G935">
    <cfRule type="duplicateValues" dxfId="210" priority="221"/>
  </conditionalFormatting>
  <conditionalFormatting sqref="G922:G923 G926 G913:G914 G935">
    <cfRule type="duplicateValues" dxfId="209" priority="219"/>
    <cfRule type="duplicateValues" dxfId="208" priority="220"/>
  </conditionalFormatting>
  <conditionalFormatting sqref="G922:G923 G926 G913:G914 G935">
    <cfRule type="duplicateValues" dxfId="207" priority="229"/>
  </conditionalFormatting>
  <conditionalFormatting sqref="G922:G923 G926 G913:G914 G935">
    <cfRule type="duplicateValues" dxfId="206" priority="228"/>
  </conditionalFormatting>
  <conditionalFormatting sqref="G922:G923 G926 G913:G914 G935">
    <cfRule type="duplicateValues" dxfId="205" priority="227"/>
  </conditionalFormatting>
  <conditionalFormatting sqref="G922:G923 G926 G913:G914 G935">
    <cfRule type="duplicateValues" dxfId="204" priority="226"/>
  </conditionalFormatting>
  <conditionalFormatting sqref="G922:G923 G926 G913:G914 G935">
    <cfRule type="duplicateValues" dxfId="203" priority="225"/>
  </conditionalFormatting>
  <conditionalFormatting sqref="G922:G923 G926 G913:G914 G935">
    <cfRule type="duplicateValues" dxfId="202" priority="224"/>
  </conditionalFormatting>
  <conditionalFormatting sqref="G922:G923 G926 G913:G914 G935">
    <cfRule type="duplicateValues" dxfId="201" priority="223"/>
  </conditionalFormatting>
  <conditionalFormatting sqref="G922:G923 G926 G913:G914 G935">
    <cfRule type="duplicateValues" dxfId="200" priority="246"/>
  </conditionalFormatting>
  <conditionalFormatting sqref="G922:G923 G926 G913:G914 G935">
    <cfRule type="duplicateValues" dxfId="199" priority="244"/>
  </conditionalFormatting>
  <conditionalFormatting sqref="G922:G923 G926 G913:G914 G935">
    <cfRule type="duplicateValues" dxfId="198" priority="243"/>
  </conditionalFormatting>
  <conditionalFormatting sqref="G922:G923 G926 G913:G914 G935">
    <cfRule type="duplicateValues" dxfId="197" priority="242"/>
  </conditionalFormatting>
  <conditionalFormatting sqref="G922:G923 G926 G913:G914 G935">
    <cfRule type="duplicateValues" dxfId="196" priority="241"/>
  </conditionalFormatting>
  <conditionalFormatting sqref="G922:G923 G926 G913:G914 G935">
    <cfRule type="duplicateValues" dxfId="195" priority="240"/>
  </conditionalFormatting>
  <conditionalFormatting sqref="G922:G923 G926 G913:G914 G935">
    <cfRule type="duplicateValues" dxfId="194" priority="239"/>
  </conditionalFormatting>
  <conditionalFormatting sqref="G922:G923 G926 G913:G914 G935">
    <cfRule type="duplicateValues" dxfId="193" priority="245"/>
  </conditionalFormatting>
  <conditionalFormatting sqref="G922:G923 G926 G913:G914 G935">
    <cfRule type="duplicateValues" dxfId="192" priority="238"/>
  </conditionalFormatting>
  <conditionalFormatting sqref="G922:G923 G926 G913:G914 G935">
    <cfRule type="duplicateValues" dxfId="191" priority="237"/>
  </conditionalFormatting>
  <conditionalFormatting sqref="G922:G923 G926 G913:G914 G935">
    <cfRule type="duplicateValues" dxfId="190" priority="247"/>
  </conditionalFormatting>
  <conditionalFormatting sqref="G922:G923 G913 G935">
    <cfRule type="duplicateValues" dxfId="189" priority="251"/>
  </conditionalFormatting>
  <conditionalFormatting sqref="G922:G923 G926 G913 G935">
    <cfRule type="duplicateValues" dxfId="188" priority="250"/>
  </conditionalFormatting>
  <conditionalFormatting sqref="G922:G923 G926 G913:G914 G935">
    <cfRule type="duplicateValues" dxfId="187" priority="249"/>
  </conditionalFormatting>
  <conditionalFormatting sqref="G922:G923 G913">
    <cfRule type="duplicateValues" dxfId="186" priority="252"/>
  </conditionalFormatting>
  <conditionalFormatting sqref="G922:G923 G926 G913:G914 G935">
    <cfRule type="duplicateValues" dxfId="185" priority="248"/>
  </conditionalFormatting>
  <conditionalFormatting sqref="G922:G923 G926 G913:G914 G935">
    <cfRule type="duplicateValues" dxfId="184" priority="236"/>
  </conditionalFormatting>
  <conditionalFormatting sqref="G922:G923 G926 G913:G914 G935">
    <cfRule type="duplicateValues" dxfId="183" priority="235"/>
  </conditionalFormatting>
  <conditionalFormatting sqref="G922:G923 G913">
    <cfRule type="duplicateValues" dxfId="182" priority="259"/>
  </conditionalFormatting>
  <conditionalFormatting sqref="G922:G923 G913">
    <cfRule type="duplicateValues" dxfId="181" priority="257"/>
  </conditionalFormatting>
  <conditionalFormatting sqref="G922:G923 G913">
    <cfRule type="duplicateValues" dxfId="180" priority="256"/>
  </conditionalFormatting>
  <conditionalFormatting sqref="G922:G923 G926 G913:G914 G935">
    <cfRule type="duplicateValues" dxfId="179" priority="233"/>
    <cfRule type="duplicateValues" dxfId="178" priority="234"/>
  </conditionalFormatting>
  <conditionalFormatting sqref="G922:G923 G913">
    <cfRule type="duplicateValues" dxfId="177" priority="254"/>
  </conditionalFormatting>
  <conditionalFormatting sqref="G922:G923 G913">
    <cfRule type="duplicateValues" dxfId="176" priority="255"/>
  </conditionalFormatting>
  <conditionalFormatting sqref="G922:G923 G913">
    <cfRule type="duplicateValues" dxfId="175" priority="253"/>
  </conditionalFormatting>
  <conditionalFormatting sqref="G922:G923 G913">
    <cfRule type="duplicateValues" dxfId="174" priority="258"/>
  </conditionalFormatting>
  <conditionalFormatting sqref="H871:H875">
    <cfRule type="duplicateValues" dxfId="173" priority="276"/>
    <cfRule type="duplicateValues" dxfId="172" priority="277"/>
  </conditionalFormatting>
  <conditionalFormatting sqref="H878">
    <cfRule type="duplicateValues" dxfId="171" priority="184"/>
  </conditionalFormatting>
  <conditionalFormatting sqref="H888">
    <cfRule type="duplicateValues" dxfId="170" priority="88"/>
  </conditionalFormatting>
  <conditionalFormatting sqref="H893:H894">
    <cfRule type="duplicateValues" dxfId="169" priority="19"/>
  </conditionalFormatting>
  <conditionalFormatting sqref="H897">
    <cfRule type="duplicateValues" dxfId="168" priority="16"/>
  </conditionalFormatting>
  <conditionalFormatting sqref="H898:H901">
    <cfRule type="duplicateValues" dxfId="167" priority="278"/>
  </conditionalFormatting>
  <conditionalFormatting sqref="H915">
    <cfRule type="duplicateValues" dxfId="166" priority="211"/>
  </conditionalFormatting>
  <conditionalFormatting sqref="H916">
    <cfRule type="duplicateValues" dxfId="165" priority="213"/>
  </conditionalFormatting>
  <conditionalFormatting sqref="H917">
    <cfRule type="duplicateValues" dxfId="164" priority="205"/>
  </conditionalFormatting>
  <conditionalFormatting sqref="H918">
    <cfRule type="duplicateValues" dxfId="163" priority="199"/>
  </conditionalFormatting>
  <conditionalFormatting sqref="H919">
    <cfRule type="duplicateValues" dxfId="162" priority="197"/>
  </conditionalFormatting>
  <conditionalFormatting sqref="H920">
    <cfRule type="duplicateValues" dxfId="161" priority="195"/>
  </conditionalFormatting>
  <conditionalFormatting sqref="H924">
    <cfRule type="duplicateValues" dxfId="160" priority="193"/>
  </conditionalFormatting>
  <conditionalFormatting sqref="H925">
    <cfRule type="duplicateValues" dxfId="159" priority="191"/>
  </conditionalFormatting>
  <conditionalFormatting sqref="H927">
    <cfRule type="duplicateValues" dxfId="158" priority="189"/>
  </conditionalFormatting>
  <conditionalFormatting sqref="H928">
    <cfRule type="duplicateValues" dxfId="157" priority="187"/>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89"/>
  <sheetViews>
    <sheetView topLeftCell="F1" zoomScale="50" zoomScaleNormal="50" workbookViewId="0">
      <selection activeCell="AB6" sqref="AB6"/>
    </sheetView>
  </sheetViews>
  <sheetFormatPr defaultRowHeight="15" x14ac:dyDescent="0.25"/>
  <cols>
    <col min="1" max="1" width="7.85546875" customWidth="1"/>
    <col min="2" max="2" width="9.140625" customWidth="1"/>
    <col min="3" max="3" width="15" customWidth="1"/>
    <col min="4" max="4" width="15.28515625" customWidth="1"/>
    <col min="5" max="5" width="11.42578125" customWidth="1"/>
    <col min="6" max="6" width="13.140625" customWidth="1"/>
    <col min="7" max="7" width="21" customWidth="1"/>
    <col min="8" max="8" width="23" customWidth="1"/>
    <col min="9" max="9" width="17.7109375" customWidth="1"/>
    <col min="10" max="11" width="14.28515625" customWidth="1"/>
    <col min="12" max="12" width="14" customWidth="1"/>
    <col min="13" max="13" width="23.28515625" customWidth="1"/>
    <col min="14" max="14" width="19" customWidth="1"/>
    <col min="15" max="15" width="14.28515625" customWidth="1"/>
    <col min="16" max="16" width="12.7109375" customWidth="1"/>
    <col min="17" max="17" width="13" customWidth="1"/>
    <col min="18" max="18" width="15.140625" customWidth="1"/>
    <col min="19" max="19" width="15" customWidth="1"/>
    <col min="20" max="20" width="14.140625" customWidth="1"/>
    <col min="21" max="21" width="15.28515625" customWidth="1"/>
    <col min="22" max="22" width="18.140625" customWidth="1"/>
    <col min="23" max="23" width="16.42578125" customWidth="1"/>
    <col min="24" max="24" width="13.5703125" customWidth="1"/>
    <col min="25" max="25" width="18.140625" customWidth="1"/>
    <col min="26" max="26" width="18" customWidth="1"/>
    <col min="27" max="27" width="12.85546875" customWidth="1"/>
    <col min="28" max="28" width="14.140625" customWidth="1"/>
    <col min="29" max="29" width="14.85546875" customWidth="1"/>
  </cols>
  <sheetData>
    <row r="1" spans="1:29" s="248" customFormat="1" ht="75" customHeight="1" x14ac:dyDescent="0.25">
      <c r="A1" s="248" t="s">
        <v>12274</v>
      </c>
    </row>
    <row r="2" spans="1:29" s="215" customFormat="1" ht="90" customHeight="1" x14ac:dyDescent="0.25">
      <c r="A2" s="245" t="s">
        <v>0</v>
      </c>
      <c r="B2" s="245" t="s">
        <v>1</v>
      </c>
      <c r="C2" s="245" t="s">
        <v>2</v>
      </c>
      <c r="D2" s="245" t="s">
        <v>3</v>
      </c>
      <c r="E2" s="245" t="s">
        <v>4</v>
      </c>
      <c r="F2" s="245" t="s">
        <v>5</v>
      </c>
      <c r="G2" s="245" t="s">
        <v>6</v>
      </c>
      <c r="H2" s="245" t="s">
        <v>62</v>
      </c>
      <c r="I2" s="245" t="s">
        <v>8</v>
      </c>
      <c r="J2" s="245" t="s">
        <v>9</v>
      </c>
      <c r="K2" s="245" t="s">
        <v>10</v>
      </c>
      <c r="L2" s="245"/>
      <c r="M2" s="245" t="s">
        <v>126</v>
      </c>
      <c r="N2" s="245" t="s">
        <v>127</v>
      </c>
      <c r="O2" s="245" t="s">
        <v>128</v>
      </c>
      <c r="P2" s="245" t="s">
        <v>129</v>
      </c>
      <c r="Q2" s="245" t="s">
        <v>130</v>
      </c>
      <c r="R2" s="245" t="s">
        <v>131</v>
      </c>
      <c r="S2" s="245" t="s">
        <v>132</v>
      </c>
      <c r="T2" s="245" t="s">
        <v>12275</v>
      </c>
      <c r="U2" s="245" t="s">
        <v>134</v>
      </c>
      <c r="V2" s="245" t="s">
        <v>12276</v>
      </c>
      <c r="W2" s="245" t="s">
        <v>136</v>
      </c>
      <c r="X2" s="245" t="s">
        <v>137</v>
      </c>
      <c r="Y2" s="245" t="s">
        <v>138</v>
      </c>
      <c r="Z2" s="245" t="s">
        <v>12268</v>
      </c>
      <c r="AA2" s="245" t="s">
        <v>139</v>
      </c>
      <c r="AB2" s="245" t="s">
        <v>22</v>
      </c>
      <c r="AC2" s="245" t="s">
        <v>23</v>
      </c>
    </row>
    <row r="3" spans="1:29" s="215" customFormat="1" ht="90" customHeight="1" x14ac:dyDescent="0.25">
      <c r="A3" s="245"/>
      <c r="B3" s="245"/>
      <c r="C3" s="245"/>
      <c r="D3" s="245"/>
      <c r="E3" s="245"/>
      <c r="F3" s="245"/>
      <c r="G3" s="245"/>
      <c r="H3" s="245"/>
      <c r="I3" s="245"/>
      <c r="J3" s="245"/>
      <c r="K3" s="33" t="s">
        <v>73</v>
      </c>
      <c r="L3" s="33" t="s">
        <v>74</v>
      </c>
      <c r="M3" s="245"/>
      <c r="N3" s="245"/>
      <c r="O3" s="245"/>
      <c r="P3" s="245"/>
      <c r="Q3" s="245"/>
      <c r="R3" s="245"/>
      <c r="S3" s="245"/>
      <c r="T3" s="245"/>
      <c r="U3" s="245"/>
      <c r="V3" s="245"/>
      <c r="W3" s="245"/>
      <c r="X3" s="245"/>
      <c r="Y3" s="245"/>
      <c r="Z3" s="245"/>
      <c r="AA3" s="245"/>
      <c r="AB3" s="245"/>
      <c r="AC3" s="245"/>
    </row>
    <row r="4" spans="1:29" s="18" customFormat="1" ht="60" customHeight="1" x14ac:dyDescent="0.25">
      <c r="A4" s="11">
        <v>1</v>
      </c>
      <c r="B4" s="11" t="s">
        <v>26</v>
      </c>
      <c r="C4" s="11" t="s">
        <v>363</v>
      </c>
      <c r="D4" s="11" t="s">
        <v>363</v>
      </c>
      <c r="E4" s="11" t="s">
        <v>412</v>
      </c>
      <c r="F4" s="11" t="s">
        <v>417</v>
      </c>
      <c r="G4" s="11" t="s">
        <v>418</v>
      </c>
      <c r="H4" s="11" t="s">
        <v>419</v>
      </c>
      <c r="I4" s="11" t="s">
        <v>416</v>
      </c>
      <c r="J4" s="11" t="s">
        <v>412</v>
      </c>
      <c r="K4" s="11">
        <v>32.575220000000002</v>
      </c>
      <c r="L4" s="11">
        <v>72.592309999999998</v>
      </c>
      <c r="M4" s="11" t="s">
        <v>420</v>
      </c>
      <c r="N4" s="11">
        <v>95</v>
      </c>
      <c r="O4" s="11">
        <v>11</v>
      </c>
      <c r="P4" s="11">
        <v>1279188</v>
      </c>
      <c r="Q4" s="11">
        <v>767513</v>
      </c>
      <c r="R4" s="11" t="s">
        <v>421</v>
      </c>
      <c r="S4" s="11" t="s">
        <v>422</v>
      </c>
      <c r="T4" s="11">
        <v>511675</v>
      </c>
      <c r="U4" s="47">
        <f t="shared" ref="U4:U6" si="0">T4-320000</f>
        <v>191675</v>
      </c>
      <c r="V4" s="11">
        <v>641775</v>
      </c>
      <c r="W4" s="11">
        <v>513406</v>
      </c>
      <c r="X4" s="11">
        <v>1155181</v>
      </c>
      <c r="Y4" s="11">
        <v>1279188</v>
      </c>
      <c r="Z4" s="11">
        <v>128333</v>
      </c>
      <c r="AA4" s="1" t="s">
        <v>38</v>
      </c>
      <c r="AB4" s="1" t="s">
        <v>38</v>
      </c>
      <c r="AC4" s="5" t="s">
        <v>50</v>
      </c>
    </row>
    <row r="5" spans="1:29" s="18" customFormat="1" ht="60" customHeight="1" x14ac:dyDescent="0.25">
      <c r="A5" s="5">
        <v>2</v>
      </c>
      <c r="B5" s="4" t="s">
        <v>26</v>
      </c>
      <c r="C5" s="4" t="s">
        <v>1549</v>
      </c>
      <c r="D5" s="4" t="s">
        <v>1583</v>
      </c>
      <c r="E5" s="4" t="s">
        <v>2126</v>
      </c>
      <c r="F5" s="4" t="s">
        <v>2126</v>
      </c>
      <c r="G5" s="8" t="s">
        <v>1586</v>
      </c>
      <c r="H5" s="4" t="s">
        <v>1587</v>
      </c>
      <c r="I5" s="4" t="s">
        <v>1588</v>
      </c>
      <c r="J5" s="4" t="s">
        <v>2126</v>
      </c>
      <c r="K5" s="4">
        <v>33.257801000000001</v>
      </c>
      <c r="L5" s="4">
        <v>73.534379999999999</v>
      </c>
      <c r="M5" s="77" t="s">
        <v>1208</v>
      </c>
      <c r="N5" s="77">
        <v>38</v>
      </c>
      <c r="O5" s="77">
        <v>5.5</v>
      </c>
      <c r="P5" s="77">
        <v>813360</v>
      </c>
      <c r="Q5" s="77">
        <v>488016</v>
      </c>
      <c r="R5" s="100" t="s">
        <v>7460</v>
      </c>
      <c r="S5" s="77" t="s">
        <v>1670</v>
      </c>
      <c r="T5" s="77">
        <v>406680</v>
      </c>
      <c r="U5" s="1" t="s">
        <v>38</v>
      </c>
      <c r="V5" s="77">
        <v>406680</v>
      </c>
      <c r="W5" s="77">
        <v>325344</v>
      </c>
      <c r="X5" s="77">
        <v>732024</v>
      </c>
      <c r="Y5" s="77">
        <v>813360</v>
      </c>
      <c r="Z5" s="77" t="s">
        <v>38</v>
      </c>
      <c r="AA5" s="77" t="s">
        <v>38</v>
      </c>
      <c r="AB5" s="5" t="s">
        <v>149</v>
      </c>
      <c r="AC5" s="5" t="s">
        <v>50</v>
      </c>
    </row>
    <row r="6" spans="1:29" s="18" customFormat="1" ht="60" customHeight="1" x14ac:dyDescent="0.25">
      <c r="A6" s="11">
        <v>3</v>
      </c>
      <c r="B6" s="11" t="s">
        <v>26</v>
      </c>
      <c r="C6" s="11" t="s">
        <v>363</v>
      </c>
      <c r="D6" s="11" t="s">
        <v>371</v>
      </c>
      <c r="E6" s="11" t="s">
        <v>158</v>
      </c>
      <c r="F6" s="11" t="s">
        <v>371</v>
      </c>
      <c r="G6" s="11" t="s">
        <v>423</v>
      </c>
      <c r="H6" s="11" t="s">
        <v>407</v>
      </c>
      <c r="I6" s="11" t="s">
        <v>408</v>
      </c>
      <c r="J6" s="11" t="s">
        <v>424</v>
      </c>
      <c r="K6" s="11">
        <v>32.37556</v>
      </c>
      <c r="L6" s="11">
        <v>71.720089999999999</v>
      </c>
      <c r="M6" s="11" t="s">
        <v>420</v>
      </c>
      <c r="N6" s="11">
        <v>120</v>
      </c>
      <c r="O6" s="11">
        <v>10.220000000000001</v>
      </c>
      <c r="P6" s="11">
        <v>1318070</v>
      </c>
      <c r="Q6" s="11">
        <v>659035</v>
      </c>
      <c r="R6" s="11" t="s">
        <v>425</v>
      </c>
      <c r="S6" s="11" t="s">
        <v>426</v>
      </c>
      <c r="T6" s="11">
        <v>659035</v>
      </c>
      <c r="U6" s="47">
        <f t="shared" si="0"/>
        <v>339035</v>
      </c>
      <c r="V6" s="11">
        <v>527223</v>
      </c>
      <c r="W6" s="11">
        <v>659035</v>
      </c>
      <c r="X6" s="11">
        <v>1318070</v>
      </c>
      <c r="Y6" s="11">
        <v>1318070</v>
      </c>
      <c r="Z6" s="11">
        <v>131807</v>
      </c>
      <c r="AA6" s="11" t="s">
        <v>38</v>
      </c>
      <c r="AB6" s="1" t="s">
        <v>38</v>
      </c>
      <c r="AC6" s="1" t="s">
        <v>50</v>
      </c>
    </row>
    <row r="7" spans="1:29" s="18" customFormat="1" ht="60" customHeight="1" x14ac:dyDescent="0.25">
      <c r="A7" s="5">
        <v>4</v>
      </c>
      <c r="B7" s="1" t="s">
        <v>26</v>
      </c>
      <c r="C7" s="1" t="s">
        <v>704</v>
      </c>
      <c r="D7" s="1" t="s">
        <v>712</v>
      </c>
      <c r="E7" s="1" t="s">
        <v>714</v>
      </c>
      <c r="F7" s="1" t="s">
        <v>714</v>
      </c>
      <c r="G7" s="17" t="s">
        <v>1205</v>
      </c>
      <c r="H7" s="1" t="s">
        <v>733</v>
      </c>
      <c r="I7" s="1" t="s">
        <v>734</v>
      </c>
      <c r="J7" s="1" t="s">
        <v>714</v>
      </c>
      <c r="K7" s="1" t="s">
        <v>1206</v>
      </c>
      <c r="L7" s="1" t="s">
        <v>1207</v>
      </c>
      <c r="M7" s="1" t="s">
        <v>1208</v>
      </c>
      <c r="N7" s="1" t="s">
        <v>1209</v>
      </c>
      <c r="O7" s="1">
        <v>10.24</v>
      </c>
      <c r="P7" s="7" t="s">
        <v>1210</v>
      </c>
      <c r="Q7" s="7" t="s">
        <v>1211</v>
      </c>
      <c r="R7" s="40" t="s">
        <v>1177</v>
      </c>
      <c r="S7" s="40" t="s">
        <v>994</v>
      </c>
      <c r="T7" s="1">
        <v>530310</v>
      </c>
      <c r="U7" s="1">
        <v>662888</v>
      </c>
      <c r="V7" s="1">
        <v>662887</v>
      </c>
      <c r="W7" s="1">
        <v>530310</v>
      </c>
      <c r="X7" s="1">
        <v>1325775</v>
      </c>
      <c r="Y7" s="1">
        <v>1325775</v>
      </c>
      <c r="Z7" s="1">
        <v>132578</v>
      </c>
      <c r="AA7" s="1">
        <v>132578</v>
      </c>
      <c r="AB7" s="5" t="s">
        <v>711</v>
      </c>
      <c r="AC7" s="1" t="s">
        <v>40</v>
      </c>
    </row>
    <row r="8" spans="1:29" s="18" customFormat="1" ht="60" customHeight="1" x14ac:dyDescent="0.25">
      <c r="A8" s="11">
        <v>5</v>
      </c>
      <c r="B8" s="1" t="s">
        <v>1676</v>
      </c>
      <c r="C8" s="1" t="s">
        <v>27</v>
      </c>
      <c r="D8" s="1" t="s">
        <v>109</v>
      </c>
      <c r="E8" s="1" t="s">
        <v>2220</v>
      </c>
      <c r="F8" s="5" t="s">
        <v>2221</v>
      </c>
      <c r="G8" s="1" t="s">
        <v>2222</v>
      </c>
      <c r="H8" s="1" t="s">
        <v>2223</v>
      </c>
      <c r="I8" s="1" t="s">
        <v>2224</v>
      </c>
      <c r="J8" s="1" t="str">
        <f t="shared" ref="J8" si="1">E8</f>
        <v>Ratwal</v>
      </c>
      <c r="K8" s="1" t="s">
        <v>2225</v>
      </c>
      <c r="L8" s="1" t="s">
        <v>2226</v>
      </c>
      <c r="M8" s="1" t="s">
        <v>2929</v>
      </c>
      <c r="N8" s="1">
        <v>3</v>
      </c>
      <c r="O8" s="1">
        <v>5.63</v>
      </c>
      <c r="P8" s="1">
        <v>1016766</v>
      </c>
      <c r="Q8" s="1">
        <v>610060</v>
      </c>
      <c r="R8" s="35" t="s">
        <v>2157</v>
      </c>
      <c r="S8" s="1" t="s">
        <v>2188</v>
      </c>
      <c r="T8" s="1">
        <v>406707</v>
      </c>
      <c r="U8" s="1">
        <f t="shared" ref="U8:U9" si="2">T8-320000</f>
        <v>86707</v>
      </c>
      <c r="V8" s="1">
        <v>508383</v>
      </c>
      <c r="W8" s="1">
        <v>406707</v>
      </c>
      <c r="X8" s="1">
        <f t="shared" ref="X8" si="3">V8+W8</f>
        <v>915090</v>
      </c>
      <c r="Y8" s="1">
        <v>1016766</v>
      </c>
      <c r="Z8" s="47">
        <f t="shared" ref="Z8" si="4">Y8*0.1</f>
        <v>101676.6</v>
      </c>
      <c r="AA8" s="47">
        <f t="shared" ref="AA8" si="5">Z8</f>
        <v>101676.6</v>
      </c>
      <c r="AB8" s="1" t="s">
        <v>38</v>
      </c>
      <c r="AC8" s="5" t="s">
        <v>40</v>
      </c>
    </row>
    <row r="9" spans="1:29" s="18" customFormat="1" ht="60" customHeight="1" x14ac:dyDescent="0.25">
      <c r="A9" s="5">
        <v>6</v>
      </c>
      <c r="B9" s="5" t="s">
        <v>1676</v>
      </c>
      <c r="C9" s="5" t="s">
        <v>27</v>
      </c>
      <c r="D9" s="5" t="s">
        <v>27</v>
      </c>
      <c r="E9" s="5" t="s">
        <v>2930</v>
      </c>
      <c r="F9" s="5" t="s">
        <v>2931</v>
      </c>
      <c r="G9" s="5" t="s">
        <v>2202</v>
      </c>
      <c r="H9" s="5" t="s">
        <v>2203</v>
      </c>
      <c r="I9" s="5" t="s">
        <v>2204</v>
      </c>
      <c r="J9" s="5" t="s">
        <v>2930</v>
      </c>
      <c r="K9" s="5" t="s">
        <v>2205</v>
      </c>
      <c r="L9" s="5" t="s">
        <v>2206</v>
      </c>
      <c r="M9" s="5" t="s">
        <v>2929</v>
      </c>
      <c r="N9" s="5">
        <v>9.5500000000000007</v>
      </c>
      <c r="O9" s="5">
        <v>7.5</v>
      </c>
      <c r="P9" s="5">
        <v>1336693</v>
      </c>
      <c r="Q9" s="5">
        <v>802016</v>
      </c>
      <c r="R9" s="5" t="s">
        <v>2932</v>
      </c>
      <c r="S9" s="5" t="s">
        <v>2208</v>
      </c>
      <c r="T9" s="5">
        <v>534677</v>
      </c>
      <c r="U9" s="1">
        <f t="shared" si="2"/>
        <v>214677</v>
      </c>
      <c r="V9" s="5">
        <v>534677</v>
      </c>
      <c r="W9" s="5">
        <v>668346</v>
      </c>
      <c r="X9" s="5">
        <v>1203023</v>
      </c>
      <c r="Y9" s="5">
        <v>1336693</v>
      </c>
      <c r="Z9" s="5">
        <v>133670</v>
      </c>
      <c r="AA9" s="5">
        <v>133670</v>
      </c>
      <c r="AB9" s="1" t="s">
        <v>38</v>
      </c>
      <c r="AC9" s="5" t="s">
        <v>50</v>
      </c>
    </row>
    <row r="10" spans="1:29" s="18" customFormat="1" ht="60" customHeight="1" x14ac:dyDescent="0.25">
      <c r="A10" s="11">
        <v>7</v>
      </c>
      <c r="B10" s="1" t="s">
        <v>1676</v>
      </c>
      <c r="C10" s="5" t="s">
        <v>363</v>
      </c>
      <c r="D10" s="5" t="s">
        <v>363</v>
      </c>
      <c r="E10" s="5" t="s">
        <v>2575</v>
      </c>
      <c r="F10" s="1" t="s">
        <v>2576</v>
      </c>
      <c r="G10" s="5" t="s">
        <v>2933</v>
      </c>
      <c r="H10" s="5" t="s">
        <v>2578</v>
      </c>
      <c r="I10" s="35" t="s">
        <v>2579</v>
      </c>
      <c r="J10" s="5" t="s">
        <v>2575</v>
      </c>
      <c r="K10" s="5" t="s">
        <v>2934</v>
      </c>
      <c r="L10" s="5" t="s">
        <v>2935</v>
      </c>
      <c r="M10" s="5" t="s">
        <v>2929</v>
      </c>
      <c r="N10" s="5">
        <v>32</v>
      </c>
      <c r="O10" s="5">
        <v>5.45</v>
      </c>
      <c r="P10" s="5">
        <v>863366</v>
      </c>
      <c r="Q10" s="50">
        <v>518020</v>
      </c>
      <c r="R10" s="45" t="s">
        <v>2936</v>
      </c>
      <c r="S10" s="45" t="s">
        <v>1874</v>
      </c>
      <c r="T10" s="50">
        <v>345346</v>
      </c>
      <c r="U10" s="47">
        <f>T10-320000</f>
        <v>25346</v>
      </c>
      <c r="V10" s="5">
        <v>431683</v>
      </c>
      <c r="W10" s="5">
        <v>345346</v>
      </c>
      <c r="X10" s="50">
        <f>V10+W10</f>
        <v>777029</v>
      </c>
      <c r="Y10" s="5">
        <v>863366</v>
      </c>
      <c r="Z10" s="50">
        <v>86337</v>
      </c>
      <c r="AA10" s="1" t="s">
        <v>38</v>
      </c>
      <c r="AB10" s="1" t="s">
        <v>38</v>
      </c>
      <c r="AC10" s="5" t="s">
        <v>50</v>
      </c>
    </row>
    <row r="11" spans="1:29" s="18" customFormat="1" ht="60" customHeight="1" x14ac:dyDescent="0.25">
      <c r="A11" s="5">
        <v>8</v>
      </c>
      <c r="B11" s="1" t="s">
        <v>1676</v>
      </c>
      <c r="C11" s="1" t="s">
        <v>363</v>
      </c>
      <c r="D11" s="1" t="s">
        <v>387</v>
      </c>
      <c r="E11" s="1" t="s">
        <v>2937</v>
      </c>
      <c r="F11" s="5" t="s">
        <v>2938</v>
      </c>
      <c r="G11" s="5" t="s">
        <v>2939</v>
      </c>
      <c r="H11" s="1" t="s">
        <v>2940</v>
      </c>
      <c r="I11" s="12" t="s">
        <v>2941</v>
      </c>
      <c r="J11" s="1" t="s">
        <v>2937</v>
      </c>
      <c r="K11" s="1" t="s">
        <v>2942</v>
      </c>
      <c r="L11" s="1" t="s">
        <v>2943</v>
      </c>
      <c r="M11" s="1" t="s">
        <v>2929</v>
      </c>
      <c r="N11" s="12">
        <v>36</v>
      </c>
      <c r="O11" s="12" t="s">
        <v>2944</v>
      </c>
      <c r="P11" s="1">
        <v>993964</v>
      </c>
      <c r="Q11" s="50">
        <v>596378</v>
      </c>
      <c r="R11" s="12" t="s">
        <v>2276</v>
      </c>
      <c r="S11" s="12" t="s">
        <v>2277</v>
      </c>
      <c r="T11" s="47">
        <v>397586</v>
      </c>
      <c r="U11" s="47">
        <f t="shared" ref="U11:U12" si="6">T11-320000</f>
        <v>77586</v>
      </c>
      <c r="V11" s="1">
        <v>496982</v>
      </c>
      <c r="W11" s="1">
        <v>397586</v>
      </c>
      <c r="X11" s="1">
        <f>V11+W11</f>
        <v>894568</v>
      </c>
      <c r="Y11" s="1">
        <v>993964</v>
      </c>
      <c r="Z11" s="47">
        <v>99396</v>
      </c>
      <c r="AA11" s="1" t="s">
        <v>38</v>
      </c>
      <c r="AB11" s="1" t="s">
        <v>38</v>
      </c>
      <c r="AC11" s="5" t="s">
        <v>50</v>
      </c>
    </row>
    <row r="12" spans="1:29" s="18" customFormat="1" ht="60" customHeight="1" x14ac:dyDescent="0.25">
      <c r="A12" s="11">
        <v>9</v>
      </c>
      <c r="B12" s="1" t="s">
        <v>1676</v>
      </c>
      <c r="C12" s="1" t="s">
        <v>363</v>
      </c>
      <c r="D12" s="1" t="s">
        <v>387</v>
      </c>
      <c r="E12" s="1" t="s">
        <v>2945</v>
      </c>
      <c r="F12" s="5" t="s">
        <v>2946</v>
      </c>
      <c r="G12" s="5" t="s">
        <v>2947</v>
      </c>
      <c r="H12" s="1" t="s">
        <v>2948</v>
      </c>
      <c r="I12" s="12" t="s">
        <v>2949</v>
      </c>
      <c r="J12" s="1" t="s">
        <v>2945</v>
      </c>
      <c r="K12" s="1">
        <v>32.776895000000003</v>
      </c>
      <c r="L12" s="1">
        <v>72.288200000000003</v>
      </c>
      <c r="M12" s="1" t="s">
        <v>2929</v>
      </c>
      <c r="N12" s="12">
        <v>20</v>
      </c>
      <c r="O12" s="1">
        <v>5.63</v>
      </c>
      <c r="P12" s="1">
        <v>1013306</v>
      </c>
      <c r="Q12" s="1">
        <v>607983</v>
      </c>
      <c r="R12" s="12" t="s">
        <v>2276</v>
      </c>
      <c r="S12" s="12" t="s">
        <v>2277</v>
      </c>
      <c r="T12" s="1">
        <v>405322</v>
      </c>
      <c r="U12" s="47">
        <f t="shared" si="6"/>
        <v>85322</v>
      </c>
      <c r="V12" s="1">
        <v>506653</v>
      </c>
      <c r="W12" s="1">
        <v>405322</v>
      </c>
      <c r="X12" s="1">
        <v>911975</v>
      </c>
      <c r="Y12" s="1">
        <v>1013306</v>
      </c>
      <c r="Z12" s="47">
        <v>101330</v>
      </c>
      <c r="AA12" s="1" t="s">
        <v>38</v>
      </c>
      <c r="AB12" s="1" t="s">
        <v>38</v>
      </c>
      <c r="AC12" s="5" t="s">
        <v>50</v>
      </c>
    </row>
    <row r="13" spans="1:29" s="18" customFormat="1" ht="60" customHeight="1" x14ac:dyDescent="0.25">
      <c r="A13" s="5">
        <v>10</v>
      </c>
      <c r="B13" s="1" t="s">
        <v>1676</v>
      </c>
      <c r="C13" s="1" t="s">
        <v>363</v>
      </c>
      <c r="D13" s="1" t="s">
        <v>363</v>
      </c>
      <c r="E13" s="1" t="s">
        <v>2950</v>
      </c>
      <c r="F13" s="1" t="s">
        <v>2950</v>
      </c>
      <c r="G13" s="1" t="s">
        <v>2951</v>
      </c>
      <c r="H13" s="1" t="s">
        <v>2952</v>
      </c>
      <c r="I13" s="1" t="s">
        <v>2953</v>
      </c>
      <c r="J13" s="1" t="s">
        <v>2950</v>
      </c>
      <c r="K13" s="1">
        <v>33.017339999999997</v>
      </c>
      <c r="L13" s="1">
        <v>72.574550000000002</v>
      </c>
      <c r="M13" s="11" t="s">
        <v>420</v>
      </c>
      <c r="N13" s="1">
        <v>48</v>
      </c>
      <c r="O13" s="1">
        <v>9.24</v>
      </c>
      <c r="P13" s="1">
        <v>1229367</v>
      </c>
      <c r="Q13" s="1">
        <v>614683</v>
      </c>
      <c r="R13" s="12" t="s">
        <v>2251</v>
      </c>
      <c r="S13" s="40" t="s">
        <v>2954</v>
      </c>
      <c r="T13" s="1">
        <v>491747</v>
      </c>
      <c r="U13" s="1" t="s">
        <v>38</v>
      </c>
      <c r="V13" s="1">
        <v>749756</v>
      </c>
      <c r="W13" s="1">
        <v>599805</v>
      </c>
      <c r="X13" s="1">
        <v>614683</v>
      </c>
      <c r="Y13" s="1" t="s">
        <v>38</v>
      </c>
      <c r="Z13" s="1" t="s">
        <v>38</v>
      </c>
      <c r="AA13" s="1" t="s">
        <v>38</v>
      </c>
      <c r="AB13" s="1" t="s">
        <v>38</v>
      </c>
      <c r="AC13" s="4" t="s">
        <v>9307</v>
      </c>
    </row>
    <row r="14" spans="1:29" s="18" customFormat="1" ht="60" customHeight="1" x14ac:dyDescent="0.25">
      <c r="A14" s="11">
        <v>11</v>
      </c>
      <c r="B14" s="4" t="s">
        <v>1676</v>
      </c>
      <c r="C14" s="4" t="s">
        <v>363</v>
      </c>
      <c r="D14" s="4" t="s">
        <v>364</v>
      </c>
      <c r="E14" s="4" t="s">
        <v>9301</v>
      </c>
      <c r="F14" s="4" t="s">
        <v>5997</v>
      </c>
      <c r="G14" s="4" t="s">
        <v>9302</v>
      </c>
      <c r="H14" s="4" t="s">
        <v>9303</v>
      </c>
      <c r="I14" s="4" t="s">
        <v>9304</v>
      </c>
      <c r="J14" s="4" t="s">
        <v>9305</v>
      </c>
      <c r="K14" s="4">
        <v>32.479550000000003</v>
      </c>
      <c r="L14" s="4">
        <v>72.437860000000001</v>
      </c>
      <c r="M14" s="4" t="s">
        <v>420</v>
      </c>
      <c r="N14" s="4">
        <v>9.56</v>
      </c>
      <c r="O14" s="10">
        <v>8.64</v>
      </c>
      <c r="P14" s="4">
        <v>1317295</v>
      </c>
      <c r="Q14" s="4">
        <v>790377</v>
      </c>
      <c r="R14" s="146" t="s">
        <v>7424</v>
      </c>
      <c r="S14" s="146" t="s">
        <v>2277</v>
      </c>
      <c r="T14" s="4">
        <v>526918</v>
      </c>
      <c r="U14" s="1" t="s">
        <v>38</v>
      </c>
      <c r="V14" s="4">
        <v>658647</v>
      </c>
      <c r="W14" s="4">
        <v>526918</v>
      </c>
      <c r="X14" s="4">
        <f>V14+W14</f>
        <v>1185565</v>
      </c>
      <c r="Y14" s="4">
        <v>1317295</v>
      </c>
      <c r="Z14" s="1" t="s">
        <v>38</v>
      </c>
      <c r="AA14" s="1" t="s">
        <v>38</v>
      </c>
      <c r="AB14" s="4" t="s">
        <v>9306</v>
      </c>
      <c r="AC14" s="4" t="s">
        <v>9307</v>
      </c>
    </row>
    <row r="15" spans="1:29" s="18" customFormat="1" ht="60" customHeight="1" x14ac:dyDescent="0.25">
      <c r="A15" s="5">
        <v>12</v>
      </c>
      <c r="B15" s="4" t="s">
        <v>1676</v>
      </c>
      <c r="C15" s="4" t="s">
        <v>363</v>
      </c>
      <c r="D15" s="4" t="s">
        <v>364</v>
      </c>
      <c r="E15" s="4" t="s">
        <v>9308</v>
      </c>
      <c r="F15" s="4" t="s">
        <v>9308</v>
      </c>
      <c r="G15" s="4" t="s">
        <v>9309</v>
      </c>
      <c r="H15" s="4" t="s">
        <v>9310</v>
      </c>
      <c r="I15" s="4" t="s">
        <v>7383</v>
      </c>
      <c r="J15" s="4" t="s">
        <v>9311</v>
      </c>
      <c r="K15" s="4">
        <v>32.370759999999997</v>
      </c>
      <c r="L15" s="4">
        <v>72.337217999999993</v>
      </c>
      <c r="M15" s="4" t="s">
        <v>420</v>
      </c>
      <c r="N15" s="4">
        <v>6.45</v>
      </c>
      <c r="O15" s="10">
        <v>5.76</v>
      </c>
      <c r="P15" s="4">
        <v>1053510</v>
      </c>
      <c r="Q15" s="4">
        <v>632106</v>
      </c>
      <c r="R15" s="146" t="s">
        <v>3366</v>
      </c>
      <c r="S15" s="146" t="s">
        <v>9312</v>
      </c>
      <c r="T15" s="4">
        <v>386000</v>
      </c>
      <c r="U15" s="1" t="s">
        <v>38</v>
      </c>
      <c r="V15" s="4">
        <v>526755</v>
      </c>
      <c r="W15" s="4">
        <v>421404</v>
      </c>
      <c r="X15" s="4">
        <v>948159</v>
      </c>
      <c r="Y15" s="4">
        <v>1053510</v>
      </c>
      <c r="Z15" s="1" t="s">
        <v>38</v>
      </c>
      <c r="AA15" s="1" t="s">
        <v>38</v>
      </c>
      <c r="AB15" s="4" t="s">
        <v>9306</v>
      </c>
      <c r="AC15" s="5" t="s">
        <v>50</v>
      </c>
    </row>
    <row r="16" spans="1:29" s="18" customFormat="1" ht="60" customHeight="1" x14ac:dyDescent="0.25">
      <c r="A16" s="11">
        <v>13</v>
      </c>
      <c r="B16" s="1" t="s">
        <v>1676</v>
      </c>
      <c r="C16" s="1" t="s">
        <v>363</v>
      </c>
      <c r="D16" s="1" t="s">
        <v>387</v>
      </c>
      <c r="E16" s="1" t="s">
        <v>2662</v>
      </c>
      <c r="F16" s="1" t="s">
        <v>2662</v>
      </c>
      <c r="G16" s="1" t="s">
        <v>2955</v>
      </c>
      <c r="H16" s="1" t="s">
        <v>2956</v>
      </c>
      <c r="I16" s="1" t="s">
        <v>2957</v>
      </c>
      <c r="J16" s="1" t="s">
        <v>2662</v>
      </c>
      <c r="K16" s="1">
        <v>32.508540000000004</v>
      </c>
      <c r="L16" s="12">
        <v>72.506069999999994</v>
      </c>
      <c r="M16" s="11" t="s">
        <v>420</v>
      </c>
      <c r="N16" s="68">
        <v>76</v>
      </c>
      <c r="O16" s="1">
        <v>5.76</v>
      </c>
      <c r="P16" s="1">
        <v>882445</v>
      </c>
      <c r="Q16" s="1">
        <v>529467</v>
      </c>
      <c r="R16" s="12" t="s">
        <v>2728</v>
      </c>
      <c r="S16" s="12" t="s">
        <v>1178</v>
      </c>
      <c r="T16" s="1">
        <v>328978</v>
      </c>
      <c r="U16" s="1">
        <v>200489</v>
      </c>
      <c r="V16" s="1">
        <v>441222</v>
      </c>
      <c r="W16" s="1">
        <v>352978</v>
      </c>
      <c r="X16" s="1">
        <v>794200</v>
      </c>
      <c r="Y16" s="1">
        <v>794200</v>
      </c>
      <c r="Z16" s="1">
        <v>79420</v>
      </c>
      <c r="AA16" s="1">
        <v>7942</v>
      </c>
      <c r="AB16" s="1" t="s">
        <v>38</v>
      </c>
      <c r="AC16" s="1" t="s">
        <v>50</v>
      </c>
    </row>
    <row r="17" spans="1:29" s="18" customFormat="1" ht="70.5" customHeight="1" x14ac:dyDescent="0.25">
      <c r="A17" s="5">
        <v>14</v>
      </c>
      <c r="B17" s="1" t="s">
        <v>1676</v>
      </c>
      <c r="C17" s="1" t="s">
        <v>704</v>
      </c>
      <c r="D17" s="1" t="s">
        <v>712</v>
      </c>
      <c r="E17" s="1" t="s">
        <v>2719</v>
      </c>
      <c r="F17" s="1" t="s">
        <v>2715</v>
      </c>
      <c r="G17" s="17" t="s">
        <v>2958</v>
      </c>
      <c r="H17" s="1" t="s">
        <v>2717</v>
      </c>
      <c r="I17" s="1" t="s">
        <v>2718</v>
      </c>
      <c r="J17" s="1" t="s">
        <v>2719</v>
      </c>
      <c r="K17" s="1">
        <v>33.016249999999999</v>
      </c>
      <c r="L17" s="1">
        <v>73.578659999999999</v>
      </c>
      <c r="M17" s="1" t="s">
        <v>1208</v>
      </c>
      <c r="N17" s="1">
        <v>2.4700000000000002</v>
      </c>
      <c r="O17" s="1">
        <v>5.55</v>
      </c>
      <c r="P17" s="1">
        <v>999656</v>
      </c>
      <c r="Q17" s="1">
        <v>599793</v>
      </c>
      <c r="R17" s="40" t="s">
        <v>2959</v>
      </c>
      <c r="S17" s="40" t="s">
        <v>2960</v>
      </c>
      <c r="T17" s="1">
        <v>399862</v>
      </c>
      <c r="U17" s="1">
        <f>399862-320000</f>
        <v>79862</v>
      </c>
      <c r="V17" s="1">
        <v>499828</v>
      </c>
      <c r="W17" s="1">
        <v>399862</v>
      </c>
      <c r="X17" s="1">
        <v>899690</v>
      </c>
      <c r="Y17" s="1">
        <v>999656</v>
      </c>
      <c r="Z17" s="1">
        <v>99966</v>
      </c>
      <c r="AA17" s="1">
        <f>Y17-X17</f>
        <v>99966</v>
      </c>
      <c r="AB17" s="5" t="s">
        <v>711</v>
      </c>
      <c r="AC17" s="1" t="s">
        <v>50</v>
      </c>
    </row>
    <row r="18" spans="1:29" s="18" customFormat="1" ht="73.5" customHeight="1" x14ac:dyDescent="0.25">
      <c r="A18" s="11">
        <v>15</v>
      </c>
      <c r="B18" s="1" t="s">
        <v>1676</v>
      </c>
      <c r="C18" s="1" t="s">
        <v>704</v>
      </c>
      <c r="D18" s="1" t="s">
        <v>712</v>
      </c>
      <c r="E18" s="1" t="s">
        <v>900</v>
      </c>
      <c r="F18" s="1" t="s">
        <v>900</v>
      </c>
      <c r="G18" s="17" t="s">
        <v>2961</v>
      </c>
      <c r="H18" s="1" t="s">
        <v>2724</v>
      </c>
      <c r="I18" s="1" t="s">
        <v>2725</v>
      </c>
      <c r="J18" s="1" t="s">
        <v>900</v>
      </c>
      <c r="K18" s="1" t="s">
        <v>2962</v>
      </c>
      <c r="L18" s="1" t="s">
        <v>2963</v>
      </c>
      <c r="M18" s="1" t="s">
        <v>1208</v>
      </c>
      <c r="N18" s="1">
        <v>7.5</v>
      </c>
      <c r="O18" s="1">
        <v>5.76</v>
      </c>
      <c r="P18" s="1">
        <v>811794</v>
      </c>
      <c r="Q18" s="1">
        <f>P18*0.6</f>
        <v>487076.39999999997</v>
      </c>
      <c r="R18" s="35" t="s">
        <v>2157</v>
      </c>
      <c r="S18" s="1" t="s">
        <v>2188</v>
      </c>
      <c r="T18" s="1">
        <v>406707</v>
      </c>
      <c r="U18" s="1">
        <f>T18-320000</f>
        <v>86707</v>
      </c>
      <c r="V18" s="1">
        <v>405897</v>
      </c>
      <c r="W18" s="1">
        <v>324718</v>
      </c>
      <c r="X18" s="1">
        <f t="shared" ref="X18:X22" si="7">V18+W18</f>
        <v>730615</v>
      </c>
      <c r="Y18" s="1">
        <v>811794</v>
      </c>
      <c r="Z18" s="47">
        <f t="shared" ref="Z18:Z22" si="8">Y18*0.1</f>
        <v>81179.400000000009</v>
      </c>
      <c r="AA18" s="47">
        <f t="shared" ref="AA18:AA22" si="9">Z18</f>
        <v>81179.400000000009</v>
      </c>
      <c r="AB18" s="5" t="s">
        <v>711</v>
      </c>
      <c r="AC18" s="1" t="s">
        <v>50</v>
      </c>
    </row>
    <row r="19" spans="1:29" s="18" customFormat="1" ht="60" customHeight="1" x14ac:dyDescent="0.25">
      <c r="A19" s="5">
        <v>16</v>
      </c>
      <c r="B19" s="1" t="s">
        <v>1676</v>
      </c>
      <c r="C19" s="1" t="s">
        <v>2964</v>
      </c>
      <c r="D19" s="1" t="s">
        <v>2965</v>
      </c>
      <c r="E19" s="1" t="s">
        <v>2966</v>
      </c>
      <c r="F19" s="1" t="s">
        <v>2966</v>
      </c>
      <c r="G19" s="17" t="s">
        <v>2967</v>
      </c>
      <c r="H19" s="1" t="s">
        <v>2731</v>
      </c>
      <c r="I19" s="1" t="s">
        <v>2732</v>
      </c>
      <c r="J19" s="1" t="s">
        <v>2966</v>
      </c>
      <c r="K19" s="1">
        <v>33.095621000000001</v>
      </c>
      <c r="L19" s="1">
        <v>73.379136000000003</v>
      </c>
      <c r="M19" s="1" t="s">
        <v>1208</v>
      </c>
      <c r="N19" s="1">
        <v>3</v>
      </c>
      <c r="O19" s="1">
        <v>5.63</v>
      </c>
      <c r="P19" s="1">
        <v>1016768</v>
      </c>
      <c r="Q19" s="1">
        <f t="shared" ref="Q19:Q22" si="10">P19*0.6</f>
        <v>610060.79999999993</v>
      </c>
      <c r="R19" s="40" t="s">
        <v>2968</v>
      </c>
      <c r="S19" s="40" t="s">
        <v>1919</v>
      </c>
      <c r="T19" s="1">
        <v>324718</v>
      </c>
      <c r="U19" s="1">
        <f t="shared" ref="U19:U23" si="11">T19-320000</f>
        <v>4718</v>
      </c>
      <c r="V19" s="1">
        <v>508384</v>
      </c>
      <c r="W19" s="1">
        <v>406706</v>
      </c>
      <c r="X19" s="1">
        <f t="shared" si="7"/>
        <v>915090</v>
      </c>
      <c r="Y19" s="1">
        <v>1016768</v>
      </c>
      <c r="Z19" s="47">
        <f t="shared" si="8"/>
        <v>101676.8</v>
      </c>
      <c r="AA19" s="47">
        <f t="shared" si="9"/>
        <v>101676.8</v>
      </c>
      <c r="AB19" s="5" t="s">
        <v>711</v>
      </c>
      <c r="AC19" s="1" t="s">
        <v>50</v>
      </c>
    </row>
    <row r="20" spans="1:29" s="18" customFormat="1" ht="60" customHeight="1" x14ac:dyDescent="0.25">
      <c r="A20" s="11">
        <v>17</v>
      </c>
      <c r="B20" s="1" t="s">
        <v>1676</v>
      </c>
      <c r="C20" s="5" t="s">
        <v>704</v>
      </c>
      <c r="D20" s="5" t="s">
        <v>704</v>
      </c>
      <c r="E20" s="5" t="s">
        <v>2969</v>
      </c>
      <c r="F20" s="5" t="s">
        <v>2735</v>
      </c>
      <c r="G20" s="17" t="s">
        <v>2736</v>
      </c>
      <c r="H20" s="5" t="s">
        <v>2737</v>
      </c>
      <c r="I20" s="44" t="s">
        <v>2738</v>
      </c>
      <c r="J20" s="5" t="s">
        <v>2969</v>
      </c>
      <c r="K20" s="5">
        <v>32.444090000000003</v>
      </c>
      <c r="L20" s="5">
        <v>73.230519999999999</v>
      </c>
      <c r="M20" s="1" t="s">
        <v>1208</v>
      </c>
      <c r="N20" s="1">
        <v>7.5</v>
      </c>
      <c r="O20" s="5">
        <v>5.76</v>
      </c>
      <c r="P20" s="1">
        <v>879358</v>
      </c>
      <c r="Q20" s="1">
        <f t="shared" si="10"/>
        <v>527614.79999999993</v>
      </c>
      <c r="R20" s="12" t="s">
        <v>2841</v>
      </c>
      <c r="S20" s="40" t="s">
        <v>2970</v>
      </c>
      <c r="T20" s="47">
        <v>406707</v>
      </c>
      <c r="U20" s="1">
        <f t="shared" si="11"/>
        <v>86707</v>
      </c>
      <c r="V20" s="1">
        <v>439679</v>
      </c>
      <c r="W20" s="1">
        <v>351744</v>
      </c>
      <c r="X20" s="1">
        <f t="shared" si="7"/>
        <v>791423</v>
      </c>
      <c r="Y20" s="1">
        <v>879358</v>
      </c>
      <c r="Z20" s="47">
        <f t="shared" si="8"/>
        <v>87935.8</v>
      </c>
      <c r="AA20" s="47">
        <f t="shared" si="9"/>
        <v>87935.8</v>
      </c>
      <c r="AB20" s="5" t="s">
        <v>711</v>
      </c>
      <c r="AC20" s="1" t="s">
        <v>50</v>
      </c>
    </row>
    <row r="21" spans="1:29" s="18" customFormat="1" ht="60" customHeight="1" x14ac:dyDescent="0.25">
      <c r="A21" s="5">
        <v>18</v>
      </c>
      <c r="B21" s="1" t="s">
        <v>1676</v>
      </c>
      <c r="C21" s="5" t="s">
        <v>704</v>
      </c>
      <c r="D21" s="5" t="s">
        <v>704</v>
      </c>
      <c r="E21" s="5" t="s">
        <v>2971</v>
      </c>
      <c r="F21" s="5" t="s">
        <v>2740</v>
      </c>
      <c r="G21" s="17" t="s">
        <v>2741</v>
      </c>
      <c r="H21" s="5" t="s">
        <v>2742</v>
      </c>
      <c r="I21" s="44" t="s">
        <v>2743</v>
      </c>
      <c r="J21" s="5" t="s">
        <v>2971</v>
      </c>
      <c r="K21" s="5">
        <v>32.394700999999998</v>
      </c>
      <c r="L21" s="5">
        <v>73.494715999999997</v>
      </c>
      <c r="M21" s="1" t="s">
        <v>1208</v>
      </c>
      <c r="N21" s="5">
        <v>3.2</v>
      </c>
      <c r="O21" s="5">
        <v>5.63</v>
      </c>
      <c r="P21" s="1">
        <v>1017410</v>
      </c>
      <c r="Q21" s="1">
        <f t="shared" si="10"/>
        <v>610446</v>
      </c>
      <c r="R21" s="13" t="s">
        <v>2972</v>
      </c>
      <c r="S21" s="40" t="s">
        <v>2973</v>
      </c>
      <c r="T21" s="47">
        <v>351743</v>
      </c>
      <c r="U21" s="1">
        <f t="shared" si="11"/>
        <v>31743</v>
      </c>
      <c r="V21" s="5">
        <v>508705</v>
      </c>
      <c r="W21" s="5">
        <v>406964</v>
      </c>
      <c r="X21" s="1">
        <f t="shared" si="7"/>
        <v>915669</v>
      </c>
      <c r="Y21" s="1">
        <v>1017410</v>
      </c>
      <c r="Z21" s="47">
        <f t="shared" si="8"/>
        <v>101741</v>
      </c>
      <c r="AA21" s="47">
        <f t="shared" si="9"/>
        <v>101741</v>
      </c>
      <c r="AB21" s="5" t="s">
        <v>711</v>
      </c>
      <c r="AC21" s="1" t="s">
        <v>50</v>
      </c>
    </row>
    <row r="22" spans="1:29" s="18" customFormat="1" ht="60" customHeight="1" x14ac:dyDescent="0.25">
      <c r="A22" s="11">
        <v>19</v>
      </c>
      <c r="B22" s="1" t="s">
        <v>1676</v>
      </c>
      <c r="C22" s="5" t="s">
        <v>704</v>
      </c>
      <c r="D22" s="5" t="s">
        <v>704</v>
      </c>
      <c r="E22" s="5" t="s">
        <v>2974</v>
      </c>
      <c r="F22" s="5" t="s">
        <v>2746</v>
      </c>
      <c r="G22" s="17" t="s">
        <v>2747</v>
      </c>
      <c r="H22" s="5" t="s">
        <v>2748</v>
      </c>
      <c r="I22" s="44" t="s">
        <v>2749</v>
      </c>
      <c r="J22" s="5" t="s">
        <v>2974</v>
      </c>
      <c r="K22" s="5">
        <v>32.74015</v>
      </c>
      <c r="L22" s="5">
        <v>73.384200000000007</v>
      </c>
      <c r="M22" s="1" t="s">
        <v>1208</v>
      </c>
      <c r="N22" s="1">
        <v>10</v>
      </c>
      <c r="O22" s="5">
        <v>5.76</v>
      </c>
      <c r="P22" s="1">
        <v>879358</v>
      </c>
      <c r="Q22" s="1">
        <f t="shared" si="10"/>
        <v>527614.79999999993</v>
      </c>
      <c r="R22" s="45" t="s">
        <v>2240</v>
      </c>
      <c r="S22" s="45" t="s">
        <v>2960</v>
      </c>
      <c r="T22" s="1">
        <v>406964</v>
      </c>
      <c r="U22" s="1">
        <f t="shared" si="11"/>
        <v>86964</v>
      </c>
      <c r="V22" s="1">
        <v>439679</v>
      </c>
      <c r="W22" s="1">
        <v>351744</v>
      </c>
      <c r="X22" s="1">
        <f t="shared" si="7"/>
        <v>791423</v>
      </c>
      <c r="Y22" s="1">
        <v>879358</v>
      </c>
      <c r="Z22" s="47">
        <f t="shared" si="8"/>
        <v>87935.8</v>
      </c>
      <c r="AA22" s="47">
        <f t="shared" si="9"/>
        <v>87935.8</v>
      </c>
      <c r="AB22" s="5" t="s">
        <v>711</v>
      </c>
      <c r="AC22" s="1" t="s">
        <v>50</v>
      </c>
    </row>
    <row r="23" spans="1:29" s="18" customFormat="1" ht="60" customHeight="1" x14ac:dyDescent="0.25">
      <c r="A23" s="5">
        <v>20</v>
      </c>
      <c r="B23" s="1" t="s">
        <v>1676</v>
      </c>
      <c r="C23" s="5" t="s">
        <v>704</v>
      </c>
      <c r="D23" s="5" t="s">
        <v>704</v>
      </c>
      <c r="E23" s="5" t="s">
        <v>2975</v>
      </c>
      <c r="F23" s="5" t="s">
        <v>2976</v>
      </c>
      <c r="G23" s="17" t="s">
        <v>2977</v>
      </c>
      <c r="H23" s="5" t="s">
        <v>2978</v>
      </c>
      <c r="I23" s="5" t="s">
        <v>2979</v>
      </c>
      <c r="J23" s="5" t="s">
        <v>2975</v>
      </c>
      <c r="K23" s="5">
        <v>32.564059999999998</v>
      </c>
      <c r="L23" s="5">
        <v>73.406930000000003</v>
      </c>
      <c r="M23" s="5" t="s">
        <v>2929</v>
      </c>
      <c r="N23" s="5">
        <v>3.2</v>
      </c>
      <c r="O23" s="5">
        <v>5.63</v>
      </c>
      <c r="P23" s="5">
        <v>1269524</v>
      </c>
      <c r="Q23" s="5">
        <v>761714</v>
      </c>
      <c r="R23" s="69">
        <v>44656</v>
      </c>
      <c r="S23" s="69">
        <v>44727</v>
      </c>
      <c r="T23" s="5">
        <v>507810</v>
      </c>
      <c r="U23" s="1">
        <f t="shared" si="11"/>
        <v>187810</v>
      </c>
      <c r="V23" s="5">
        <v>508705</v>
      </c>
      <c r="W23" s="5">
        <v>406964</v>
      </c>
      <c r="X23" s="50">
        <f>V23+W23</f>
        <v>915669</v>
      </c>
      <c r="Y23" s="5">
        <v>1017410</v>
      </c>
      <c r="Z23" s="5">
        <v>101741</v>
      </c>
      <c r="AA23" s="5">
        <f>Z23</f>
        <v>101741</v>
      </c>
      <c r="AB23" s="5" t="s">
        <v>711</v>
      </c>
      <c r="AC23" s="1" t="s">
        <v>50</v>
      </c>
    </row>
    <row r="24" spans="1:29" s="18" customFormat="1" ht="60" customHeight="1" x14ac:dyDescent="0.25">
      <c r="A24" s="11">
        <v>21</v>
      </c>
      <c r="B24" s="1" t="s">
        <v>1676</v>
      </c>
      <c r="C24" s="1" t="s">
        <v>1549</v>
      </c>
      <c r="D24" s="1" t="s">
        <v>1549</v>
      </c>
      <c r="E24" s="1" t="s">
        <v>2980</v>
      </c>
      <c r="F24" s="1" t="s">
        <v>2981</v>
      </c>
      <c r="G24" s="17" t="s">
        <v>2982</v>
      </c>
      <c r="H24" s="1" t="s">
        <v>2813</v>
      </c>
      <c r="I24" s="12" t="s">
        <v>2983</v>
      </c>
      <c r="J24" s="1" t="s">
        <v>2984</v>
      </c>
      <c r="K24" s="5" t="s">
        <v>2985</v>
      </c>
      <c r="L24" s="5" t="s">
        <v>2986</v>
      </c>
      <c r="M24" s="1" t="s">
        <v>2929</v>
      </c>
      <c r="N24" s="1">
        <v>4.2</v>
      </c>
      <c r="O24" s="1">
        <v>5.76</v>
      </c>
      <c r="P24" s="68">
        <v>1012704</v>
      </c>
      <c r="Q24" s="1">
        <v>480000</v>
      </c>
      <c r="R24" s="40" t="s">
        <v>2987</v>
      </c>
      <c r="S24" s="1" t="s">
        <v>2988</v>
      </c>
      <c r="T24" s="1">
        <v>405082</v>
      </c>
      <c r="U24" s="1">
        <f>T24-320000</f>
        <v>85082</v>
      </c>
      <c r="V24" s="1">
        <v>506352</v>
      </c>
      <c r="W24" s="1">
        <v>405082</v>
      </c>
      <c r="X24" s="1">
        <v>911434</v>
      </c>
      <c r="Y24" s="1">
        <v>911434</v>
      </c>
      <c r="Z24" s="1" t="s">
        <v>38</v>
      </c>
      <c r="AA24" s="1" t="s">
        <v>38</v>
      </c>
      <c r="AB24" s="1" t="s">
        <v>1607</v>
      </c>
      <c r="AC24" s="1" t="s">
        <v>50</v>
      </c>
    </row>
    <row r="25" spans="1:29" s="18" customFormat="1" ht="60" customHeight="1" x14ac:dyDescent="0.25">
      <c r="A25" s="5">
        <v>22</v>
      </c>
      <c r="B25" s="1" t="s">
        <v>1676</v>
      </c>
      <c r="C25" s="1" t="s">
        <v>1549</v>
      </c>
      <c r="D25" s="1" t="s">
        <v>1549</v>
      </c>
      <c r="E25" s="1" t="s">
        <v>2989</v>
      </c>
      <c r="F25" s="1" t="s">
        <v>2981</v>
      </c>
      <c r="G25" s="17" t="s">
        <v>2990</v>
      </c>
      <c r="H25" s="1" t="s">
        <v>2991</v>
      </c>
      <c r="I25" s="1" t="s">
        <v>2992</v>
      </c>
      <c r="J25" s="1" t="s">
        <v>2993</v>
      </c>
      <c r="K25" s="1" t="s">
        <v>2994</v>
      </c>
      <c r="L25" s="1" t="s">
        <v>2995</v>
      </c>
      <c r="M25" s="1" t="s">
        <v>2929</v>
      </c>
      <c r="N25" s="1">
        <v>5.3</v>
      </c>
      <c r="O25" s="1">
        <v>5.76</v>
      </c>
      <c r="P25" s="1">
        <v>874732</v>
      </c>
      <c r="Q25" s="1">
        <v>480000</v>
      </c>
      <c r="R25" s="40" t="s">
        <v>2330</v>
      </c>
      <c r="S25" s="7">
        <v>44359</v>
      </c>
      <c r="T25" s="1">
        <v>349893</v>
      </c>
      <c r="U25" s="1">
        <f t="shared" ref="U25:U38" si="12">T25-320000</f>
        <v>29893</v>
      </c>
      <c r="V25" s="1">
        <v>437366</v>
      </c>
      <c r="W25" s="1">
        <v>349893</v>
      </c>
      <c r="X25" s="1">
        <f>V25+W25</f>
        <v>787259</v>
      </c>
      <c r="Y25" s="1">
        <f>W25+X25</f>
        <v>1137152</v>
      </c>
      <c r="Z25" s="1" t="s">
        <v>38</v>
      </c>
      <c r="AA25" s="1" t="s">
        <v>38</v>
      </c>
      <c r="AB25" s="1" t="s">
        <v>1607</v>
      </c>
      <c r="AC25" s="1" t="s">
        <v>50</v>
      </c>
    </row>
    <row r="26" spans="1:29" s="18" customFormat="1" ht="60" customHeight="1" x14ac:dyDescent="0.25">
      <c r="A26" s="11">
        <v>23</v>
      </c>
      <c r="B26" s="1" t="s">
        <v>1676</v>
      </c>
      <c r="C26" s="1" t="s">
        <v>1549</v>
      </c>
      <c r="D26" s="1" t="s">
        <v>1549</v>
      </c>
      <c r="E26" s="1" t="s">
        <v>2996</v>
      </c>
      <c r="F26" s="1" t="s">
        <v>2996</v>
      </c>
      <c r="G26" s="17" t="s">
        <v>2997</v>
      </c>
      <c r="H26" s="1" t="s">
        <v>2998</v>
      </c>
      <c r="I26" s="12" t="s">
        <v>2999</v>
      </c>
      <c r="J26" s="1" t="s">
        <v>3000</v>
      </c>
      <c r="K26" s="1" t="s">
        <v>3001</v>
      </c>
      <c r="L26" s="1" t="s">
        <v>3002</v>
      </c>
      <c r="M26" s="1" t="s">
        <v>2929</v>
      </c>
      <c r="N26" s="1">
        <v>11</v>
      </c>
      <c r="O26" s="1">
        <v>5.63</v>
      </c>
      <c r="P26" s="1">
        <v>1017926</v>
      </c>
      <c r="Q26" s="1">
        <v>480000</v>
      </c>
      <c r="R26" s="40" t="s">
        <v>2394</v>
      </c>
      <c r="S26" s="7">
        <v>44810</v>
      </c>
      <c r="T26" s="1">
        <v>407171</v>
      </c>
      <c r="U26" s="1">
        <f t="shared" si="12"/>
        <v>87171</v>
      </c>
      <c r="V26" s="1">
        <v>508963</v>
      </c>
      <c r="W26" s="1">
        <v>407171</v>
      </c>
      <c r="X26" s="1">
        <v>916134</v>
      </c>
      <c r="Y26" s="1">
        <v>916134</v>
      </c>
      <c r="Z26" s="1" t="s">
        <v>38</v>
      </c>
      <c r="AA26" s="1" t="s">
        <v>38</v>
      </c>
      <c r="AB26" s="1" t="s">
        <v>1607</v>
      </c>
      <c r="AC26" s="77" t="s">
        <v>9314</v>
      </c>
    </row>
    <row r="27" spans="1:29" s="18" customFormat="1" ht="60" customHeight="1" x14ac:dyDescent="0.25">
      <c r="A27" s="5">
        <v>24</v>
      </c>
      <c r="B27" s="5" t="s">
        <v>1676</v>
      </c>
      <c r="C27" s="5" t="s">
        <v>27</v>
      </c>
      <c r="D27" s="1" t="s">
        <v>109</v>
      </c>
      <c r="E27" s="1" t="s">
        <v>9323</v>
      </c>
      <c r="F27" s="1" t="s">
        <v>9323</v>
      </c>
      <c r="G27" s="17" t="s">
        <v>9324</v>
      </c>
      <c r="H27" s="1" t="s">
        <v>9325</v>
      </c>
      <c r="I27" s="1" t="s">
        <v>9326</v>
      </c>
      <c r="J27" s="1" t="s">
        <v>9323</v>
      </c>
      <c r="K27" s="1">
        <v>33.954099999999997</v>
      </c>
      <c r="L27" s="1">
        <v>72.911299999999997</v>
      </c>
      <c r="M27" s="77" t="s">
        <v>1208</v>
      </c>
      <c r="N27" s="1">
        <v>64</v>
      </c>
      <c r="O27" s="1">
        <v>5.76</v>
      </c>
      <c r="P27" s="1">
        <v>1019538</v>
      </c>
      <c r="Q27" s="1">
        <v>611723</v>
      </c>
      <c r="R27" s="1" t="s">
        <v>9327</v>
      </c>
      <c r="S27" s="1" t="s">
        <v>9328</v>
      </c>
      <c r="T27" s="1">
        <v>407815</v>
      </c>
      <c r="U27" s="1" t="s">
        <v>38</v>
      </c>
      <c r="V27" s="1">
        <v>509769</v>
      </c>
      <c r="W27" s="1">
        <v>407815</v>
      </c>
      <c r="X27" s="77">
        <v>917584</v>
      </c>
      <c r="Y27" s="1">
        <v>1019538</v>
      </c>
      <c r="Z27" s="77" t="s">
        <v>38</v>
      </c>
      <c r="AA27" s="77" t="s">
        <v>38</v>
      </c>
      <c r="AB27" s="77" t="s">
        <v>38</v>
      </c>
      <c r="AC27" s="77" t="s">
        <v>9314</v>
      </c>
    </row>
    <row r="28" spans="1:29" s="18" customFormat="1" ht="60" customHeight="1" x14ac:dyDescent="0.25">
      <c r="A28" s="11">
        <v>25</v>
      </c>
      <c r="B28" s="5" t="s">
        <v>1676</v>
      </c>
      <c r="C28" s="5" t="s">
        <v>27</v>
      </c>
      <c r="D28" s="1" t="s">
        <v>109</v>
      </c>
      <c r="E28" s="1" t="s">
        <v>2220</v>
      </c>
      <c r="F28" s="1" t="s">
        <v>2220</v>
      </c>
      <c r="G28" s="3" t="s">
        <v>9329</v>
      </c>
      <c r="H28" s="1" t="s">
        <v>9330</v>
      </c>
      <c r="I28" s="1" t="s">
        <v>9331</v>
      </c>
      <c r="J28" s="1" t="s">
        <v>2220</v>
      </c>
      <c r="K28" s="1">
        <v>33.508049999999997</v>
      </c>
      <c r="L28" s="1">
        <v>72.731110000000001</v>
      </c>
      <c r="M28" s="77" t="s">
        <v>1208</v>
      </c>
      <c r="N28" s="1">
        <v>28</v>
      </c>
      <c r="O28" s="12">
        <v>5.67</v>
      </c>
      <c r="P28" s="1">
        <v>1016767</v>
      </c>
      <c r="Q28" s="1">
        <v>610060</v>
      </c>
      <c r="R28" s="40">
        <v>44869</v>
      </c>
      <c r="S28" s="12" t="s">
        <v>9332</v>
      </c>
      <c r="T28" s="1">
        <v>406707</v>
      </c>
      <c r="U28" s="1" t="s">
        <v>38</v>
      </c>
      <c r="V28" s="77">
        <v>508383</v>
      </c>
      <c r="W28" s="1">
        <v>406708</v>
      </c>
      <c r="X28" s="77">
        <v>915091</v>
      </c>
      <c r="Y28" s="1">
        <v>1016767</v>
      </c>
      <c r="Z28" s="77" t="s">
        <v>38</v>
      </c>
      <c r="AA28" s="77" t="s">
        <v>38</v>
      </c>
      <c r="AB28" s="77" t="s">
        <v>38</v>
      </c>
      <c r="AC28" s="77" t="s">
        <v>9314</v>
      </c>
    </row>
    <row r="29" spans="1:29" s="18" customFormat="1" ht="60" customHeight="1" x14ac:dyDescent="0.25">
      <c r="A29" s="5">
        <v>26</v>
      </c>
      <c r="B29" s="5" t="s">
        <v>1676</v>
      </c>
      <c r="C29" s="1" t="s">
        <v>27</v>
      </c>
      <c r="D29" s="1" t="s">
        <v>28</v>
      </c>
      <c r="E29" s="1" t="s">
        <v>9333</v>
      </c>
      <c r="F29" s="1" t="s">
        <v>9333</v>
      </c>
      <c r="G29" s="17" t="s">
        <v>9334</v>
      </c>
      <c r="H29" s="1" t="s">
        <v>9335</v>
      </c>
      <c r="I29" s="1" t="s">
        <v>9336</v>
      </c>
      <c r="J29" s="1" t="s">
        <v>9333</v>
      </c>
      <c r="K29" s="1">
        <v>33.564720000000001</v>
      </c>
      <c r="L29" s="1">
        <v>72.224999999999994</v>
      </c>
      <c r="M29" s="77" t="s">
        <v>1208</v>
      </c>
      <c r="N29" s="1">
        <v>32</v>
      </c>
      <c r="O29" s="1">
        <v>5.56</v>
      </c>
      <c r="P29" s="1">
        <v>1043114</v>
      </c>
      <c r="Q29" s="1">
        <v>625888</v>
      </c>
      <c r="R29" s="7">
        <v>44625</v>
      </c>
      <c r="S29" s="7">
        <v>44657</v>
      </c>
      <c r="T29" s="1">
        <v>417245</v>
      </c>
      <c r="U29" s="1" t="s">
        <v>38</v>
      </c>
      <c r="V29" s="1">
        <v>521557</v>
      </c>
      <c r="W29" s="1">
        <v>417246</v>
      </c>
      <c r="X29" s="77">
        <v>938803</v>
      </c>
      <c r="Y29" s="1">
        <v>1043114</v>
      </c>
      <c r="Z29" s="77" t="s">
        <v>38</v>
      </c>
      <c r="AA29" s="77" t="s">
        <v>38</v>
      </c>
      <c r="AB29" s="77" t="s">
        <v>38</v>
      </c>
      <c r="AC29" s="77" t="s">
        <v>9314</v>
      </c>
    </row>
    <row r="30" spans="1:29" s="18" customFormat="1" ht="60" customHeight="1" x14ac:dyDescent="0.25">
      <c r="A30" s="11">
        <v>27</v>
      </c>
      <c r="B30" s="5" t="s">
        <v>1676</v>
      </c>
      <c r="C30" s="5" t="s">
        <v>27</v>
      </c>
      <c r="D30" s="1" t="s">
        <v>28</v>
      </c>
      <c r="E30" s="1" t="s">
        <v>3960</v>
      </c>
      <c r="F30" s="1" t="s">
        <v>3960</v>
      </c>
      <c r="G30" s="3" t="s">
        <v>7454</v>
      </c>
      <c r="H30" s="1" t="s">
        <v>7453</v>
      </c>
      <c r="I30" s="12" t="s">
        <v>3963</v>
      </c>
      <c r="J30" s="1" t="s">
        <v>3960</v>
      </c>
      <c r="K30" s="1">
        <v>33.542999999999999</v>
      </c>
      <c r="L30" s="1">
        <v>72.026380000000003</v>
      </c>
      <c r="M30" s="77" t="s">
        <v>1208</v>
      </c>
      <c r="N30" s="12">
        <v>23</v>
      </c>
      <c r="O30" s="12">
        <v>5.5</v>
      </c>
      <c r="P30" s="1">
        <v>1285592</v>
      </c>
      <c r="Q30" s="1">
        <v>771355</v>
      </c>
      <c r="R30" s="40">
        <v>44900</v>
      </c>
      <c r="S30" s="7">
        <v>44693</v>
      </c>
      <c r="T30" s="1">
        <v>514237</v>
      </c>
      <c r="U30" s="1" t="s">
        <v>38</v>
      </c>
      <c r="V30" s="77">
        <v>642796</v>
      </c>
      <c r="W30" s="1">
        <v>514237</v>
      </c>
      <c r="X30" s="77">
        <v>1157033</v>
      </c>
      <c r="Y30" s="1">
        <v>1285592</v>
      </c>
      <c r="Z30" s="77" t="s">
        <v>38</v>
      </c>
      <c r="AA30" s="77" t="s">
        <v>38</v>
      </c>
      <c r="AB30" s="77" t="s">
        <v>38</v>
      </c>
      <c r="AC30" s="1" t="s">
        <v>50</v>
      </c>
    </row>
    <row r="31" spans="1:29" s="18" customFormat="1" ht="60" customHeight="1" x14ac:dyDescent="0.25">
      <c r="A31" s="5">
        <v>28</v>
      </c>
      <c r="B31" s="1" t="s">
        <v>1676</v>
      </c>
      <c r="C31" s="1" t="s">
        <v>1549</v>
      </c>
      <c r="D31" s="1" t="s">
        <v>1549</v>
      </c>
      <c r="E31" s="1" t="s">
        <v>2834</v>
      </c>
      <c r="F31" s="1" t="s">
        <v>2835</v>
      </c>
      <c r="G31" s="17" t="s">
        <v>2836</v>
      </c>
      <c r="H31" s="1" t="s">
        <v>3003</v>
      </c>
      <c r="I31" s="12" t="s">
        <v>3004</v>
      </c>
      <c r="J31" s="1" t="s">
        <v>3005</v>
      </c>
      <c r="K31" s="1" t="s">
        <v>2839</v>
      </c>
      <c r="L31" s="1" t="s">
        <v>3006</v>
      </c>
      <c r="M31" s="1" t="s">
        <v>2929</v>
      </c>
      <c r="N31" s="1">
        <v>4.3</v>
      </c>
      <c r="O31" s="1">
        <v>5.63</v>
      </c>
      <c r="P31" s="1">
        <v>1016766</v>
      </c>
      <c r="Q31" s="1">
        <v>480000</v>
      </c>
      <c r="R31" s="40" t="s">
        <v>2745</v>
      </c>
      <c r="S31" s="7" t="s">
        <v>3007</v>
      </c>
      <c r="T31" s="1">
        <v>406707</v>
      </c>
      <c r="U31" s="1">
        <f t="shared" si="12"/>
        <v>86707</v>
      </c>
      <c r="V31" s="1">
        <v>508383</v>
      </c>
      <c r="W31" s="1">
        <v>406707</v>
      </c>
      <c r="X31" s="1">
        <v>915091</v>
      </c>
      <c r="Y31" s="1">
        <v>915091</v>
      </c>
      <c r="Z31" s="1" t="s">
        <v>38</v>
      </c>
      <c r="AA31" s="1" t="s">
        <v>38</v>
      </c>
      <c r="AB31" s="1" t="s">
        <v>1607</v>
      </c>
      <c r="AC31" s="1" t="s">
        <v>50</v>
      </c>
    </row>
    <row r="32" spans="1:29" s="18" customFormat="1" ht="60" customHeight="1" x14ac:dyDescent="0.25">
      <c r="A32" s="11">
        <v>29</v>
      </c>
      <c r="B32" s="1" t="s">
        <v>1676</v>
      </c>
      <c r="C32" s="1" t="s">
        <v>1549</v>
      </c>
      <c r="D32" s="1" t="s">
        <v>1549</v>
      </c>
      <c r="E32" s="1" t="s">
        <v>2834</v>
      </c>
      <c r="F32" s="1" t="s">
        <v>2835</v>
      </c>
      <c r="G32" s="17" t="s">
        <v>3008</v>
      </c>
      <c r="H32" s="1" t="s">
        <v>3009</v>
      </c>
      <c r="I32" s="12" t="s">
        <v>3010</v>
      </c>
      <c r="J32" s="1" t="s">
        <v>3011</v>
      </c>
      <c r="K32" s="1" t="s">
        <v>2839</v>
      </c>
      <c r="L32" s="1" t="s">
        <v>2840</v>
      </c>
      <c r="M32" s="1" t="s">
        <v>2929</v>
      </c>
      <c r="N32" s="1">
        <v>4.3</v>
      </c>
      <c r="O32" s="1">
        <v>5.63</v>
      </c>
      <c r="P32" s="1">
        <v>1016766</v>
      </c>
      <c r="Q32" s="1">
        <v>480000</v>
      </c>
      <c r="R32" s="40" t="s">
        <v>2745</v>
      </c>
      <c r="S32" s="1" t="s">
        <v>3007</v>
      </c>
      <c r="T32" s="1">
        <v>406707</v>
      </c>
      <c r="U32" s="1">
        <f t="shared" si="12"/>
        <v>86707</v>
      </c>
      <c r="V32" s="1">
        <v>508383</v>
      </c>
      <c r="W32" s="1">
        <v>406707</v>
      </c>
      <c r="X32" s="1">
        <f>V32+W32</f>
        <v>915090</v>
      </c>
      <c r="Y32" s="1">
        <v>915090</v>
      </c>
      <c r="Z32" s="1" t="s">
        <v>38</v>
      </c>
      <c r="AA32" s="1" t="s">
        <v>38</v>
      </c>
      <c r="AB32" s="1" t="s">
        <v>1607</v>
      </c>
      <c r="AC32" s="1" t="s">
        <v>50</v>
      </c>
    </row>
    <row r="33" spans="1:29" s="18" customFormat="1" ht="60" customHeight="1" x14ac:dyDescent="0.25">
      <c r="A33" s="5">
        <v>30</v>
      </c>
      <c r="B33" s="1" t="s">
        <v>1676</v>
      </c>
      <c r="C33" s="1" t="s">
        <v>1549</v>
      </c>
      <c r="D33" s="1" t="s">
        <v>1583</v>
      </c>
      <c r="E33" s="1" t="s">
        <v>3012</v>
      </c>
      <c r="F33" s="1" t="s">
        <v>3013</v>
      </c>
      <c r="G33" s="17" t="s">
        <v>3014</v>
      </c>
      <c r="H33" s="1" t="s">
        <v>2925</v>
      </c>
      <c r="I33" s="12" t="s">
        <v>2926</v>
      </c>
      <c r="J33" s="1" t="s">
        <v>3012</v>
      </c>
      <c r="K33" s="1">
        <v>3315.248</v>
      </c>
      <c r="L33" s="1">
        <v>7313.1369999999997</v>
      </c>
      <c r="M33" s="1" t="s">
        <v>2929</v>
      </c>
      <c r="N33" s="1">
        <v>1.9</v>
      </c>
      <c r="O33" s="1">
        <v>5.5</v>
      </c>
      <c r="P33" s="1">
        <v>1014398</v>
      </c>
      <c r="Q33" s="1">
        <v>480000</v>
      </c>
      <c r="R33" s="40" t="s">
        <v>3015</v>
      </c>
      <c r="S33" s="7">
        <v>44626</v>
      </c>
      <c r="T33" s="1">
        <v>405758.8</v>
      </c>
      <c r="U33" s="1">
        <f t="shared" si="12"/>
        <v>85758.799999999988</v>
      </c>
      <c r="V33" s="1">
        <v>507199</v>
      </c>
      <c r="W33" s="1">
        <v>405759</v>
      </c>
      <c r="X33" s="1">
        <v>912958</v>
      </c>
      <c r="Y33" s="1">
        <v>912958</v>
      </c>
      <c r="Z33" s="1" t="s">
        <v>38</v>
      </c>
      <c r="AA33" s="1" t="s">
        <v>38</v>
      </c>
      <c r="AB33" s="1" t="s">
        <v>1607</v>
      </c>
      <c r="AC33" s="1" t="s">
        <v>50</v>
      </c>
    </row>
    <row r="34" spans="1:29" s="18" customFormat="1" ht="60" customHeight="1" x14ac:dyDescent="0.25">
      <c r="A34" s="11">
        <v>31</v>
      </c>
      <c r="B34" s="1" t="s">
        <v>1676</v>
      </c>
      <c r="C34" s="1" t="s">
        <v>1549</v>
      </c>
      <c r="D34" s="1" t="s">
        <v>1549</v>
      </c>
      <c r="E34" s="1" t="s">
        <v>2981</v>
      </c>
      <c r="F34" s="1" t="s">
        <v>2981</v>
      </c>
      <c r="G34" s="17" t="s">
        <v>3016</v>
      </c>
      <c r="H34" s="1" t="s">
        <v>3017</v>
      </c>
      <c r="I34" s="1" t="s">
        <v>2992</v>
      </c>
      <c r="J34" s="1" t="s">
        <v>2981</v>
      </c>
      <c r="K34" s="1">
        <v>33.410130000000002</v>
      </c>
      <c r="L34" s="1">
        <v>72.942745000000002</v>
      </c>
      <c r="M34" s="1" t="s">
        <v>2929</v>
      </c>
      <c r="N34" s="1">
        <v>5</v>
      </c>
      <c r="O34" s="1">
        <v>5.62</v>
      </c>
      <c r="P34" s="1">
        <v>1016767</v>
      </c>
      <c r="Q34" s="1">
        <v>610060</v>
      </c>
      <c r="R34" s="12" t="s">
        <v>3018</v>
      </c>
      <c r="S34" s="12" t="s">
        <v>2167</v>
      </c>
      <c r="T34" s="1">
        <v>406707</v>
      </c>
      <c r="U34" s="1">
        <f t="shared" si="12"/>
        <v>86707</v>
      </c>
      <c r="V34" s="1">
        <v>508383</v>
      </c>
      <c r="W34" s="17">
        <v>406706</v>
      </c>
      <c r="X34" s="1">
        <v>915089</v>
      </c>
      <c r="Y34" s="1">
        <v>915089</v>
      </c>
      <c r="Z34" s="1" t="s">
        <v>38</v>
      </c>
      <c r="AA34" s="1" t="s">
        <v>38</v>
      </c>
      <c r="AB34" s="1" t="s">
        <v>1607</v>
      </c>
      <c r="AC34" s="1" t="s">
        <v>50</v>
      </c>
    </row>
    <row r="35" spans="1:29" s="18" customFormat="1" ht="60" customHeight="1" x14ac:dyDescent="0.25">
      <c r="A35" s="5">
        <v>32</v>
      </c>
      <c r="B35" s="1" t="s">
        <v>1676</v>
      </c>
      <c r="C35" s="1" t="s">
        <v>1549</v>
      </c>
      <c r="D35" s="1" t="s">
        <v>1650</v>
      </c>
      <c r="E35" s="1" t="s">
        <v>2844</v>
      </c>
      <c r="F35" s="1" t="s">
        <v>2845</v>
      </c>
      <c r="G35" s="17" t="s">
        <v>2846</v>
      </c>
      <c r="H35" s="1" t="s">
        <v>2847</v>
      </c>
      <c r="I35" s="1">
        <v>3325095580</v>
      </c>
      <c r="J35" s="1" t="s">
        <v>3019</v>
      </c>
      <c r="K35" s="1">
        <v>33.369352900000003</v>
      </c>
      <c r="L35" s="1">
        <v>73.376332399999995</v>
      </c>
      <c r="M35" s="1" t="s">
        <v>2929</v>
      </c>
      <c r="N35" s="1">
        <v>3.82</v>
      </c>
      <c r="O35" s="12">
        <v>5.84</v>
      </c>
      <c r="P35" s="1">
        <v>1031487</v>
      </c>
      <c r="Q35" s="1">
        <v>618891</v>
      </c>
      <c r="R35" s="7">
        <v>44648</v>
      </c>
      <c r="S35" s="7">
        <v>44663</v>
      </c>
      <c r="T35" s="1">
        <v>412594</v>
      </c>
      <c r="U35" s="1">
        <f t="shared" si="12"/>
        <v>92594</v>
      </c>
      <c r="V35" s="1">
        <v>515743</v>
      </c>
      <c r="W35" s="1">
        <v>412595</v>
      </c>
      <c r="X35" s="1">
        <v>928338</v>
      </c>
      <c r="Y35" s="1">
        <v>928338</v>
      </c>
      <c r="Z35" s="1" t="s">
        <v>38</v>
      </c>
      <c r="AA35" s="1" t="s">
        <v>38</v>
      </c>
      <c r="AB35" s="1" t="s">
        <v>1607</v>
      </c>
      <c r="AC35" s="1" t="s">
        <v>50</v>
      </c>
    </row>
    <row r="36" spans="1:29" s="18" customFormat="1" ht="60" customHeight="1" x14ac:dyDescent="0.25">
      <c r="A36" s="11">
        <v>33</v>
      </c>
      <c r="B36" s="1" t="s">
        <v>1676</v>
      </c>
      <c r="C36" s="1" t="s">
        <v>1549</v>
      </c>
      <c r="D36" s="1" t="s">
        <v>1542</v>
      </c>
      <c r="E36" s="1" t="s">
        <v>3020</v>
      </c>
      <c r="F36" s="5" t="s">
        <v>3021</v>
      </c>
      <c r="G36" s="17" t="s">
        <v>3022</v>
      </c>
      <c r="H36" s="1" t="s">
        <v>3023</v>
      </c>
      <c r="I36" s="1" t="s">
        <v>3024</v>
      </c>
      <c r="J36" s="1" t="s">
        <v>3020</v>
      </c>
      <c r="K36" s="1">
        <v>33.485700000000001</v>
      </c>
      <c r="L36" s="1">
        <v>72.654799999999994</v>
      </c>
      <c r="M36" s="1" t="s">
        <v>1208</v>
      </c>
      <c r="N36" s="1">
        <v>2.4</v>
      </c>
      <c r="O36" s="12">
        <v>5.5</v>
      </c>
      <c r="P36" s="1">
        <v>1016767</v>
      </c>
      <c r="Q36" s="1">
        <v>610060</v>
      </c>
      <c r="R36" s="7">
        <v>44704</v>
      </c>
      <c r="S36" s="7">
        <v>44721</v>
      </c>
      <c r="T36" s="1">
        <v>406707</v>
      </c>
      <c r="U36" s="1">
        <f t="shared" si="12"/>
        <v>86707</v>
      </c>
      <c r="V36" s="1">
        <v>508384</v>
      </c>
      <c r="W36" s="1">
        <v>406706</v>
      </c>
      <c r="X36" s="1">
        <f>V36+W36</f>
        <v>915090</v>
      </c>
      <c r="Y36" s="1">
        <f>W36+X36</f>
        <v>1321796</v>
      </c>
      <c r="Z36" s="1" t="s">
        <v>38</v>
      </c>
      <c r="AA36" s="1" t="s">
        <v>38</v>
      </c>
      <c r="AB36" s="1" t="s">
        <v>1607</v>
      </c>
      <c r="AC36" s="1" t="s">
        <v>50</v>
      </c>
    </row>
    <row r="37" spans="1:29" s="18" customFormat="1" ht="60" customHeight="1" x14ac:dyDescent="0.25">
      <c r="A37" s="5">
        <v>34</v>
      </c>
      <c r="B37" s="1" t="s">
        <v>1676</v>
      </c>
      <c r="C37" s="1" t="s">
        <v>1549</v>
      </c>
      <c r="D37" s="1" t="s">
        <v>1542</v>
      </c>
      <c r="E37" s="1" t="s">
        <v>3025</v>
      </c>
      <c r="F37" s="1" t="s">
        <v>3025</v>
      </c>
      <c r="G37" s="17" t="s">
        <v>3026</v>
      </c>
      <c r="H37" s="1" t="s">
        <v>3027</v>
      </c>
      <c r="I37" s="12" t="s">
        <v>3028</v>
      </c>
      <c r="J37" s="1" t="s">
        <v>3025</v>
      </c>
      <c r="K37" s="1">
        <v>33.393569999999997</v>
      </c>
      <c r="L37" s="1">
        <v>72.479849999999999</v>
      </c>
      <c r="M37" s="1" t="s">
        <v>1208</v>
      </c>
      <c r="N37" s="12">
        <v>3</v>
      </c>
      <c r="O37" s="12">
        <v>5.5</v>
      </c>
      <c r="P37" s="1">
        <v>1012704</v>
      </c>
      <c r="Q37" s="1">
        <v>607623</v>
      </c>
      <c r="R37" s="53">
        <v>44722</v>
      </c>
      <c r="S37" s="53">
        <v>44732</v>
      </c>
      <c r="T37" s="1">
        <v>4050082</v>
      </c>
      <c r="U37" s="1">
        <f t="shared" si="12"/>
        <v>3730082</v>
      </c>
      <c r="V37" s="1">
        <v>506352</v>
      </c>
      <c r="W37" s="1">
        <v>405082</v>
      </c>
      <c r="X37" s="1">
        <f>V37+W37</f>
        <v>911434</v>
      </c>
      <c r="Y37" s="1">
        <v>911434</v>
      </c>
      <c r="Z37" s="1" t="s">
        <v>38</v>
      </c>
      <c r="AA37" s="1" t="s">
        <v>38</v>
      </c>
      <c r="AB37" s="1" t="s">
        <v>1607</v>
      </c>
      <c r="AC37" s="5" t="s">
        <v>50</v>
      </c>
    </row>
    <row r="38" spans="1:29" s="18" customFormat="1" ht="60" customHeight="1" x14ac:dyDescent="0.25">
      <c r="A38" s="11">
        <v>35</v>
      </c>
      <c r="B38" s="5" t="s">
        <v>1676</v>
      </c>
      <c r="C38" s="5" t="s">
        <v>1549</v>
      </c>
      <c r="D38" s="5" t="s">
        <v>1650</v>
      </c>
      <c r="E38" s="5" t="s">
        <v>2844</v>
      </c>
      <c r="F38" s="5" t="s">
        <v>3029</v>
      </c>
      <c r="G38" s="3" t="s">
        <v>3030</v>
      </c>
      <c r="H38" s="5" t="s">
        <v>3031</v>
      </c>
      <c r="I38" s="5" t="s">
        <v>3032</v>
      </c>
      <c r="J38" s="5" t="s">
        <v>1650</v>
      </c>
      <c r="K38" s="5" t="s">
        <v>3033</v>
      </c>
      <c r="L38" s="5" t="s">
        <v>3034</v>
      </c>
      <c r="M38" s="5" t="s">
        <v>1208</v>
      </c>
      <c r="N38" s="5">
        <v>2.8</v>
      </c>
      <c r="O38" s="5">
        <v>5.5</v>
      </c>
      <c r="P38" s="5">
        <v>894051</v>
      </c>
      <c r="Q38" s="5">
        <v>536430</v>
      </c>
      <c r="R38" s="41" t="s">
        <v>3035</v>
      </c>
      <c r="S38" s="53">
        <v>44812</v>
      </c>
      <c r="T38" s="5">
        <v>357620</v>
      </c>
      <c r="U38" s="1">
        <f t="shared" si="12"/>
        <v>37620</v>
      </c>
      <c r="V38" s="5">
        <v>334453</v>
      </c>
      <c r="W38" s="5">
        <v>368878</v>
      </c>
      <c r="X38" s="5">
        <f>V38+W38</f>
        <v>703331</v>
      </c>
      <c r="Y38" s="5">
        <f>W38+X38</f>
        <v>1072209</v>
      </c>
      <c r="Z38" s="1" t="s">
        <v>38</v>
      </c>
      <c r="AA38" s="1" t="s">
        <v>38</v>
      </c>
      <c r="AB38" s="1" t="s">
        <v>1607</v>
      </c>
      <c r="AC38" s="1" t="s">
        <v>40</v>
      </c>
    </row>
    <row r="39" spans="1:29" s="18" customFormat="1" ht="60" customHeight="1" x14ac:dyDescent="0.25">
      <c r="A39" s="5">
        <v>36</v>
      </c>
      <c r="B39" s="1" t="s">
        <v>5914</v>
      </c>
      <c r="C39" s="1" t="s">
        <v>27</v>
      </c>
      <c r="D39" s="1" t="s">
        <v>109</v>
      </c>
      <c r="E39" s="1" t="s">
        <v>2353</v>
      </c>
      <c r="F39" s="5" t="s">
        <v>9288</v>
      </c>
      <c r="G39" s="1" t="s">
        <v>9287</v>
      </c>
      <c r="H39" s="1" t="s">
        <v>2356</v>
      </c>
      <c r="I39" s="1" t="s">
        <v>2357</v>
      </c>
      <c r="J39" s="1" t="str">
        <f>E39</f>
        <v>Taja Bara</v>
      </c>
      <c r="K39" s="1" t="s">
        <v>2358</v>
      </c>
      <c r="L39" s="1">
        <v>72.622190000000003</v>
      </c>
      <c r="M39" s="1" t="s">
        <v>2929</v>
      </c>
      <c r="N39" s="1">
        <v>6.72</v>
      </c>
      <c r="O39" s="1">
        <v>5.85</v>
      </c>
      <c r="P39" s="1">
        <v>1033716</v>
      </c>
      <c r="Q39" s="1">
        <v>620229</v>
      </c>
      <c r="R39" s="12" t="s">
        <v>5446</v>
      </c>
      <c r="S39" s="1" t="s">
        <v>3230</v>
      </c>
      <c r="T39" s="1">
        <v>413486</v>
      </c>
      <c r="U39" s="1">
        <f>T39-320000</f>
        <v>93486</v>
      </c>
      <c r="V39" s="1">
        <v>516858</v>
      </c>
      <c r="W39" s="1">
        <v>413486</v>
      </c>
      <c r="X39" s="1">
        <f>V39+W39</f>
        <v>930344</v>
      </c>
      <c r="Y39" s="1">
        <v>1033716</v>
      </c>
      <c r="Z39" s="47">
        <f>Y39*0.1</f>
        <v>103371.6</v>
      </c>
      <c r="AA39" s="47">
        <f>Z39</f>
        <v>103371.6</v>
      </c>
      <c r="AB39" s="36" t="s">
        <v>38</v>
      </c>
      <c r="AC39" s="77" t="s">
        <v>9313</v>
      </c>
    </row>
    <row r="40" spans="1:29" s="18" customFormat="1" ht="60" customHeight="1" x14ac:dyDescent="0.25">
      <c r="A40" s="11">
        <v>37</v>
      </c>
      <c r="B40" s="1" t="s">
        <v>5914</v>
      </c>
      <c r="C40" s="4" t="s">
        <v>1549</v>
      </c>
      <c r="D40" s="4" t="s">
        <v>1583</v>
      </c>
      <c r="E40" s="1" t="s">
        <v>2844</v>
      </c>
      <c r="F40" s="1" t="s">
        <v>2844</v>
      </c>
      <c r="G40" s="17" t="s">
        <v>9422</v>
      </c>
      <c r="H40" s="1" t="s">
        <v>9423</v>
      </c>
      <c r="I40" s="1" t="s">
        <v>9424</v>
      </c>
      <c r="J40" s="1" t="s">
        <v>2844</v>
      </c>
      <c r="K40" s="1">
        <v>33.375830000000001</v>
      </c>
      <c r="L40" s="1">
        <v>73.395830000000004</v>
      </c>
      <c r="M40" s="77" t="s">
        <v>1208</v>
      </c>
      <c r="N40" s="1">
        <v>21</v>
      </c>
      <c r="O40" s="1">
        <v>5.74</v>
      </c>
      <c r="P40" s="1">
        <v>1310512</v>
      </c>
      <c r="Q40" s="1">
        <v>786307</v>
      </c>
      <c r="R40" s="1" t="s">
        <v>9425</v>
      </c>
      <c r="S40" s="7">
        <v>45538</v>
      </c>
      <c r="T40" s="1">
        <v>524205</v>
      </c>
      <c r="U40" s="36" t="s">
        <v>38</v>
      </c>
      <c r="V40" s="1">
        <v>655256</v>
      </c>
      <c r="W40" s="1">
        <v>524205</v>
      </c>
      <c r="X40" s="1">
        <v>1179461</v>
      </c>
      <c r="Y40" s="1">
        <v>1310512</v>
      </c>
      <c r="Z40" s="77" t="s">
        <v>38</v>
      </c>
      <c r="AA40" s="77" t="s">
        <v>38</v>
      </c>
      <c r="AB40" s="77" t="s">
        <v>38</v>
      </c>
      <c r="AC40" s="1" t="s">
        <v>40</v>
      </c>
    </row>
    <row r="41" spans="1:29" s="18" customFormat="1" ht="60" customHeight="1" x14ac:dyDescent="0.25">
      <c r="A41" s="5">
        <v>38</v>
      </c>
      <c r="B41" s="1" t="s">
        <v>5914</v>
      </c>
      <c r="C41" s="1" t="s">
        <v>27</v>
      </c>
      <c r="D41" s="1" t="s">
        <v>7543</v>
      </c>
      <c r="E41" s="1" t="s">
        <v>9286</v>
      </c>
      <c r="F41" s="5" t="s">
        <v>2361</v>
      </c>
      <c r="G41" s="1" t="s">
        <v>2362</v>
      </c>
      <c r="H41" s="1" t="s">
        <v>2363</v>
      </c>
      <c r="I41" s="1" t="s">
        <v>2364</v>
      </c>
      <c r="J41" s="1" t="str">
        <f>E41</f>
        <v>Sarvaya</v>
      </c>
      <c r="K41" s="1" t="s">
        <v>2365</v>
      </c>
      <c r="L41" s="1">
        <v>72.234303999999995</v>
      </c>
      <c r="M41" s="1" t="s">
        <v>2929</v>
      </c>
      <c r="N41" s="1">
        <v>4</v>
      </c>
      <c r="O41" s="1">
        <v>5.55</v>
      </c>
      <c r="P41" s="1">
        <v>993964</v>
      </c>
      <c r="Q41" s="1">
        <v>596378</v>
      </c>
      <c r="R41" s="35" t="s">
        <v>9285</v>
      </c>
      <c r="S41" s="1" t="s">
        <v>2219</v>
      </c>
      <c r="T41" s="1">
        <v>397586</v>
      </c>
      <c r="U41" s="1">
        <f>T41-320000</f>
        <v>77586</v>
      </c>
      <c r="V41" s="1">
        <v>496982</v>
      </c>
      <c r="W41" s="1">
        <v>397586</v>
      </c>
      <c r="X41" s="1">
        <f>V41+W41</f>
        <v>894568</v>
      </c>
      <c r="Y41" s="1">
        <v>993964</v>
      </c>
      <c r="Z41" s="47">
        <f>Y41*0.1</f>
        <v>99396.400000000009</v>
      </c>
      <c r="AA41" s="47">
        <f>Z41</f>
        <v>99396.400000000009</v>
      </c>
      <c r="AB41" s="36" t="s">
        <v>38</v>
      </c>
      <c r="AC41" s="1" t="s">
        <v>40</v>
      </c>
    </row>
    <row r="42" spans="1:29" s="18" customFormat="1" ht="60" customHeight="1" x14ac:dyDescent="0.25">
      <c r="A42" s="11">
        <v>39</v>
      </c>
      <c r="B42" s="1" t="s">
        <v>5914</v>
      </c>
      <c r="C42" s="1" t="s">
        <v>27</v>
      </c>
      <c r="D42" s="1" t="s">
        <v>7543</v>
      </c>
      <c r="E42" s="1" t="s">
        <v>9284</v>
      </c>
      <c r="F42" s="5" t="s">
        <v>2367</v>
      </c>
      <c r="G42" s="1" t="s">
        <v>2368</v>
      </c>
      <c r="H42" s="1" t="s">
        <v>2369</v>
      </c>
      <c r="I42" s="1" t="s">
        <v>2370</v>
      </c>
      <c r="J42" s="1" t="str">
        <f>E42</f>
        <v>Thati Syedo Shah</v>
      </c>
      <c r="K42" s="1" t="s">
        <v>9283</v>
      </c>
      <c r="L42" s="1" t="s">
        <v>9282</v>
      </c>
      <c r="M42" s="1" t="s">
        <v>2929</v>
      </c>
      <c r="N42" s="1">
        <v>5.56</v>
      </c>
      <c r="O42" s="1">
        <v>5.47</v>
      </c>
      <c r="P42" s="1">
        <v>1028174</v>
      </c>
      <c r="Q42" s="1">
        <v>616904</v>
      </c>
      <c r="R42" s="12" t="s">
        <v>2987</v>
      </c>
      <c r="S42" s="1" t="s">
        <v>2819</v>
      </c>
      <c r="T42" s="1">
        <v>397586</v>
      </c>
      <c r="U42" s="1">
        <f>T42-320000</f>
        <v>77586</v>
      </c>
      <c r="V42" s="1">
        <v>514087</v>
      </c>
      <c r="W42" s="1">
        <v>411270</v>
      </c>
      <c r="X42" s="1">
        <f>V42+W42</f>
        <v>925357</v>
      </c>
      <c r="Y42" s="1">
        <v>1028174</v>
      </c>
      <c r="Z42" s="47">
        <f>Y42*0.1</f>
        <v>102817.40000000001</v>
      </c>
      <c r="AA42" s="47">
        <f>Z42</f>
        <v>102817.40000000001</v>
      </c>
      <c r="AB42" s="36" t="s">
        <v>38</v>
      </c>
      <c r="AC42" s="77" t="s">
        <v>9314</v>
      </c>
    </row>
    <row r="43" spans="1:29" s="18" customFormat="1" ht="60" customHeight="1" x14ac:dyDescent="0.25">
      <c r="A43" s="5">
        <v>40</v>
      </c>
      <c r="B43" s="5" t="s">
        <v>5914</v>
      </c>
      <c r="C43" s="5" t="s">
        <v>27</v>
      </c>
      <c r="D43" s="5" t="s">
        <v>41</v>
      </c>
      <c r="E43" s="1" t="s">
        <v>9320</v>
      </c>
      <c r="F43" s="1" t="s">
        <v>9320</v>
      </c>
      <c r="G43" s="3" t="s">
        <v>9322</v>
      </c>
      <c r="H43" s="5" t="s">
        <v>9321</v>
      </c>
      <c r="I43" s="5" t="s">
        <v>2370</v>
      </c>
      <c r="J43" s="1" t="s">
        <v>9320</v>
      </c>
      <c r="K43" s="5">
        <v>33.210500000000003</v>
      </c>
      <c r="L43" s="5">
        <v>72.147000000000006</v>
      </c>
      <c r="M43" s="77" t="s">
        <v>1208</v>
      </c>
      <c r="N43" s="77">
        <v>44</v>
      </c>
      <c r="O43" s="132">
        <v>5.5</v>
      </c>
      <c r="P43" s="99">
        <v>993964</v>
      </c>
      <c r="Q43" s="77">
        <v>596378</v>
      </c>
      <c r="R43" s="100" t="s">
        <v>9319</v>
      </c>
      <c r="S43" s="100" t="s">
        <v>9318</v>
      </c>
      <c r="T43" s="77">
        <v>397586</v>
      </c>
      <c r="U43" s="36" t="s">
        <v>38</v>
      </c>
      <c r="V43" s="77">
        <v>496982</v>
      </c>
      <c r="W43" s="77">
        <v>397586</v>
      </c>
      <c r="X43" s="77">
        <v>894568</v>
      </c>
      <c r="Y43" s="99">
        <v>993964</v>
      </c>
      <c r="Z43" s="77" t="s">
        <v>38</v>
      </c>
      <c r="AA43" s="77" t="s">
        <v>38</v>
      </c>
      <c r="AB43" s="77" t="s">
        <v>38</v>
      </c>
      <c r="AC43" s="77" t="s">
        <v>9314</v>
      </c>
    </row>
    <row r="44" spans="1:29" s="18" customFormat="1" ht="60" customHeight="1" x14ac:dyDescent="0.25">
      <c r="A44" s="11">
        <v>41</v>
      </c>
      <c r="B44" s="5" t="s">
        <v>5914</v>
      </c>
      <c r="C44" s="5" t="s">
        <v>27</v>
      </c>
      <c r="D44" s="1" t="s">
        <v>28</v>
      </c>
      <c r="E44" s="1" t="s">
        <v>9315</v>
      </c>
      <c r="F44" s="1" t="s">
        <v>9315</v>
      </c>
      <c r="G44" s="3" t="s">
        <v>9237</v>
      </c>
      <c r="H44" s="1" t="s">
        <v>9317</v>
      </c>
      <c r="I44" s="12" t="s">
        <v>9316</v>
      </c>
      <c r="J44" s="1" t="s">
        <v>9315</v>
      </c>
      <c r="K44" s="1">
        <v>33.503422</v>
      </c>
      <c r="L44" s="1">
        <v>72.160650000000004</v>
      </c>
      <c r="M44" s="77" t="s">
        <v>1208</v>
      </c>
      <c r="N44" s="1">
        <v>32</v>
      </c>
      <c r="O44" s="12">
        <v>5.5</v>
      </c>
      <c r="P44" s="1">
        <v>999656</v>
      </c>
      <c r="Q44" s="1">
        <v>599794</v>
      </c>
      <c r="R44" s="40">
        <v>44622</v>
      </c>
      <c r="S44" s="7">
        <v>44661</v>
      </c>
      <c r="T44" s="1">
        <v>399862</v>
      </c>
      <c r="U44" s="36" t="s">
        <v>38</v>
      </c>
      <c r="V44" s="77">
        <v>499828</v>
      </c>
      <c r="W44" s="1">
        <v>399862</v>
      </c>
      <c r="X44" s="77">
        <v>899690</v>
      </c>
      <c r="Y44" s="1">
        <v>999656</v>
      </c>
      <c r="Z44" s="77" t="s">
        <v>38</v>
      </c>
      <c r="AA44" s="77" t="s">
        <v>38</v>
      </c>
      <c r="AB44" s="77" t="s">
        <v>38</v>
      </c>
      <c r="AC44" s="1" t="s">
        <v>40</v>
      </c>
    </row>
    <row r="45" spans="1:29" s="18" customFormat="1" ht="60" customHeight="1" x14ac:dyDescent="0.25">
      <c r="A45" s="5">
        <v>42</v>
      </c>
      <c r="B45" s="1" t="s">
        <v>5914</v>
      </c>
      <c r="C45" s="1" t="s">
        <v>27</v>
      </c>
      <c r="D45" s="1" t="s">
        <v>109</v>
      </c>
      <c r="E45" s="1" t="s">
        <v>2373</v>
      </c>
      <c r="F45" s="5" t="s">
        <v>2373</v>
      </c>
      <c r="G45" s="1" t="s">
        <v>2374</v>
      </c>
      <c r="H45" s="1" t="s">
        <v>2375</v>
      </c>
      <c r="I45" s="1" t="s">
        <v>2376</v>
      </c>
      <c r="J45" s="1" t="str">
        <f>E45</f>
        <v>Gaggan</v>
      </c>
      <c r="K45" s="1" t="s">
        <v>2377</v>
      </c>
      <c r="L45" s="1">
        <v>72.494782999999998</v>
      </c>
      <c r="M45" s="1" t="s">
        <v>2929</v>
      </c>
      <c r="N45" s="1">
        <v>5.05</v>
      </c>
      <c r="O45" s="1">
        <v>5.5</v>
      </c>
      <c r="P45" s="1">
        <v>999656</v>
      </c>
      <c r="Q45" s="1">
        <v>599793</v>
      </c>
      <c r="R45" s="35" t="s">
        <v>2241</v>
      </c>
      <c r="S45" s="1" t="s">
        <v>9230</v>
      </c>
      <c r="T45" s="1">
        <v>399863</v>
      </c>
      <c r="U45" s="1">
        <f t="shared" ref="U45:U53" si="13">T45-320000</f>
        <v>79863</v>
      </c>
      <c r="V45" s="1">
        <v>499828</v>
      </c>
      <c r="W45" s="1">
        <v>399862</v>
      </c>
      <c r="X45" s="1">
        <f>V45+W45</f>
        <v>899690</v>
      </c>
      <c r="Y45" s="1">
        <v>999656</v>
      </c>
      <c r="Z45" s="47">
        <f>Y45*0.1</f>
        <v>99965.6</v>
      </c>
      <c r="AA45" s="47">
        <f>Z45</f>
        <v>99965.6</v>
      </c>
      <c r="AB45" s="36" t="s">
        <v>38</v>
      </c>
      <c r="AC45" s="1" t="s">
        <v>40</v>
      </c>
    </row>
    <row r="46" spans="1:29" s="18" customFormat="1" ht="60" customHeight="1" x14ac:dyDescent="0.25">
      <c r="A46" s="11">
        <v>43</v>
      </c>
      <c r="B46" s="1" t="s">
        <v>5914</v>
      </c>
      <c r="C46" s="1" t="s">
        <v>27</v>
      </c>
      <c r="D46" s="1" t="s">
        <v>28</v>
      </c>
      <c r="E46" s="1" t="s">
        <v>9281</v>
      </c>
      <c r="F46" s="5" t="s">
        <v>2380</v>
      </c>
      <c r="G46" s="1" t="s">
        <v>2381</v>
      </c>
      <c r="H46" s="1" t="s">
        <v>2382</v>
      </c>
      <c r="I46" s="1" t="s">
        <v>2383</v>
      </c>
      <c r="J46" s="1" t="str">
        <f>E46</f>
        <v>Chora Sharif</v>
      </c>
      <c r="K46" s="1" t="s">
        <v>2384</v>
      </c>
      <c r="L46" s="1">
        <v>72.086456999999996</v>
      </c>
      <c r="M46" s="1" t="s">
        <v>2929</v>
      </c>
      <c r="N46" s="1">
        <v>4.82</v>
      </c>
      <c r="O46" s="1">
        <v>5.84</v>
      </c>
      <c r="P46" s="1">
        <v>1043114</v>
      </c>
      <c r="Q46" s="1">
        <v>625868</v>
      </c>
      <c r="R46" s="35" t="s">
        <v>2276</v>
      </c>
      <c r="S46" s="1" t="s">
        <v>9280</v>
      </c>
      <c r="T46" s="1">
        <v>417245</v>
      </c>
      <c r="U46" s="1">
        <f t="shared" si="13"/>
        <v>97245</v>
      </c>
      <c r="V46" s="5">
        <v>521557</v>
      </c>
      <c r="W46" s="5">
        <v>417246</v>
      </c>
      <c r="X46" s="1">
        <f>V46+W46</f>
        <v>938803</v>
      </c>
      <c r="Y46" s="1">
        <v>1043114</v>
      </c>
      <c r="Z46" s="47">
        <f>Y46*0.1</f>
        <v>104311.40000000001</v>
      </c>
      <c r="AA46" s="50">
        <f>Z46</f>
        <v>104311.40000000001</v>
      </c>
      <c r="AB46" s="36" t="s">
        <v>38</v>
      </c>
      <c r="AC46" s="1" t="s">
        <v>40</v>
      </c>
    </row>
    <row r="47" spans="1:29" s="18" customFormat="1" ht="60" customHeight="1" x14ac:dyDescent="0.25">
      <c r="A47" s="5">
        <v>44</v>
      </c>
      <c r="B47" s="1" t="s">
        <v>5914</v>
      </c>
      <c r="C47" s="1" t="s">
        <v>27</v>
      </c>
      <c r="D47" s="1" t="s">
        <v>109</v>
      </c>
      <c r="E47" s="1" t="s">
        <v>2220</v>
      </c>
      <c r="F47" s="5" t="s">
        <v>2221</v>
      </c>
      <c r="G47" s="1" t="s">
        <v>9279</v>
      </c>
      <c r="H47" s="1" t="s">
        <v>2388</v>
      </c>
      <c r="I47" s="1" t="s">
        <v>2389</v>
      </c>
      <c r="J47" s="1" t="str">
        <f>E47</f>
        <v>Ratwal</v>
      </c>
      <c r="K47" s="1" t="s">
        <v>2390</v>
      </c>
      <c r="L47" s="1">
        <v>72.697457999999997</v>
      </c>
      <c r="M47" s="1" t="s">
        <v>2929</v>
      </c>
      <c r="N47" s="1">
        <v>3.8</v>
      </c>
      <c r="O47" s="1">
        <v>5.63</v>
      </c>
      <c r="P47" s="1">
        <v>1016766</v>
      </c>
      <c r="Q47" s="1">
        <v>610060</v>
      </c>
      <c r="R47" s="35" t="s">
        <v>2157</v>
      </c>
      <c r="S47" s="1" t="s">
        <v>9278</v>
      </c>
      <c r="T47" s="1">
        <v>406707</v>
      </c>
      <c r="U47" s="1">
        <f t="shared" si="13"/>
        <v>86707</v>
      </c>
      <c r="V47" s="1">
        <v>508383</v>
      </c>
      <c r="W47" s="1">
        <v>406708</v>
      </c>
      <c r="X47" s="1">
        <f>V47+W47</f>
        <v>915091</v>
      </c>
      <c r="Y47" s="1">
        <v>1016766</v>
      </c>
      <c r="Z47" s="47">
        <f>Y47*0.1</f>
        <v>101676.6</v>
      </c>
      <c r="AA47" s="47">
        <f>Z47</f>
        <v>101676.6</v>
      </c>
      <c r="AB47" s="36" t="s">
        <v>38</v>
      </c>
      <c r="AC47" s="1" t="s">
        <v>40</v>
      </c>
    </row>
    <row r="48" spans="1:29" s="18" customFormat="1" ht="60" customHeight="1" x14ac:dyDescent="0.25">
      <c r="A48" s="11">
        <v>45</v>
      </c>
      <c r="B48" s="1" t="s">
        <v>5914</v>
      </c>
      <c r="C48" s="1" t="s">
        <v>27</v>
      </c>
      <c r="D48" s="1" t="s">
        <v>109</v>
      </c>
      <c r="E48" s="1" t="s">
        <v>9277</v>
      </c>
      <c r="F48" s="1" t="s">
        <v>1860</v>
      </c>
      <c r="G48" s="1" t="s">
        <v>9276</v>
      </c>
      <c r="H48" s="1" t="s">
        <v>9275</v>
      </c>
      <c r="I48" s="12" t="s">
        <v>9274</v>
      </c>
      <c r="J48" s="1" t="str">
        <f>E48</f>
        <v>Ghari Hasso Khan</v>
      </c>
      <c r="K48" s="1" t="s">
        <v>9273</v>
      </c>
      <c r="L48" s="1" t="s">
        <v>9272</v>
      </c>
      <c r="M48" s="1" t="s">
        <v>2929</v>
      </c>
      <c r="N48" s="1">
        <v>3</v>
      </c>
      <c r="O48" s="1">
        <v>5.47</v>
      </c>
      <c r="P48" s="1">
        <v>1269523</v>
      </c>
      <c r="Q48" s="47">
        <v>761714</v>
      </c>
      <c r="R48" s="12" t="s">
        <v>9271</v>
      </c>
      <c r="S48" s="12" t="s">
        <v>3065</v>
      </c>
      <c r="T48" s="1">
        <v>507809</v>
      </c>
      <c r="U48" s="1">
        <f t="shared" si="13"/>
        <v>187809</v>
      </c>
      <c r="V48" s="1">
        <v>634762</v>
      </c>
      <c r="W48" s="1">
        <v>507809</v>
      </c>
      <c r="X48" s="1">
        <f>V48+W48</f>
        <v>1142571</v>
      </c>
      <c r="Y48" s="1">
        <v>1269523</v>
      </c>
      <c r="Z48" s="1">
        <v>126952</v>
      </c>
      <c r="AA48" s="47">
        <f>Z48</f>
        <v>126952</v>
      </c>
      <c r="AB48" s="36" t="s">
        <v>38</v>
      </c>
      <c r="AC48" s="1" t="s">
        <v>40</v>
      </c>
    </row>
    <row r="49" spans="1:29" s="18" customFormat="1" ht="60" customHeight="1" x14ac:dyDescent="0.25">
      <c r="A49" s="5">
        <v>46</v>
      </c>
      <c r="B49" s="5" t="s">
        <v>5914</v>
      </c>
      <c r="C49" s="5" t="s">
        <v>27</v>
      </c>
      <c r="D49" s="5" t="s">
        <v>109</v>
      </c>
      <c r="E49" s="5" t="s">
        <v>2353</v>
      </c>
      <c r="F49" s="5" t="s">
        <v>7752</v>
      </c>
      <c r="G49" s="5" t="s">
        <v>9270</v>
      </c>
      <c r="H49" s="5" t="s">
        <v>9269</v>
      </c>
      <c r="I49" s="5" t="s">
        <v>7755</v>
      </c>
      <c r="J49" s="5" t="str">
        <f>E49</f>
        <v>Taja Bara</v>
      </c>
      <c r="K49" s="5" t="s">
        <v>9268</v>
      </c>
      <c r="L49" s="5" t="s">
        <v>9268</v>
      </c>
      <c r="M49" s="5" t="s">
        <v>2929</v>
      </c>
      <c r="N49" s="5">
        <v>6</v>
      </c>
      <c r="O49" s="5">
        <v>5.76</v>
      </c>
      <c r="P49" s="5">
        <v>1028174</v>
      </c>
      <c r="Q49" s="47">
        <v>616904</v>
      </c>
      <c r="R49" s="1" t="s">
        <v>9247</v>
      </c>
      <c r="S49" s="35" t="s">
        <v>2842</v>
      </c>
      <c r="T49" s="1">
        <v>411270</v>
      </c>
      <c r="U49" s="1">
        <f t="shared" si="13"/>
        <v>91270</v>
      </c>
      <c r="V49" s="5">
        <v>514087</v>
      </c>
      <c r="W49" s="5">
        <v>411270</v>
      </c>
      <c r="X49" s="5">
        <f>V49+W49</f>
        <v>925357</v>
      </c>
      <c r="Y49" s="1">
        <v>1028174</v>
      </c>
      <c r="Z49" s="1">
        <v>102817</v>
      </c>
      <c r="AA49" s="50">
        <f>Z49</f>
        <v>102817</v>
      </c>
      <c r="AB49" s="36" t="s">
        <v>38</v>
      </c>
      <c r="AC49" s="5" t="s">
        <v>40</v>
      </c>
    </row>
    <row r="50" spans="1:29" s="18" customFormat="1" ht="60" customHeight="1" x14ac:dyDescent="0.25">
      <c r="A50" s="11">
        <v>47</v>
      </c>
      <c r="B50" s="5" t="s">
        <v>5914</v>
      </c>
      <c r="C50" s="5" t="s">
        <v>27</v>
      </c>
      <c r="D50" s="5" t="s">
        <v>27</v>
      </c>
      <c r="E50" s="5" t="s">
        <v>2168</v>
      </c>
      <c r="F50" s="5" t="s">
        <v>3796</v>
      </c>
      <c r="G50" s="5" t="s">
        <v>9267</v>
      </c>
      <c r="H50" s="5" t="s">
        <v>9266</v>
      </c>
      <c r="I50" s="5" t="s">
        <v>9232</v>
      </c>
      <c r="J50" s="5" t="s">
        <v>2168</v>
      </c>
      <c r="K50" s="5" t="s">
        <v>9265</v>
      </c>
      <c r="L50" s="5" t="s">
        <v>9264</v>
      </c>
      <c r="M50" s="5" t="s">
        <v>2929</v>
      </c>
      <c r="N50" s="5">
        <v>6.05</v>
      </c>
      <c r="O50" s="5">
        <v>5.47</v>
      </c>
      <c r="P50" s="5">
        <v>1269523</v>
      </c>
      <c r="Q50" s="5">
        <v>761714</v>
      </c>
      <c r="R50" s="5" t="s">
        <v>9263</v>
      </c>
      <c r="S50" s="5" t="s">
        <v>9262</v>
      </c>
      <c r="T50" s="5">
        <v>473466</v>
      </c>
      <c r="U50" s="1">
        <f t="shared" si="13"/>
        <v>153466</v>
      </c>
      <c r="V50" s="5">
        <v>634762</v>
      </c>
      <c r="W50" s="5">
        <v>503905</v>
      </c>
      <c r="X50" s="5">
        <v>1138667</v>
      </c>
      <c r="Y50" s="5">
        <v>1265186</v>
      </c>
      <c r="Z50" s="5">
        <v>126519</v>
      </c>
      <c r="AA50" s="5">
        <v>126519</v>
      </c>
      <c r="AB50" s="36" t="s">
        <v>38</v>
      </c>
      <c r="AC50" s="5" t="s">
        <v>40</v>
      </c>
    </row>
    <row r="51" spans="1:29" s="18" customFormat="1" ht="60" customHeight="1" x14ac:dyDescent="0.25">
      <c r="A51" s="5">
        <v>48</v>
      </c>
      <c r="B51" s="5" t="s">
        <v>5914</v>
      </c>
      <c r="C51" s="5" t="s">
        <v>27</v>
      </c>
      <c r="D51" s="5" t="s">
        <v>117</v>
      </c>
      <c r="E51" s="5" t="s">
        <v>9257</v>
      </c>
      <c r="F51" s="5" t="s">
        <v>9261</v>
      </c>
      <c r="G51" s="5" t="s">
        <v>9260</v>
      </c>
      <c r="H51" s="5" t="s">
        <v>9259</v>
      </c>
      <c r="I51" s="5" t="s">
        <v>9258</v>
      </c>
      <c r="J51" s="5" t="s">
        <v>9257</v>
      </c>
      <c r="K51" s="5" t="s">
        <v>9256</v>
      </c>
      <c r="L51" s="5" t="s">
        <v>9255</v>
      </c>
      <c r="M51" s="5" t="s">
        <v>2929</v>
      </c>
      <c r="N51" s="5">
        <v>4.5999999999999996</v>
      </c>
      <c r="O51" s="5">
        <v>5.74</v>
      </c>
      <c r="P51" s="5">
        <v>1304729</v>
      </c>
      <c r="Q51" s="5">
        <v>782837</v>
      </c>
      <c r="R51" s="5" t="s">
        <v>9254</v>
      </c>
      <c r="S51" s="5" t="s">
        <v>9253</v>
      </c>
      <c r="T51" s="5">
        <v>521892</v>
      </c>
      <c r="U51" s="1">
        <f t="shared" si="13"/>
        <v>201892</v>
      </c>
      <c r="V51" s="5">
        <v>652364</v>
      </c>
      <c r="W51" s="5">
        <v>521892</v>
      </c>
      <c r="X51" s="5">
        <v>1174256</v>
      </c>
      <c r="Y51" s="5">
        <v>1304729</v>
      </c>
      <c r="Z51" s="5">
        <v>130473</v>
      </c>
      <c r="AA51" s="5">
        <v>130473</v>
      </c>
      <c r="AB51" s="36" t="s">
        <v>38</v>
      </c>
      <c r="AC51" s="1" t="s">
        <v>40</v>
      </c>
    </row>
    <row r="52" spans="1:29" s="18" customFormat="1" ht="60" customHeight="1" x14ac:dyDescent="0.25">
      <c r="A52" s="11">
        <v>49</v>
      </c>
      <c r="B52" s="1" t="s">
        <v>5914</v>
      </c>
      <c r="C52" s="1" t="s">
        <v>27</v>
      </c>
      <c r="D52" s="1" t="s">
        <v>27</v>
      </c>
      <c r="E52" s="1" t="s">
        <v>1848</v>
      </c>
      <c r="F52" s="1" t="s">
        <v>1848</v>
      </c>
      <c r="G52" s="1" t="s">
        <v>9252</v>
      </c>
      <c r="H52" s="1" t="s">
        <v>9251</v>
      </c>
      <c r="I52" s="1" t="s">
        <v>9250</v>
      </c>
      <c r="J52" s="1" t="s">
        <v>1848</v>
      </c>
      <c r="K52" s="1" t="s">
        <v>9249</v>
      </c>
      <c r="L52" s="1" t="s">
        <v>9248</v>
      </c>
      <c r="M52" s="1" t="s">
        <v>2929</v>
      </c>
      <c r="N52" s="1">
        <v>3.8</v>
      </c>
      <c r="O52" s="1">
        <v>5.76</v>
      </c>
      <c r="P52" s="1">
        <v>1028174</v>
      </c>
      <c r="Q52" s="1">
        <v>616904</v>
      </c>
      <c r="R52" s="1" t="s">
        <v>9247</v>
      </c>
      <c r="S52" s="1" t="s">
        <v>2819</v>
      </c>
      <c r="T52" s="1">
        <v>548174</v>
      </c>
      <c r="U52" s="1">
        <f t="shared" si="13"/>
        <v>228174</v>
      </c>
      <c r="V52" s="1">
        <v>514087</v>
      </c>
      <c r="W52" s="1">
        <v>411270</v>
      </c>
      <c r="X52" s="1">
        <v>925357</v>
      </c>
      <c r="Y52" s="1">
        <v>925357</v>
      </c>
      <c r="Z52" s="1">
        <v>102817</v>
      </c>
      <c r="AA52" s="1">
        <v>102817</v>
      </c>
      <c r="AB52" s="36" t="s">
        <v>38</v>
      </c>
      <c r="AC52" s="1" t="s">
        <v>40</v>
      </c>
    </row>
    <row r="53" spans="1:29" s="18" customFormat="1" ht="60" customHeight="1" x14ac:dyDescent="0.25">
      <c r="A53" s="5">
        <v>50</v>
      </c>
      <c r="B53" s="11" t="s">
        <v>5914</v>
      </c>
      <c r="C53" s="11" t="s">
        <v>27</v>
      </c>
      <c r="D53" s="11" t="s">
        <v>28</v>
      </c>
      <c r="E53" s="11" t="s">
        <v>3960</v>
      </c>
      <c r="F53" s="11" t="s">
        <v>3960</v>
      </c>
      <c r="G53" s="11" t="s">
        <v>1332</v>
      </c>
      <c r="H53" s="5" t="s">
        <v>9246</v>
      </c>
      <c r="I53" s="5" t="s">
        <v>2364</v>
      </c>
      <c r="J53" s="11" t="str">
        <f>E53</f>
        <v>Jalwal</v>
      </c>
      <c r="K53" s="11" t="s">
        <v>9245</v>
      </c>
      <c r="L53" s="11" t="s">
        <v>9244</v>
      </c>
      <c r="M53" s="11" t="s">
        <v>2929</v>
      </c>
      <c r="N53" s="11">
        <v>2</v>
      </c>
      <c r="O53" s="11">
        <v>5.55</v>
      </c>
      <c r="P53" s="50">
        <v>993365</v>
      </c>
      <c r="Q53" s="11">
        <v>596019</v>
      </c>
      <c r="R53" s="11" t="s">
        <v>6177</v>
      </c>
      <c r="S53" s="11" t="s">
        <v>1833</v>
      </c>
      <c r="T53" s="11">
        <v>397586</v>
      </c>
      <c r="U53" s="1">
        <f t="shared" si="13"/>
        <v>77586</v>
      </c>
      <c r="V53" s="11">
        <v>397586</v>
      </c>
      <c r="W53" s="11">
        <f>U53+V53</f>
        <v>475172</v>
      </c>
      <c r="X53" s="11">
        <f>V53+W53</f>
        <v>872758</v>
      </c>
      <c r="Y53" s="11">
        <f>X53+T53</f>
        <v>1270344</v>
      </c>
      <c r="Z53" s="11">
        <v>99337</v>
      </c>
      <c r="AA53" s="11">
        <f>Y53*0.1</f>
        <v>127034.40000000001</v>
      </c>
      <c r="AB53" s="36" t="s">
        <v>38</v>
      </c>
      <c r="AC53" s="77" t="s">
        <v>9314</v>
      </c>
    </row>
    <row r="54" spans="1:29" s="18" customFormat="1" ht="60" customHeight="1" x14ac:dyDescent="0.25">
      <c r="A54" s="11">
        <v>51</v>
      </c>
      <c r="B54" s="1" t="s">
        <v>5914</v>
      </c>
      <c r="C54" s="4" t="s">
        <v>1549</v>
      </c>
      <c r="D54" s="4" t="s">
        <v>1549</v>
      </c>
      <c r="E54" s="1" t="s">
        <v>9338</v>
      </c>
      <c r="F54" s="1" t="s">
        <v>9338</v>
      </c>
      <c r="G54" s="17" t="s">
        <v>9341</v>
      </c>
      <c r="H54" s="1" t="s">
        <v>9340</v>
      </c>
      <c r="I54" s="1" t="s">
        <v>9339</v>
      </c>
      <c r="J54" s="1" t="s">
        <v>9338</v>
      </c>
      <c r="K54" s="1">
        <v>33.48527</v>
      </c>
      <c r="L54" s="1">
        <v>73.903889000000007</v>
      </c>
      <c r="M54" s="77" t="s">
        <v>1208</v>
      </c>
      <c r="N54" s="1">
        <v>40</v>
      </c>
      <c r="O54" s="1">
        <v>5.5</v>
      </c>
      <c r="P54" s="1">
        <v>1304729</v>
      </c>
      <c r="Q54" s="1">
        <v>782837</v>
      </c>
      <c r="R54" s="7">
        <v>45636</v>
      </c>
      <c r="S54" s="1" t="s">
        <v>9337</v>
      </c>
      <c r="T54" s="1">
        <v>521891</v>
      </c>
      <c r="U54" s="1"/>
      <c r="V54" s="77">
        <v>652364</v>
      </c>
      <c r="W54" s="1">
        <v>521891</v>
      </c>
      <c r="X54" s="1">
        <v>1174255</v>
      </c>
      <c r="Y54" s="1">
        <v>1304729</v>
      </c>
      <c r="Z54" s="77" t="s">
        <v>38</v>
      </c>
      <c r="AA54" s="77" t="s">
        <v>38</v>
      </c>
      <c r="AB54" s="36" t="s">
        <v>38</v>
      </c>
      <c r="AC54" s="1" t="s">
        <v>40</v>
      </c>
    </row>
    <row r="55" spans="1:29" s="18" customFormat="1" ht="60" customHeight="1" x14ac:dyDescent="0.25">
      <c r="A55" s="5">
        <v>52</v>
      </c>
      <c r="B55" s="11" t="s">
        <v>5914</v>
      </c>
      <c r="C55" s="11" t="s">
        <v>27</v>
      </c>
      <c r="D55" s="11" t="s">
        <v>28</v>
      </c>
      <c r="E55" s="11" t="s">
        <v>297</v>
      </c>
      <c r="F55" s="11" t="s">
        <v>297</v>
      </c>
      <c r="G55" s="11" t="s">
        <v>9243</v>
      </c>
      <c r="H55" s="5" t="s">
        <v>9242</v>
      </c>
      <c r="I55" s="5" t="s">
        <v>2370</v>
      </c>
      <c r="J55" s="11" t="str">
        <f>E55</f>
        <v>Pind Sultani</v>
      </c>
      <c r="K55" s="11" t="s">
        <v>5110</v>
      </c>
      <c r="L55" s="11" t="s">
        <v>5111</v>
      </c>
      <c r="M55" s="11" t="s">
        <v>2929</v>
      </c>
      <c r="N55" s="11">
        <v>3.53</v>
      </c>
      <c r="O55" s="11">
        <v>5.55</v>
      </c>
      <c r="P55" s="50">
        <v>999668</v>
      </c>
      <c r="Q55" s="11">
        <v>599801</v>
      </c>
      <c r="R55" s="11" t="s">
        <v>6177</v>
      </c>
      <c r="S55" s="11" t="s">
        <v>1833</v>
      </c>
      <c r="T55" s="11">
        <v>399863</v>
      </c>
      <c r="U55" s="1">
        <f t="shared" ref="U55:U60" si="14">T55-320000</f>
        <v>79863</v>
      </c>
      <c r="V55" s="11">
        <v>397586</v>
      </c>
      <c r="W55" s="11">
        <f t="shared" ref="W55:X58" si="15">U55+V55</f>
        <v>477449</v>
      </c>
      <c r="X55" s="11">
        <f t="shared" si="15"/>
        <v>875035</v>
      </c>
      <c r="Y55" s="11">
        <f>X55+T55</f>
        <v>1274898</v>
      </c>
      <c r="Z55" s="11">
        <v>99967</v>
      </c>
      <c r="AA55" s="11">
        <f>Y55*0.1</f>
        <v>127489.8</v>
      </c>
      <c r="AB55" s="36" t="s">
        <v>38</v>
      </c>
      <c r="AC55" s="1" t="s">
        <v>40</v>
      </c>
    </row>
    <row r="56" spans="1:29" s="18" customFormat="1" ht="60" customHeight="1" x14ac:dyDescent="0.25">
      <c r="A56" s="11">
        <v>53</v>
      </c>
      <c r="B56" s="11" t="s">
        <v>5914</v>
      </c>
      <c r="C56" s="11" t="s">
        <v>27</v>
      </c>
      <c r="D56" s="11" t="s">
        <v>9241</v>
      </c>
      <c r="E56" s="11" t="s">
        <v>2178</v>
      </c>
      <c r="F56" s="11" t="s">
        <v>2178</v>
      </c>
      <c r="G56" s="11" t="s">
        <v>9240</v>
      </c>
      <c r="H56" s="5" t="s">
        <v>9239</v>
      </c>
      <c r="I56" s="5" t="s">
        <v>2376</v>
      </c>
      <c r="J56" s="11" t="str">
        <f>E56</f>
        <v>Rangli</v>
      </c>
      <c r="K56" s="11">
        <v>33.856380000000001</v>
      </c>
      <c r="L56" s="11">
        <v>72.829498000000001</v>
      </c>
      <c r="M56" s="11" t="s">
        <v>2929</v>
      </c>
      <c r="N56" s="11">
        <v>2.2000000000000002</v>
      </c>
      <c r="O56" s="11">
        <v>5.5</v>
      </c>
      <c r="P56" s="5">
        <v>1036487</v>
      </c>
      <c r="Q56" s="11">
        <v>621892</v>
      </c>
      <c r="R56" s="11" t="s">
        <v>9238</v>
      </c>
      <c r="S56" s="11" t="s">
        <v>2208</v>
      </c>
      <c r="T56" s="11">
        <v>414595</v>
      </c>
      <c r="U56" s="1">
        <f t="shared" si="14"/>
        <v>94595</v>
      </c>
      <c r="V56" s="11">
        <v>406708</v>
      </c>
      <c r="W56" s="11">
        <f t="shared" si="15"/>
        <v>501303</v>
      </c>
      <c r="X56" s="11">
        <f t="shared" si="15"/>
        <v>908011</v>
      </c>
      <c r="Y56" s="11">
        <f>X56+T56</f>
        <v>1322606</v>
      </c>
      <c r="Z56" s="11">
        <v>103649</v>
      </c>
      <c r="AA56" s="11">
        <f>Y56*0.1</f>
        <v>132260.6</v>
      </c>
      <c r="AB56" s="36" t="s">
        <v>38</v>
      </c>
      <c r="AC56" s="1" t="s">
        <v>40</v>
      </c>
    </row>
    <row r="57" spans="1:29" s="18" customFormat="1" ht="60" customHeight="1" x14ac:dyDescent="0.25">
      <c r="A57" s="5">
        <v>54</v>
      </c>
      <c r="B57" s="11" t="s">
        <v>5914</v>
      </c>
      <c r="C57" s="11" t="s">
        <v>27</v>
      </c>
      <c r="D57" s="11" t="s">
        <v>28</v>
      </c>
      <c r="E57" s="11" t="s">
        <v>297</v>
      </c>
      <c r="F57" s="11" t="s">
        <v>297</v>
      </c>
      <c r="G57" s="11" t="s">
        <v>9237</v>
      </c>
      <c r="H57" s="5" t="s">
        <v>9236</v>
      </c>
      <c r="I57" s="11" t="s">
        <v>7755</v>
      </c>
      <c r="J57" s="11" t="str">
        <f>E57</f>
        <v>Pind Sultani</v>
      </c>
      <c r="K57" s="11">
        <v>32.123170000000002</v>
      </c>
      <c r="L57" s="11">
        <v>72.435100000000006</v>
      </c>
      <c r="M57" s="11" t="s">
        <v>2929</v>
      </c>
      <c r="N57" s="11">
        <v>3.95</v>
      </c>
      <c r="O57" s="11">
        <v>5.55</v>
      </c>
      <c r="P57" s="5">
        <v>999656</v>
      </c>
      <c r="Q57" s="11">
        <v>599794</v>
      </c>
      <c r="R57" s="11" t="s">
        <v>2218</v>
      </c>
      <c r="S57" s="11" t="s">
        <v>9235</v>
      </c>
      <c r="T57" s="11">
        <v>399863</v>
      </c>
      <c r="U57" s="1">
        <f t="shared" si="14"/>
        <v>79863</v>
      </c>
      <c r="V57" s="11">
        <v>399862</v>
      </c>
      <c r="W57" s="11">
        <f t="shared" si="15"/>
        <v>479725</v>
      </c>
      <c r="X57" s="11">
        <f t="shared" si="15"/>
        <v>879587</v>
      </c>
      <c r="Y57" s="11">
        <f>X57+T57</f>
        <v>1279450</v>
      </c>
      <c r="Z57" s="11">
        <v>99966</v>
      </c>
      <c r="AA57" s="11">
        <f>Y57*0.1</f>
        <v>127945</v>
      </c>
      <c r="AB57" s="36" t="s">
        <v>38</v>
      </c>
      <c r="AC57" s="1" t="s">
        <v>40</v>
      </c>
    </row>
    <row r="58" spans="1:29" s="18" customFormat="1" ht="60" customHeight="1" x14ac:dyDescent="0.25">
      <c r="A58" s="11">
        <v>55</v>
      </c>
      <c r="B58" s="11" t="s">
        <v>5914</v>
      </c>
      <c r="C58" s="11" t="s">
        <v>27</v>
      </c>
      <c r="D58" s="11" t="s">
        <v>28</v>
      </c>
      <c r="E58" s="11" t="s">
        <v>3960</v>
      </c>
      <c r="F58" s="11" t="s">
        <v>3960</v>
      </c>
      <c r="G58" s="11" t="s">
        <v>9234</v>
      </c>
      <c r="H58" s="11" t="s">
        <v>9233</v>
      </c>
      <c r="I58" s="11" t="s">
        <v>9232</v>
      </c>
      <c r="J58" s="11" t="str">
        <f>E58</f>
        <v>Jalwal</v>
      </c>
      <c r="K58" s="11" t="s">
        <v>9231</v>
      </c>
      <c r="L58" s="11" t="s">
        <v>5111</v>
      </c>
      <c r="M58" s="11" t="s">
        <v>2929</v>
      </c>
      <c r="N58" s="11">
        <v>2.73</v>
      </c>
      <c r="O58" s="11">
        <v>5.55</v>
      </c>
      <c r="P58" s="5">
        <v>999656</v>
      </c>
      <c r="Q58" s="11">
        <v>599794</v>
      </c>
      <c r="R58" s="11" t="s">
        <v>9230</v>
      </c>
      <c r="S58" s="11" t="s">
        <v>2182</v>
      </c>
      <c r="T58" s="11">
        <v>399863</v>
      </c>
      <c r="U58" s="1">
        <f t="shared" si="14"/>
        <v>79863</v>
      </c>
      <c r="V58" s="11">
        <v>399862</v>
      </c>
      <c r="W58" s="11">
        <f t="shared" si="15"/>
        <v>479725</v>
      </c>
      <c r="X58" s="11">
        <f t="shared" si="15"/>
        <v>879587</v>
      </c>
      <c r="Y58" s="11">
        <f>X58+T58</f>
        <v>1279450</v>
      </c>
      <c r="Z58" s="11">
        <v>99966</v>
      </c>
      <c r="AA58" s="11">
        <f>Y58*0.1</f>
        <v>127945</v>
      </c>
      <c r="AB58" s="36" t="s">
        <v>38</v>
      </c>
      <c r="AC58" s="5" t="s">
        <v>50</v>
      </c>
    </row>
    <row r="59" spans="1:29" s="18" customFormat="1" ht="60" customHeight="1" x14ac:dyDescent="0.25">
      <c r="A59" s="5">
        <v>56</v>
      </c>
      <c r="B59" s="1" t="s">
        <v>5914</v>
      </c>
      <c r="C59" s="1" t="s">
        <v>363</v>
      </c>
      <c r="D59" s="1" t="s">
        <v>364</v>
      </c>
      <c r="E59" s="1" t="s">
        <v>2582</v>
      </c>
      <c r="F59" s="1" t="s">
        <v>2583</v>
      </c>
      <c r="G59" s="5" t="s">
        <v>2584</v>
      </c>
      <c r="H59" s="1" t="s">
        <v>9229</v>
      </c>
      <c r="I59" s="12" t="s">
        <v>9228</v>
      </c>
      <c r="J59" s="1" t="s">
        <v>2582</v>
      </c>
      <c r="K59" s="1" t="s">
        <v>9227</v>
      </c>
      <c r="L59" s="1" t="s">
        <v>9226</v>
      </c>
      <c r="M59" s="1" t="s">
        <v>2929</v>
      </c>
      <c r="N59" s="12">
        <v>64</v>
      </c>
      <c r="O59" s="1">
        <v>5.45</v>
      </c>
      <c r="P59" s="1">
        <v>863366</v>
      </c>
      <c r="Q59" s="50">
        <v>518020</v>
      </c>
      <c r="R59" s="12" t="s">
        <v>5379</v>
      </c>
      <c r="S59" s="12" t="s">
        <v>7314</v>
      </c>
      <c r="T59" s="50">
        <v>345346</v>
      </c>
      <c r="U59" s="47">
        <f t="shared" si="14"/>
        <v>25346</v>
      </c>
      <c r="V59" s="5">
        <v>431683</v>
      </c>
      <c r="W59" s="5">
        <v>345346</v>
      </c>
      <c r="X59" s="50">
        <f>V59+W59</f>
        <v>777029</v>
      </c>
      <c r="Y59" s="5">
        <v>863366</v>
      </c>
      <c r="Z59" s="50">
        <v>86337</v>
      </c>
      <c r="AA59" s="36" t="s">
        <v>38</v>
      </c>
      <c r="AB59" s="36" t="s">
        <v>38</v>
      </c>
      <c r="AC59" s="5" t="s">
        <v>50</v>
      </c>
    </row>
    <row r="60" spans="1:29" s="18" customFormat="1" ht="60" customHeight="1" x14ac:dyDescent="0.25">
      <c r="A60" s="11">
        <v>57</v>
      </c>
      <c r="B60" s="1" t="s">
        <v>5914</v>
      </c>
      <c r="C60" s="1" t="s">
        <v>363</v>
      </c>
      <c r="D60" s="1" t="s">
        <v>363</v>
      </c>
      <c r="E60" s="1" t="s">
        <v>9223</v>
      </c>
      <c r="F60" s="5" t="s">
        <v>7894</v>
      </c>
      <c r="G60" s="5" t="s">
        <v>9225</v>
      </c>
      <c r="H60" s="1" t="s">
        <v>2712</v>
      </c>
      <c r="I60" s="12" t="s">
        <v>9224</v>
      </c>
      <c r="J60" s="1" t="s">
        <v>9223</v>
      </c>
      <c r="K60" s="1" t="s">
        <v>9222</v>
      </c>
      <c r="L60" s="1" t="s">
        <v>9221</v>
      </c>
      <c r="M60" s="1" t="s">
        <v>2929</v>
      </c>
      <c r="N60" s="12">
        <v>20</v>
      </c>
      <c r="O60" s="1">
        <v>5.45</v>
      </c>
      <c r="P60" s="1">
        <v>1076746</v>
      </c>
      <c r="Q60" s="1">
        <v>646048</v>
      </c>
      <c r="R60" s="35" t="s">
        <v>9220</v>
      </c>
      <c r="S60" s="12" t="s">
        <v>3572</v>
      </c>
      <c r="T60" s="1">
        <v>430698</v>
      </c>
      <c r="U60" s="47">
        <f t="shared" si="14"/>
        <v>110698</v>
      </c>
      <c r="V60" s="5">
        <v>538373</v>
      </c>
      <c r="W60" s="1">
        <v>430698</v>
      </c>
      <c r="X60" s="1">
        <v>969071</v>
      </c>
      <c r="Y60" s="1">
        <v>1076746</v>
      </c>
      <c r="Z60" s="47">
        <v>107675</v>
      </c>
      <c r="AA60" s="36" t="s">
        <v>38</v>
      </c>
      <c r="AB60" s="36" t="s">
        <v>38</v>
      </c>
      <c r="AC60" s="5" t="s">
        <v>50</v>
      </c>
    </row>
    <row r="61" spans="1:29" s="18" customFormat="1" ht="60" customHeight="1" x14ac:dyDescent="0.25">
      <c r="A61" s="5">
        <v>58</v>
      </c>
      <c r="B61" s="1" t="s">
        <v>5914</v>
      </c>
      <c r="C61" s="11" t="s">
        <v>363</v>
      </c>
      <c r="D61" s="11" t="s">
        <v>387</v>
      </c>
      <c r="E61" s="11" t="s">
        <v>388</v>
      </c>
      <c r="F61" s="11" t="s">
        <v>388</v>
      </c>
      <c r="G61" s="11" t="s">
        <v>7717</v>
      </c>
      <c r="H61" s="11" t="s">
        <v>7716</v>
      </c>
      <c r="I61" s="11" t="s">
        <v>9219</v>
      </c>
      <c r="J61" s="11" t="s">
        <v>388</v>
      </c>
      <c r="K61" s="11">
        <v>32.729259999999996</v>
      </c>
      <c r="L61" s="11">
        <v>72.203980000000001</v>
      </c>
      <c r="M61" s="11" t="s">
        <v>420</v>
      </c>
      <c r="N61" s="11">
        <v>36</v>
      </c>
      <c r="O61" s="11">
        <v>5.5</v>
      </c>
      <c r="P61" s="11">
        <v>1311020</v>
      </c>
      <c r="Q61" s="11">
        <v>786613</v>
      </c>
      <c r="R61" s="37" t="s">
        <v>9218</v>
      </c>
      <c r="S61" s="37" t="s">
        <v>9217</v>
      </c>
      <c r="T61" s="11">
        <v>524408</v>
      </c>
      <c r="U61" s="47">
        <v>262205</v>
      </c>
      <c r="V61" s="11">
        <v>786613</v>
      </c>
      <c r="W61" s="36" t="s">
        <v>38</v>
      </c>
      <c r="X61" s="36" t="s">
        <v>38</v>
      </c>
      <c r="Y61" s="36" t="s">
        <v>38</v>
      </c>
      <c r="Z61" s="36" t="s">
        <v>38</v>
      </c>
      <c r="AA61" s="36" t="s">
        <v>38</v>
      </c>
      <c r="AB61" s="11" t="s">
        <v>9216</v>
      </c>
      <c r="AC61" s="1" t="s">
        <v>50</v>
      </c>
    </row>
    <row r="62" spans="1:29" s="18" customFormat="1" ht="60" customHeight="1" x14ac:dyDescent="0.25">
      <c r="A62" s="11">
        <v>59</v>
      </c>
      <c r="B62" s="1" t="s">
        <v>5914</v>
      </c>
      <c r="C62" s="1" t="s">
        <v>1549</v>
      </c>
      <c r="D62" s="1" t="s">
        <v>1549</v>
      </c>
      <c r="E62" s="1" t="s">
        <v>9211</v>
      </c>
      <c r="F62" s="1" t="s">
        <v>9215</v>
      </c>
      <c r="G62" s="1" t="s">
        <v>9214</v>
      </c>
      <c r="H62" s="1" t="s">
        <v>9213</v>
      </c>
      <c r="I62" s="1" t="s">
        <v>9212</v>
      </c>
      <c r="J62" s="1" t="s">
        <v>9211</v>
      </c>
      <c r="K62" s="1" t="s">
        <v>9210</v>
      </c>
      <c r="L62" s="1" t="s">
        <v>9209</v>
      </c>
      <c r="M62" s="1" t="s">
        <v>1208</v>
      </c>
      <c r="N62" s="1">
        <v>3.14</v>
      </c>
      <c r="O62" s="12">
        <v>5.5</v>
      </c>
      <c r="P62" s="1">
        <v>1304729</v>
      </c>
      <c r="Q62" s="1">
        <v>782837</v>
      </c>
      <c r="R62" s="7">
        <v>44905</v>
      </c>
      <c r="S62" s="1" t="s">
        <v>9208</v>
      </c>
      <c r="T62" s="1">
        <v>521891</v>
      </c>
      <c r="U62" s="1">
        <f>T62-320000</f>
        <v>201891</v>
      </c>
      <c r="V62" s="1">
        <v>652364</v>
      </c>
      <c r="W62" s="1">
        <v>521891</v>
      </c>
      <c r="X62" s="1">
        <v>1174255</v>
      </c>
      <c r="Y62" s="1">
        <f>V62+W62</f>
        <v>1174255</v>
      </c>
      <c r="Z62" s="36" t="s">
        <v>38</v>
      </c>
      <c r="AA62" s="36" t="s">
        <v>38</v>
      </c>
      <c r="AB62" s="1" t="s">
        <v>1607</v>
      </c>
      <c r="AC62" s="77" t="s">
        <v>2810</v>
      </c>
    </row>
    <row r="63" spans="1:29" s="18" customFormat="1" ht="60" customHeight="1" x14ac:dyDescent="0.25">
      <c r="A63" s="5">
        <v>60</v>
      </c>
      <c r="B63" s="1" t="s">
        <v>7290</v>
      </c>
      <c r="C63" s="1" t="s">
        <v>363</v>
      </c>
      <c r="D63" s="1" t="s">
        <v>363</v>
      </c>
      <c r="E63" s="1" t="s">
        <v>9355</v>
      </c>
      <c r="F63" s="1" t="s">
        <v>9355</v>
      </c>
      <c r="G63" s="1" t="s">
        <v>9362</v>
      </c>
      <c r="H63" s="1" t="s">
        <v>9361</v>
      </c>
      <c r="I63" s="1" t="s">
        <v>9352</v>
      </c>
      <c r="J63" s="1" t="s">
        <v>9351</v>
      </c>
      <c r="K63" s="1">
        <v>33.177169999999997</v>
      </c>
      <c r="L63" s="1">
        <v>72.643190000000004</v>
      </c>
      <c r="M63" s="1" t="s">
        <v>1208</v>
      </c>
      <c r="N63" s="1">
        <v>2.77</v>
      </c>
      <c r="O63" s="12">
        <v>5.5</v>
      </c>
      <c r="P63" s="1">
        <v>1289714</v>
      </c>
      <c r="Q63" s="1">
        <v>773828</v>
      </c>
      <c r="R63" s="40" t="s">
        <v>9350</v>
      </c>
      <c r="S63" s="40" t="s">
        <v>9360</v>
      </c>
      <c r="T63" s="1">
        <v>515886</v>
      </c>
      <c r="U63" s="36" t="s">
        <v>38</v>
      </c>
      <c r="V63" s="1">
        <v>657743</v>
      </c>
      <c r="W63" s="1">
        <v>519567</v>
      </c>
      <c r="X63" s="1">
        <v>1177310</v>
      </c>
      <c r="Y63" s="77" t="s">
        <v>38</v>
      </c>
      <c r="Z63" s="77" t="s">
        <v>38</v>
      </c>
      <c r="AA63" s="77" t="s">
        <v>38</v>
      </c>
      <c r="AB63" s="77" t="s">
        <v>38</v>
      </c>
      <c r="AC63" s="131" t="s">
        <v>2810</v>
      </c>
    </row>
    <row r="64" spans="1:29" s="18" customFormat="1" ht="60" customHeight="1" x14ac:dyDescent="0.25">
      <c r="A64" s="11">
        <v>61</v>
      </c>
      <c r="B64" s="17" t="s">
        <v>7290</v>
      </c>
      <c r="C64" s="17" t="s">
        <v>704</v>
      </c>
      <c r="D64" s="17" t="s">
        <v>704</v>
      </c>
      <c r="E64" s="131" t="s">
        <v>5447</v>
      </c>
      <c r="F64" s="131" t="s">
        <v>9417</v>
      </c>
      <c r="G64" s="17" t="s">
        <v>9416</v>
      </c>
      <c r="H64" s="131" t="s">
        <v>9415</v>
      </c>
      <c r="I64" s="216" t="s">
        <v>8968</v>
      </c>
      <c r="J64" s="131" t="s">
        <v>5447</v>
      </c>
      <c r="K64" s="131">
        <v>32.553899999999999</v>
      </c>
      <c r="L64" s="131">
        <v>73.380740000000003</v>
      </c>
      <c r="M64" s="131" t="s">
        <v>1208</v>
      </c>
      <c r="N64" s="131">
        <v>4</v>
      </c>
      <c r="O64" s="131">
        <v>5.5</v>
      </c>
      <c r="P64" s="217">
        <v>1308122</v>
      </c>
      <c r="Q64" s="131">
        <v>784873</v>
      </c>
      <c r="R64" s="218" t="s">
        <v>8258</v>
      </c>
      <c r="S64" s="218">
        <v>45424</v>
      </c>
      <c r="T64" s="131">
        <v>523249</v>
      </c>
      <c r="U64" s="36" t="s">
        <v>38</v>
      </c>
      <c r="V64" s="131">
        <v>657743</v>
      </c>
      <c r="W64" s="131">
        <v>519567</v>
      </c>
      <c r="X64" s="17" t="s">
        <v>38</v>
      </c>
      <c r="Y64" s="17" t="s">
        <v>38</v>
      </c>
      <c r="Z64" s="17" t="s">
        <v>38</v>
      </c>
      <c r="AA64" s="17" t="s">
        <v>38</v>
      </c>
      <c r="AB64" s="17" t="s">
        <v>38</v>
      </c>
      <c r="AC64" s="131" t="s">
        <v>2810</v>
      </c>
    </row>
    <row r="65" spans="1:29" s="18" customFormat="1" ht="60" customHeight="1" x14ac:dyDescent="0.25">
      <c r="A65" s="5">
        <v>62</v>
      </c>
      <c r="B65" s="17" t="s">
        <v>7290</v>
      </c>
      <c r="C65" s="17" t="s">
        <v>9414</v>
      </c>
      <c r="D65" s="17" t="s">
        <v>8774</v>
      </c>
      <c r="E65" s="17" t="s">
        <v>9410</v>
      </c>
      <c r="F65" s="17" t="s">
        <v>4679</v>
      </c>
      <c r="G65" s="17" t="s">
        <v>9413</v>
      </c>
      <c r="H65" s="17" t="s">
        <v>9412</v>
      </c>
      <c r="I65" s="19" t="s">
        <v>9411</v>
      </c>
      <c r="J65" s="17" t="s">
        <v>9410</v>
      </c>
      <c r="K65" s="17">
        <v>33.2592</v>
      </c>
      <c r="L65" s="17">
        <v>73.185100000000006</v>
      </c>
      <c r="M65" s="17" t="s">
        <v>1208</v>
      </c>
      <c r="N65" s="17">
        <v>2.2200000000000002</v>
      </c>
      <c r="O65" s="17">
        <v>5.5</v>
      </c>
      <c r="P65" s="17">
        <v>1295860</v>
      </c>
      <c r="Q65" s="17">
        <v>777516</v>
      </c>
      <c r="R65" s="19" t="s">
        <v>9387</v>
      </c>
      <c r="S65" s="17" t="s">
        <v>9380</v>
      </c>
      <c r="T65" s="17">
        <v>518344</v>
      </c>
      <c r="U65" s="36" t="s">
        <v>38</v>
      </c>
      <c r="V65" s="17">
        <f>'[2]Solar on Dug Well'!AD50/2</f>
        <v>0</v>
      </c>
      <c r="W65" s="17">
        <f>'[2]Solar on Dug Well'!AD50*0.4</f>
        <v>0</v>
      </c>
      <c r="X65" s="17" t="s">
        <v>38</v>
      </c>
      <c r="Y65" s="17" t="s">
        <v>38</v>
      </c>
      <c r="Z65" s="17" t="s">
        <v>38</v>
      </c>
      <c r="AA65" s="17" t="s">
        <v>38</v>
      </c>
      <c r="AB65" s="17" t="s">
        <v>38</v>
      </c>
      <c r="AC65" s="131" t="s">
        <v>2810</v>
      </c>
    </row>
    <row r="66" spans="1:29" s="18" customFormat="1" ht="60" customHeight="1" x14ac:dyDescent="0.25">
      <c r="A66" s="11">
        <v>63</v>
      </c>
      <c r="B66" s="131" t="s">
        <v>7290</v>
      </c>
      <c r="C66" s="131" t="s">
        <v>1549</v>
      </c>
      <c r="D66" s="131" t="s">
        <v>1583</v>
      </c>
      <c r="E66" s="131" t="s">
        <v>9406</v>
      </c>
      <c r="F66" s="131" t="s">
        <v>9406</v>
      </c>
      <c r="G66" s="131" t="s">
        <v>9409</v>
      </c>
      <c r="H66" s="131" t="s">
        <v>9408</v>
      </c>
      <c r="I66" s="216" t="s">
        <v>9407</v>
      </c>
      <c r="J66" s="131" t="s">
        <v>9406</v>
      </c>
      <c r="K66" s="131">
        <v>33.214239999999997</v>
      </c>
      <c r="L66" s="131">
        <v>73.285270999999995</v>
      </c>
      <c r="M66" s="131" t="s">
        <v>1208</v>
      </c>
      <c r="N66" s="131">
        <v>6</v>
      </c>
      <c r="O66" s="131">
        <v>5.5</v>
      </c>
      <c r="P66" s="217">
        <v>1295860</v>
      </c>
      <c r="Q66" s="131">
        <v>1057855</v>
      </c>
      <c r="R66" s="218">
        <v>45251</v>
      </c>
      <c r="S66" s="218">
        <v>45242</v>
      </c>
      <c r="T66" s="131" t="e">
        <f>'Solar on Dug Well'!AC67*0.4</f>
        <v>#VALUE!</v>
      </c>
      <c r="U66" s="36" t="s">
        <v>38</v>
      </c>
      <c r="V66" s="17">
        <f>'[2]Solar on Dug Well'!AD51/2</f>
        <v>0</v>
      </c>
      <c r="W66" s="17">
        <v>423142</v>
      </c>
      <c r="X66" s="17" t="s">
        <v>38</v>
      </c>
      <c r="Y66" s="17" t="s">
        <v>38</v>
      </c>
      <c r="Z66" s="17" t="s">
        <v>38</v>
      </c>
      <c r="AA66" s="17" t="s">
        <v>38</v>
      </c>
      <c r="AB66" s="17" t="s">
        <v>38</v>
      </c>
      <c r="AC66" s="131" t="s">
        <v>2810</v>
      </c>
    </row>
    <row r="67" spans="1:29" s="18" customFormat="1" ht="60" customHeight="1" x14ac:dyDescent="0.25">
      <c r="A67" s="5">
        <v>64</v>
      </c>
      <c r="B67" s="17" t="s">
        <v>7290</v>
      </c>
      <c r="C67" s="17" t="s">
        <v>1549</v>
      </c>
      <c r="D67" s="17" t="s">
        <v>1549</v>
      </c>
      <c r="E67" s="17" t="s">
        <v>9402</v>
      </c>
      <c r="F67" s="17" t="s">
        <v>9405</v>
      </c>
      <c r="G67" s="17" t="s">
        <v>8042</v>
      </c>
      <c r="H67" s="17" t="s">
        <v>9404</v>
      </c>
      <c r="I67" s="17" t="s">
        <v>9403</v>
      </c>
      <c r="J67" s="17" t="s">
        <v>9402</v>
      </c>
      <c r="K67" s="17">
        <v>33.385860000000001</v>
      </c>
      <c r="L67" s="17">
        <v>73.057372999999998</v>
      </c>
      <c r="M67" s="17" t="s">
        <v>1208</v>
      </c>
      <c r="N67" s="17">
        <v>6.3</v>
      </c>
      <c r="O67" s="17">
        <v>5.5</v>
      </c>
      <c r="P67" s="17">
        <v>1295860</v>
      </c>
      <c r="Q67" s="17">
        <v>777516</v>
      </c>
      <c r="R67" s="19" t="s">
        <v>9387</v>
      </c>
      <c r="S67" s="107">
        <v>45242</v>
      </c>
      <c r="T67" s="17">
        <v>518344</v>
      </c>
      <c r="U67" s="36" t="s">
        <v>38</v>
      </c>
      <c r="V67" s="17">
        <f>'[2]Solar on Dug Well'!AD52/2</f>
        <v>0</v>
      </c>
      <c r="W67" s="17">
        <f>'[2]Solar on Dug Well'!AD52*0.4</f>
        <v>0</v>
      </c>
      <c r="X67" s="17" t="s">
        <v>38</v>
      </c>
      <c r="Y67" s="17" t="s">
        <v>38</v>
      </c>
      <c r="Z67" s="17" t="s">
        <v>38</v>
      </c>
      <c r="AA67" s="17" t="s">
        <v>38</v>
      </c>
      <c r="AB67" s="17" t="s">
        <v>38</v>
      </c>
      <c r="AC67" s="77" t="s">
        <v>2810</v>
      </c>
    </row>
    <row r="68" spans="1:29" s="18" customFormat="1" ht="60" customHeight="1" x14ac:dyDescent="0.25">
      <c r="A68" s="11">
        <v>65</v>
      </c>
      <c r="B68" s="5" t="s">
        <v>7290</v>
      </c>
      <c r="C68" s="5" t="s">
        <v>27</v>
      </c>
      <c r="D68" s="5" t="s">
        <v>9394</v>
      </c>
      <c r="E68" s="5" t="s">
        <v>9390</v>
      </c>
      <c r="F68" s="5" t="s">
        <v>172</v>
      </c>
      <c r="G68" s="5" t="s">
        <v>9393</v>
      </c>
      <c r="H68" s="5" t="s">
        <v>9392</v>
      </c>
      <c r="I68" s="35" t="s">
        <v>9391</v>
      </c>
      <c r="J68" s="5" t="s">
        <v>9390</v>
      </c>
      <c r="K68" s="5" t="s">
        <v>9389</v>
      </c>
      <c r="L68" s="5" t="s">
        <v>9388</v>
      </c>
      <c r="M68" s="5" t="s">
        <v>420</v>
      </c>
      <c r="N68" s="5">
        <v>5</v>
      </c>
      <c r="O68" s="35">
        <v>5.5</v>
      </c>
      <c r="P68" s="5">
        <v>1295860</v>
      </c>
      <c r="Q68" s="5">
        <v>777516</v>
      </c>
      <c r="R68" s="35" t="s">
        <v>9387</v>
      </c>
      <c r="S68" s="5" t="s">
        <v>38</v>
      </c>
      <c r="T68" s="5">
        <v>518344</v>
      </c>
      <c r="U68" s="36" t="s">
        <v>38</v>
      </c>
      <c r="V68" s="5">
        <v>647930</v>
      </c>
      <c r="W68" s="77" t="s">
        <v>38</v>
      </c>
      <c r="X68" s="77" t="s">
        <v>38</v>
      </c>
      <c r="Y68" s="77" t="s">
        <v>38</v>
      </c>
      <c r="Z68" s="77" t="s">
        <v>38</v>
      </c>
      <c r="AA68" s="77" t="s">
        <v>38</v>
      </c>
      <c r="AB68" s="77" t="s">
        <v>38</v>
      </c>
      <c r="AC68" s="1" t="s">
        <v>9294</v>
      </c>
    </row>
    <row r="69" spans="1:29" s="18" customFormat="1" ht="60" customHeight="1" x14ac:dyDescent="0.25">
      <c r="A69" s="5">
        <v>66</v>
      </c>
      <c r="B69" s="5" t="s">
        <v>7290</v>
      </c>
      <c r="C69" s="1" t="s">
        <v>704</v>
      </c>
      <c r="D69" s="1" t="s">
        <v>712</v>
      </c>
      <c r="E69" s="1" t="s">
        <v>9297</v>
      </c>
      <c r="F69" s="1" t="s">
        <v>9299</v>
      </c>
      <c r="G69" s="1" t="s">
        <v>9298</v>
      </c>
      <c r="H69" s="1" t="s">
        <v>2766</v>
      </c>
      <c r="I69" s="1" t="s">
        <v>1978</v>
      </c>
      <c r="J69" s="1" t="s">
        <v>9297</v>
      </c>
      <c r="K69" s="1">
        <v>33.122349999999997</v>
      </c>
      <c r="L69" s="1">
        <v>73.123230000000007</v>
      </c>
      <c r="M69" s="1" t="s">
        <v>1208</v>
      </c>
      <c r="N69" s="12">
        <v>3</v>
      </c>
      <c r="O69" s="12">
        <v>5.5</v>
      </c>
      <c r="P69" s="1">
        <v>1135415</v>
      </c>
      <c r="Q69" s="1">
        <v>681249</v>
      </c>
      <c r="R69" s="13" t="s">
        <v>7472</v>
      </c>
      <c r="S69" s="13" t="s">
        <v>9296</v>
      </c>
      <c r="T69" s="1">
        <v>454166</v>
      </c>
      <c r="U69" s="36" t="s">
        <v>38</v>
      </c>
      <c r="V69" s="1">
        <v>567708</v>
      </c>
      <c r="W69" s="1">
        <v>454166</v>
      </c>
      <c r="X69" s="1">
        <f>V69+W69</f>
        <v>1021874</v>
      </c>
      <c r="Y69" s="1">
        <v>1135415</v>
      </c>
      <c r="Z69" s="77" t="s">
        <v>38</v>
      </c>
      <c r="AA69" s="77" t="s">
        <v>38</v>
      </c>
      <c r="AB69" s="1" t="s">
        <v>9295</v>
      </c>
      <c r="AC69" s="77" t="s">
        <v>149</v>
      </c>
    </row>
    <row r="70" spans="1:29" s="18" customFormat="1" ht="60" customHeight="1" x14ac:dyDescent="0.25">
      <c r="A70" s="11">
        <v>67</v>
      </c>
      <c r="B70" s="5" t="s">
        <v>7290</v>
      </c>
      <c r="C70" s="77" t="s">
        <v>7521</v>
      </c>
      <c r="D70" s="77" t="s">
        <v>719</v>
      </c>
      <c r="E70" s="77" t="s">
        <v>9386</v>
      </c>
      <c r="F70" s="77" t="s">
        <v>9386</v>
      </c>
      <c r="G70" s="1" t="s">
        <v>9385</v>
      </c>
      <c r="H70" s="77" t="s">
        <v>9384</v>
      </c>
      <c r="I70" s="132" t="s">
        <v>9383</v>
      </c>
      <c r="J70" s="77" t="s">
        <v>9382</v>
      </c>
      <c r="K70" s="77">
        <v>32.908850000000001</v>
      </c>
      <c r="L70" s="77">
        <v>73.434010000000001</v>
      </c>
      <c r="M70" s="77" t="s">
        <v>1208</v>
      </c>
      <c r="N70" s="77">
        <v>3.5</v>
      </c>
      <c r="O70" s="132">
        <v>5.5</v>
      </c>
      <c r="P70" s="99">
        <v>1315485</v>
      </c>
      <c r="Q70" s="77">
        <v>789291</v>
      </c>
      <c r="R70" s="40" t="s">
        <v>9381</v>
      </c>
      <c r="S70" s="100" t="s">
        <v>9380</v>
      </c>
      <c r="T70" s="77">
        <v>526194</v>
      </c>
      <c r="U70" s="36" t="s">
        <v>38</v>
      </c>
      <c r="V70" s="77" t="s">
        <v>38</v>
      </c>
      <c r="W70" s="77">
        <v>657743</v>
      </c>
      <c r="X70" s="77">
        <v>526194</v>
      </c>
      <c r="Y70" s="77">
        <v>1183937</v>
      </c>
      <c r="Z70" s="77" t="s">
        <v>38</v>
      </c>
      <c r="AA70" s="77" t="s">
        <v>38</v>
      </c>
      <c r="AB70" s="77" t="s">
        <v>38</v>
      </c>
      <c r="AC70" s="77" t="s">
        <v>149</v>
      </c>
    </row>
    <row r="71" spans="1:29" s="18" customFormat="1" ht="60" customHeight="1" x14ac:dyDescent="0.25">
      <c r="A71" s="5">
        <v>68</v>
      </c>
      <c r="B71" s="5" t="s">
        <v>7290</v>
      </c>
      <c r="C71" s="77" t="s">
        <v>7521</v>
      </c>
      <c r="D71" s="1" t="s">
        <v>712</v>
      </c>
      <c r="E71" s="1" t="s">
        <v>9379</v>
      </c>
      <c r="F71" s="1" t="s">
        <v>9379</v>
      </c>
      <c r="G71" s="77" t="s">
        <v>9378</v>
      </c>
      <c r="H71" s="1" t="s">
        <v>9377</v>
      </c>
      <c r="I71" s="12" t="s">
        <v>9376</v>
      </c>
      <c r="J71" s="1" t="s">
        <v>9375</v>
      </c>
      <c r="K71" s="1">
        <v>33.073399999999999</v>
      </c>
      <c r="L71" s="1">
        <v>73.643910000000005</v>
      </c>
      <c r="M71" s="77" t="s">
        <v>1208</v>
      </c>
      <c r="N71" s="1">
        <v>3.5</v>
      </c>
      <c r="O71" s="12">
        <v>5.5</v>
      </c>
      <c r="P71" s="99">
        <v>1315485</v>
      </c>
      <c r="Q71" s="77">
        <v>789291</v>
      </c>
      <c r="R71" s="130" t="s">
        <v>9374</v>
      </c>
      <c r="S71" s="7" t="s">
        <v>7526</v>
      </c>
      <c r="T71" s="77">
        <v>526194</v>
      </c>
      <c r="U71" s="36" t="s">
        <v>38</v>
      </c>
      <c r="V71" s="77" t="s">
        <v>38</v>
      </c>
      <c r="W71" s="77">
        <v>657743</v>
      </c>
      <c r="X71" s="77">
        <v>526194</v>
      </c>
      <c r="Y71" s="77">
        <v>1183937</v>
      </c>
      <c r="Z71" s="77" t="s">
        <v>38</v>
      </c>
      <c r="AA71" s="77" t="s">
        <v>38</v>
      </c>
      <c r="AB71" s="77" t="s">
        <v>38</v>
      </c>
      <c r="AC71" s="77" t="s">
        <v>149</v>
      </c>
    </row>
    <row r="72" spans="1:29" s="18" customFormat="1" ht="60" customHeight="1" x14ac:dyDescent="0.25">
      <c r="A72" s="11">
        <v>69</v>
      </c>
      <c r="B72" s="5" t="s">
        <v>7290</v>
      </c>
      <c r="C72" s="77" t="s">
        <v>7521</v>
      </c>
      <c r="D72" s="77" t="s">
        <v>7521</v>
      </c>
      <c r="E72" s="1" t="s">
        <v>9373</v>
      </c>
      <c r="F72" s="1" t="s">
        <v>9372</v>
      </c>
      <c r="G72" s="5" t="s">
        <v>2577</v>
      </c>
      <c r="H72" s="1" t="s">
        <v>9371</v>
      </c>
      <c r="I72" s="12" t="s">
        <v>9370</v>
      </c>
      <c r="J72" s="1" t="s">
        <v>9369</v>
      </c>
      <c r="K72" s="1">
        <v>32.567079999999997</v>
      </c>
      <c r="L72" s="1">
        <v>73.251242000000005</v>
      </c>
      <c r="M72" s="77" t="s">
        <v>1208</v>
      </c>
      <c r="N72" s="12">
        <v>6.5</v>
      </c>
      <c r="O72" s="12">
        <v>5.5</v>
      </c>
      <c r="P72" s="1">
        <v>1068677</v>
      </c>
      <c r="Q72" s="1">
        <v>641206</v>
      </c>
      <c r="R72" s="12" t="s">
        <v>7370</v>
      </c>
      <c r="S72" s="7" t="s">
        <v>9368</v>
      </c>
      <c r="T72" s="1">
        <v>427471</v>
      </c>
      <c r="U72" s="36" t="s">
        <v>38</v>
      </c>
      <c r="V72" s="77" t="s">
        <v>38</v>
      </c>
      <c r="W72" s="77">
        <v>534339</v>
      </c>
      <c r="X72" s="1">
        <v>427471</v>
      </c>
      <c r="Y72" s="77">
        <v>961810</v>
      </c>
      <c r="Z72" s="77" t="s">
        <v>38</v>
      </c>
      <c r="AA72" s="77" t="s">
        <v>38</v>
      </c>
      <c r="AB72" s="77" t="s">
        <v>38</v>
      </c>
      <c r="AC72" s="77" t="s">
        <v>2810</v>
      </c>
    </row>
    <row r="73" spans="1:29" s="18" customFormat="1" ht="60" customHeight="1" x14ac:dyDescent="0.25">
      <c r="A73" s="5">
        <v>70</v>
      </c>
      <c r="B73" s="1" t="s">
        <v>7290</v>
      </c>
      <c r="C73" s="1" t="s">
        <v>363</v>
      </c>
      <c r="D73" s="1" t="s">
        <v>363</v>
      </c>
      <c r="E73" s="1" t="s">
        <v>9355</v>
      </c>
      <c r="F73" s="1" t="s">
        <v>9355</v>
      </c>
      <c r="G73" s="1" t="s">
        <v>9359</v>
      </c>
      <c r="H73" s="1" t="s">
        <v>9358</v>
      </c>
      <c r="I73" s="1" t="s">
        <v>9357</v>
      </c>
      <c r="J73" s="1" t="s">
        <v>9351</v>
      </c>
      <c r="K73" s="1">
        <v>33.177140000000001</v>
      </c>
      <c r="L73" s="1">
        <v>72.643140000000002</v>
      </c>
      <c r="M73" s="1" t="s">
        <v>1208</v>
      </c>
      <c r="N73" s="1">
        <v>3.75</v>
      </c>
      <c r="O73" s="12">
        <v>5.5</v>
      </c>
      <c r="P73" s="1">
        <v>1289714</v>
      </c>
      <c r="Q73" s="1">
        <v>773828</v>
      </c>
      <c r="R73" s="40" t="s">
        <v>9350</v>
      </c>
      <c r="S73" s="40" t="s">
        <v>9356</v>
      </c>
      <c r="T73" s="1">
        <v>515886</v>
      </c>
      <c r="U73" s="36" t="s">
        <v>38</v>
      </c>
      <c r="V73" s="1">
        <v>657743</v>
      </c>
      <c r="W73" s="1">
        <v>519567</v>
      </c>
      <c r="X73" s="1">
        <v>1177310</v>
      </c>
      <c r="Y73" s="77" t="s">
        <v>38</v>
      </c>
      <c r="Z73" s="77" t="s">
        <v>38</v>
      </c>
      <c r="AA73" s="77" t="s">
        <v>38</v>
      </c>
      <c r="AB73" s="77" t="s">
        <v>38</v>
      </c>
      <c r="AC73" s="77" t="s">
        <v>2810</v>
      </c>
    </row>
    <row r="74" spans="1:29" s="18" customFormat="1" ht="60" customHeight="1" x14ac:dyDescent="0.25">
      <c r="A74" s="11">
        <v>71</v>
      </c>
      <c r="B74" s="1" t="s">
        <v>7290</v>
      </c>
      <c r="C74" s="1" t="s">
        <v>363</v>
      </c>
      <c r="D74" s="1" t="s">
        <v>363</v>
      </c>
      <c r="E74" s="1" t="s">
        <v>9355</v>
      </c>
      <c r="F74" s="1" t="s">
        <v>9355</v>
      </c>
      <c r="G74" s="1" t="s">
        <v>9354</v>
      </c>
      <c r="H74" s="1" t="s">
        <v>9353</v>
      </c>
      <c r="I74" s="1" t="s">
        <v>9352</v>
      </c>
      <c r="J74" s="1" t="s">
        <v>9351</v>
      </c>
      <c r="K74" s="1">
        <v>33.177230000000002</v>
      </c>
      <c r="L74" s="1">
        <v>72.643140000000002</v>
      </c>
      <c r="M74" s="1" t="s">
        <v>1208</v>
      </c>
      <c r="N74" s="1">
        <v>3.25</v>
      </c>
      <c r="O74" s="12">
        <v>5.5</v>
      </c>
      <c r="P74" s="1">
        <v>1289714</v>
      </c>
      <c r="Q74" s="1">
        <v>773828</v>
      </c>
      <c r="R74" s="40" t="s">
        <v>9350</v>
      </c>
      <c r="S74" s="40" t="s">
        <v>9349</v>
      </c>
      <c r="T74" s="1">
        <v>515886</v>
      </c>
      <c r="U74" s="36" t="s">
        <v>38</v>
      </c>
      <c r="V74" s="1">
        <v>657743</v>
      </c>
      <c r="W74" s="1">
        <v>519567</v>
      </c>
      <c r="X74" s="1">
        <v>1177310</v>
      </c>
      <c r="Y74" s="77" t="s">
        <v>38</v>
      </c>
      <c r="Z74" s="77" t="s">
        <v>38</v>
      </c>
      <c r="AA74" s="77" t="s">
        <v>38</v>
      </c>
      <c r="AB74" s="77" t="s">
        <v>38</v>
      </c>
      <c r="AC74" s="1" t="s">
        <v>9294</v>
      </c>
    </row>
    <row r="75" spans="1:29" s="18" customFormat="1" ht="60" customHeight="1" x14ac:dyDescent="0.25">
      <c r="A75" s="5">
        <v>72</v>
      </c>
      <c r="B75" s="1" t="s">
        <v>6223</v>
      </c>
      <c r="C75" s="1" t="s">
        <v>704</v>
      </c>
      <c r="D75" s="1" t="s">
        <v>712</v>
      </c>
      <c r="E75" s="1" t="s">
        <v>9297</v>
      </c>
      <c r="F75" s="1" t="s">
        <v>9299</v>
      </c>
      <c r="G75" s="1" t="s">
        <v>9298</v>
      </c>
      <c r="H75" s="1" t="s">
        <v>2766</v>
      </c>
      <c r="I75" s="1" t="s">
        <v>1978</v>
      </c>
      <c r="J75" s="1" t="s">
        <v>9297</v>
      </c>
      <c r="K75" s="1">
        <v>33.122349999999997</v>
      </c>
      <c r="L75" s="1">
        <v>73.123230000000007</v>
      </c>
      <c r="M75" s="1" t="s">
        <v>1208</v>
      </c>
      <c r="N75" s="12">
        <v>3</v>
      </c>
      <c r="O75" s="12">
        <v>5.5</v>
      </c>
      <c r="P75" s="1">
        <v>1135415</v>
      </c>
      <c r="Q75" s="1">
        <v>681249</v>
      </c>
      <c r="R75" s="13" t="s">
        <v>7472</v>
      </c>
      <c r="S75" s="13" t="s">
        <v>9296</v>
      </c>
      <c r="T75" s="1">
        <v>454166</v>
      </c>
      <c r="U75" s="36" t="s">
        <v>38</v>
      </c>
      <c r="V75" s="1">
        <v>567708</v>
      </c>
      <c r="W75" s="1">
        <v>454166</v>
      </c>
      <c r="X75" s="1">
        <f>V75+W75</f>
        <v>1021874</v>
      </c>
      <c r="Y75" s="1">
        <v>1135415</v>
      </c>
      <c r="Z75" s="1" t="s">
        <v>38</v>
      </c>
      <c r="AA75" s="1" t="s">
        <v>38</v>
      </c>
      <c r="AB75" s="1" t="s">
        <v>9295</v>
      </c>
      <c r="AC75" s="1" t="s">
        <v>7278</v>
      </c>
    </row>
    <row r="76" spans="1:29" s="18" customFormat="1" ht="60" customHeight="1" x14ac:dyDescent="0.25">
      <c r="A76" s="11">
        <v>73</v>
      </c>
      <c r="B76" s="1" t="s">
        <v>6223</v>
      </c>
      <c r="C76" s="1" t="s">
        <v>363</v>
      </c>
      <c r="D76" s="1" t="s">
        <v>363</v>
      </c>
      <c r="E76" s="1" t="s">
        <v>7146</v>
      </c>
      <c r="F76" s="1" t="s">
        <v>6639</v>
      </c>
      <c r="G76" s="1" t="s">
        <v>9293</v>
      </c>
      <c r="H76" s="1" t="s">
        <v>9292</v>
      </c>
      <c r="I76" s="1" t="s">
        <v>9291</v>
      </c>
      <c r="J76" s="1" t="str">
        <f>E76</f>
        <v>Dharabi</v>
      </c>
      <c r="K76" s="1">
        <v>32.558970000000002</v>
      </c>
      <c r="L76" s="1">
        <v>72.351320000000001</v>
      </c>
      <c r="M76" s="1" t="s">
        <v>1208</v>
      </c>
      <c r="N76" s="1">
        <v>3.35</v>
      </c>
      <c r="O76" s="12">
        <v>5.5</v>
      </c>
      <c r="P76" s="1">
        <v>1064390</v>
      </c>
      <c r="Q76" s="1" t="e">
        <f>'Solar on Dug Well'!AC61*0.6</f>
        <v>#VALUE!</v>
      </c>
      <c r="R76" s="40" t="s">
        <v>9290</v>
      </c>
      <c r="S76" s="1" t="s">
        <v>38</v>
      </c>
      <c r="T76" s="1" t="s">
        <v>38</v>
      </c>
      <c r="U76" s="36" t="s">
        <v>38</v>
      </c>
      <c r="V76" s="1" t="s">
        <v>38</v>
      </c>
      <c r="W76" s="1" t="s">
        <v>38</v>
      </c>
      <c r="X76" s="1" t="s">
        <v>38</v>
      </c>
      <c r="Y76" s="1" t="s">
        <v>38</v>
      </c>
      <c r="Z76" s="1" t="s">
        <v>38</v>
      </c>
      <c r="AA76" s="1" t="s">
        <v>38</v>
      </c>
      <c r="AB76" s="1" t="s">
        <v>9289</v>
      </c>
      <c r="AC76" s="77" t="s">
        <v>9313</v>
      </c>
    </row>
    <row r="77" spans="1:29" s="18" customFormat="1" ht="60" customHeight="1" x14ac:dyDescent="0.25">
      <c r="A77" s="5">
        <v>74</v>
      </c>
      <c r="B77" s="5" t="s">
        <v>6223</v>
      </c>
      <c r="C77" s="5" t="s">
        <v>27</v>
      </c>
      <c r="D77" s="5" t="s">
        <v>27</v>
      </c>
      <c r="E77" s="5" t="s">
        <v>214</v>
      </c>
      <c r="F77" s="5" t="s">
        <v>214</v>
      </c>
      <c r="G77" s="3" t="s">
        <v>7259</v>
      </c>
      <c r="H77" s="77" t="s">
        <v>3932</v>
      </c>
      <c r="I77" s="132" t="s">
        <v>7444</v>
      </c>
      <c r="J77" s="3" t="s">
        <v>214</v>
      </c>
      <c r="K77" s="77">
        <v>33.345709999999997</v>
      </c>
      <c r="L77" s="77">
        <v>71.942869999999999</v>
      </c>
      <c r="M77" s="77" t="s">
        <v>1208</v>
      </c>
      <c r="N77" s="77">
        <v>92</v>
      </c>
      <c r="O77" s="132">
        <v>5.5</v>
      </c>
      <c r="P77" s="99">
        <v>1562581</v>
      </c>
      <c r="Q77" s="77">
        <v>937549</v>
      </c>
      <c r="R77" s="100">
        <v>45323</v>
      </c>
      <c r="S77" s="100">
        <v>45327</v>
      </c>
      <c r="T77" s="77">
        <v>625032</v>
      </c>
      <c r="U77" s="36" t="s">
        <v>38</v>
      </c>
      <c r="V77" s="77">
        <v>781291</v>
      </c>
      <c r="W77" s="77">
        <v>625032</v>
      </c>
      <c r="X77" s="77">
        <f>V77+W77</f>
        <v>1406323</v>
      </c>
      <c r="Y77" s="99">
        <v>1562581</v>
      </c>
      <c r="Z77" s="77" t="s">
        <v>38</v>
      </c>
      <c r="AA77" s="77" t="s">
        <v>38</v>
      </c>
      <c r="AB77" s="77" t="s">
        <v>38</v>
      </c>
      <c r="AC77" s="1" t="s">
        <v>7278</v>
      </c>
    </row>
    <row r="78" spans="1:29" s="18" customFormat="1" ht="60" customHeight="1" x14ac:dyDescent="0.25">
      <c r="A78" s="11">
        <v>75</v>
      </c>
      <c r="B78" s="1" t="s">
        <v>6223</v>
      </c>
      <c r="C78" s="1" t="s">
        <v>363</v>
      </c>
      <c r="D78" s="1" t="s">
        <v>363</v>
      </c>
      <c r="E78" s="1" t="s">
        <v>9348</v>
      </c>
      <c r="F78" s="1" t="s">
        <v>6639</v>
      </c>
      <c r="G78" s="17" t="s">
        <v>9347</v>
      </c>
      <c r="H78" s="1" t="s">
        <v>8296</v>
      </c>
      <c r="I78" s="1" t="s">
        <v>8295</v>
      </c>
      <c r="J78" s="1" t="str">
        <f>E78</f>
        <v>Marth</v>
      </c>
      <c r="K78" s="1" t="s">
        <v>9346</v>
      </c>
      <c r="L78" s="1" t="s">
        <v>9345</v>
      </c>
      <c r="M78" s="1" t="s">
        <v>1208</v>
      </c>
      <c r="N78" s="1">
        <v>3.12</v>
      </c>
      <c r="O78" s="12">
        <v>5.5</v>
      </c>
      <c r="P78" s="1">
        <v>1030238</v>
      </c>
      <c r="Q78" s="47" t="e">
        <f>'Solar on Dug Well'!AC75*0.6</f>
        <v>#VALUE!</v>
      </c>
      <c r="R78" s="7" t="s">
        <v>9344</v>
      </c>
      <c r="S78" s="1" t="s">
        <v>38</v>
      </c>
      <c r="T78" s="47">
        <v>412095</v>
      </c>
      <c r="U78" s="36" t="s">
        <v>38</v>
      </c>
      <c r="V78" s="1" t="s">
        <v>38</v>
      </c>
      <c r="W78" s="1" t="s">
        <v>38</v>
      </c>
      <c r="X78" s="1" t="s">
        <v>38</v>
      </c>
      <c r="Y78" s="1" t="s">
        <v>38</v>
      </c>
      <c r="Z78" s="1" t="s">
        <v>38</v>
      </c>
      <c r="AA78" s="1" t="s">
        <v>38</v>
      </c>
      <c r="AB78" s="1" t="s">
        <v>9289</v>
      </c>
      <c r="AC78" s="77" t="s">
        <v>7278</v>
      </c>
    </row>
    <row r="79" spans="1:29" s="18" customFormat="1" ht="60" customHeight="1" x14ac:dyDescent="0.25">
      <c r="A79" s="5">
        <v>76</v>
      </c>
      <c r="B79" s="77" t="s">
        <v>6223</v>
      </c>
      <c r="C79" s="77" t="s">
        <v>1549</v>
      </c>
      <c r="D79" s="77" t="s">
        <v>1549</v>
      </c>
      <c r="E79" s="77" t="s">
        <v>1608</v>
      </c>
      <c r="F79" s="77" t="s">
        <v>1608</v>
      </c>
      <c r="G79" s="5" t="s">
        <v>9024</v>
      </c>
      <c r="H79" s="77" t="s">
        <v>7569</v>
      </c>
      <c r="I79" s="132" t="s">
        <v>7568</v>
      </c>
      <c r="J79" s="77" t="s">
        <v>1608</v>
      </c>
      <c r="K79" s="77">
        <v>33.349620250000001</v>
      </c>
      <c r="L79" s="77">
        <v>72.916202999999996</v>
      </c>
      <c r="M79" s="77" t="s">
        <v>1208</v>
      </c>
      <c r="N79" s="77">
        <v>5.7</v>
      </c>
      <c r="O79" s="132">
        <v>5.5</v>
      </c>
      <c r="P79" s="99">
        <v>1017265</v>
      </c>
      <c r="Q79" s="77">
        <v>610359</v>
      </c>
      <c r="R79" s="100">
        <v>45393</v>
      </c>
      <c r="S79" s="77" t="s">
        <v>38</v>
      </c>
      <c r="T79" s="77">
        <v>406906</v>
      </c>
      <c r="U79" s="36" t="s">
        <v>38</v>
      </c>
      <c r="V79" s="77" t="s">
        <v>38</v>
      </c>
      <c r="W79" s="77" t="s">
        <v>38</v>
      </c>
      <c r="X79" s="77" t="s">
        <v>38</v>
      </c>
      <c r="Y79" s="77" t="s">
        <v>38</v>
      </c>
      <c r="Z79" s="77" t="s">
        <v>38</v>
      </c>
      <c r="AA79" s="77" t="s">
        <v>38</v>
      </c>
      <c r="AB79" s="77" t="s">
        <v>38</v>
      </c>
      <c r="AC79" s="77" t="s">
        <v>7278</v>
      </c>
    </row>
    <row r="80" spans="1:29" s="18" customFormat="1" ht="60" customHeight="1" x14ac:dyDescent="0.25">
      <c r="A80" s="11">
        <v>77</v>
      </c>
      <c r="B80" s="77" t="s">
        <v>6223</v>
      </c>
      <c r="C80" s="1" t="s">
        <v>27</v>
      </c>
      <c r="D80" s="1" t="s">
        <v>41</v>
      </c>
      <c r="E80" s="1" t="s">
        <v>9342</v>
      </c>
      <c r="F80" s="1" t="s">
        <v>9343</v>
      </c>
      <c r="G80" s="5" t="s">
        <v>3557</v>
      </c>
      <c r="H80" s="1" t="s">
        <v>6691</v>
      </c>
      <c r="I80" s="12" t="s">
        <v>6690</v>
      </c>
      <c r="J80" s="1" t="s">
        <v>9342</v>
      </c>
      <c r="K80" s="1">
        <v>33.099299999999999</v>
      </c>
      <c r="L80" s="1">
        <v>72.249650000000003</v>
      </c>
      <c r="M80" s="77" t="s">
        <v>1208</v>
      </c>
      <c r="N80" s="1">
        <v>7</v>
      </c>
      <c r="O80" s="132">
        <v>5.5</v>
      </c>
      <c r="P80" s="99">
        <v>1017265</v>
      </c>
      <c r="Q80" s="77">
        <v>610359</v>
      </c>
      <c r="R80" s="100">
        <v>45393</v>
      </c>
      <c r="S80" s="77" t="s">
        <v>38</v>
      </c>
      <c r="T80" s="77">
        <v>406906</v>
      </c>
      <c r="U80" s="36" t="s">
        <v>38</v>
      </c>
      <c r="V80" s="77" t="s">
        <v>38</v>
      </c>
      <c r="W80" s="77" t="s">
        <v>38</v>
      </c>
      <c r="X80" s="77" t="s">
        <v>38</v>
      </c>
      <c r="Y80" s="77" t="s">
        <v>38</v>
      </c>
      <c r="Z80" s="77" t="s">
        <v>38</v>
      </c>
      <c r="AA80" s="77" t="s">
        <v>38</v>
      </c>
      <c r="AB80" s="77" t="s">
        <v>38</v>
      </c>
      <c r="AC80" s="77" t="s">
        <v>7274</v>
      </c>
    </row>
    <row r="81" spans="1:29" s="18" customFormat="1" ht="60" customHeight="1" x14ac:dyDescent="0.25">
      <c r="A81" s="5">
        <v>78</v>
      </c>
      <c r="B81" s="1" t="s">
        <v>6223</v>
      </c>
      <c r="C81" s="1" t="s">
        <v>27</v>
      </c>
      <c r="D81" s="1" t="s">
        <v>109</v>
      </c>
      <c r="E81" s="1" t="s">
        <v>9367</v>
      </c>
      <c r="F81" s="1" t="s">
        <v>9367</v>
      </c>
      <c r="G81" s="1" t="s">
        <v>9366</v>
      </c>
      <c r="H81" s="1" t="s">
        <v>9365</v>
      </c>
      <c r="I81" s="1" t="s">
        <v>7398</v>
      </c>
      <c r="J81" s="1" t="s">
        <v>9364</v>
      </c>
      <c r="K81" s="1">
        <v>33.353679999999997</v>
      </c>
      <c r="L81" s="1">
        <v>73.035679999999999</v>
      </c>
      <c r="M81" s="1" t="s">
        <v>9363</v>
      </c>
      <c r="N81" s="1">
        <v>3.6</v>
      </c>
      <c r="O81" s="12">
        <v>5.5</v>
      </c>
      <c r="P81" s="1">
        <v>1089682</v>
      </c>
      <c r="Q81" s="77" t="s">
        <v>38</v>
      </c>
      <c r="R81" s="1">
        <v>653809</v>
      </c>
      <c r="S81" s="7">
        <v>45366</v>
      </c>
      <c r="T81" s="77" t="s">
        <v>38</v>
      </c>
      <c r="U81" s="36" t="s">
        <v>38</v>
      </c>
      <c r="V81" s="77" t="s">
        <v>38</v>
      </c>
      <c r="W81" s="1">
        <v>435873</v>
      </c>
      <c r="X81" s="77" t="s">
        <v>38</v>
      </c>
      <c r="Y81" s="77" t="s">
        <v>38</v>
      </c>
      <c r="Z81" s="77" t="s">
        <v>38</v>
      </c>
      <c r="AA81" s="77" t="s">
        <v>38</v>
      </c>
      <c r="AB81" s="77" t="s">
        <v>38</v>
      </c>
      <c r="AC81" s="77" t="s">
        <v>2810</v>
      </c>
    </row>
    <row r="82" spans="1:29" s="18" customFormat="1" ht="60" customHeight="1" x14ac:dyDescent="0.25">
      <c r="A82" s="11">
        <v>79</v>
      </c>
      <c r="B82" s="1" t="s">
        <v>6223</v>
      </c>
      <c r="C82" s="1" t="s">
        <v>27</v>
      </c>
      <c r="D82" s="1" t="s">
        <v>109</v>
      </c>
      <c r="E82" s="1" t="s">
        <v>9367</v>
      </c>
      <c r="F82" s="1" t="s">
        <v>9367</v>
      </c>
      <c r="G82" s="1" t="s">
        <v>9366</v>
      </c>
      <c r="H82" s="1" t="s">
        <v>9365</v>
      </c>
      <c r="I82" s="1" t="s">
        <v>7398</v>
      </c>
      <c r="J82" s="1" t="s">
        <v>9364</v>
      </c>
      <c r="K82" s="1">
        <v>33.353679999999997</v>
      </c>
      <c r="L82" s="1">
        <v>73.035679999999999</v>
      </c>
      <c r="M82" s="1" t="s">
        <v>9363</v>
      </c>
      <c r="N82" s="1">
        <v>3.6</v>
      </c>
      <c r="O82" s="12">
        <v>5.5</v>
      </c>
      <c r="P82" s="1">
        <v>1089682</v>
      </c>
      <c r="Q82" s="77" t="s">
        <v>38</v>
      </c>
      <c r="R82" s="1">
        <v>653809</v>
      </c>
      <c r="S82" s="7">
        <v>45366</v>
      </c>
      <c r="T82" s="77" t="s">
        <v>38</v>
      </c>
      <c r="U82" s="36" t="s">
        <v>38</v>
      </c>
      <c r="V82" s="77" t="s">
        <v>38</v>
      </c>
      <c r="W82" s="1">
        <v>435873</v>
      </c>
      <c r="X82" s="77" t="s">
        <v>38</v>
      </c>
      <c r="Y82" s="77" t="s">
        <v>38</v>
      </c>
      <c r="Z82" s="77" t="s">
        <v>38</v>
      </c>
      <c r="AA82" s="77" t="s">
        <v>38</v>
      </c>
      <c r="AB82" s="77" t="s">
        <v>38</v>
      </c>
      <c r="AC82" s="131" t="s">
        <v>7278</v>
      </c>
    </row>
    <row r="83" spans="1:29" s="18" customFormat="1" ht="60" customHeight="1" x14ac:dyDescent="0.25">
      <c r="A83" s="5">
        <v>80</v>
      </c>
      <c r="B83" s="131" t="s">
        <v>6223</v>
      </c>
      <c r="C83" s="131" t="s">
        <v>363</v>
      </c>
      <c r="D83" s="131" t="s">
        <v>363</v>
      </c>
      <c r="E83" s="131" t="s">
        <v>6597</v>
      </c>
      <c r="F83" s="131" t="s">
        <v>6597</v>
      </c>
      <c r="G83" s="17" t="s">
        <v>9401</v>
      </c>
      <c r="H83" s="131" t="s">
        <v>7902</v>
      </c>
      <c r="I83" s="131">
        <v>3335001863</v>
      </c>
      <c r="J83" s="131" t="s">
        <v>6597</v>
      </c>
      <c r="K83" s="131">
        <v>33.054139999999997</v>
      </c>
      <c r="L83" s="131">
        <v>72.387020000000007</v>
      </c>
      <c r="M83" s="131" t="s">
        <v>1208</v>
      </c>
      <c r="N83" s="131">
        <v>5</v>
      </c>
      <c r="O83" s="131">
        <v>5.5</v>
      </c>
      <c r="P83" s="217">
        <v>1029896</v>
      </c>
      <c r="Q83" s="131">
        <v>617937.6</v>
      </c>
      <c r="R83" s="218" t="s">
        <v>7494</v>
      </c>
      <c r="S83" s="17" t="s">
        <v>38</v>
      </c>
      <c r="T83" s="131">
        <v>411958.4</v>
      </c>
      <c r="U83" s="36" t="s">
        <v>38</v>
      </c>
      <c r="V83" s="17" t="s">
        <v>38</v>
      </c>
      <c r="W83" s="17" t="s">
        <v>38</v>
      </c>
      <c r="X83" s="17" t="s">
        <v>38</v>
      </c>
      <c r="Y83" s="17" t="s">
        <v>38</v>
      </c>
      <c r="Z83" s="17" t="s">
        <v>38</v>
      </c>
      <c r="AA83" s="17" t="s">
        <v>38</v>
      </c>
      <c r="AB83" s="17" t="s">
        <v>38</v>
      </c>
      <c r="AC83" s="131" t="s">
        <v>7278</v>
      </c>
    </row>
    <row r="84" spans="1:29" s="18" customFormat="1" ht="60" customHeight="1" x14ac:dyDescent="0.25">
      <c r="A84" s="11">
        <v>81</v>
      </c>
      <c r="B84" s="131" t="s">
        <v>6223</v>
      </c>
      <c r="C84" s="131" t="s">
        <v>363</v>
      </c>
      <c r="D84" s="131" t="s">
        <v>363</v>
      </c>
      <c r="E84" s="17" t="s">
        <v>2709</v>
      </c>
      <c r="F84" s="17" t="s">
        <v>9400</v>
      </c>
      <c r="G84" s="17" t="s">
        <v>7905</v>
      </c>
      <c r="H84" s="17" t="s">
        <v>7904</v>
      </c>
      <c r="I84" s="19" t="s">
        <v>7895</v>
      </c>
      <c r="J84" s="17" t="s">
        <v>2709</v>
      </c>
      <c r="K84" s="17">
        <v>33.144950000000001</v>
      </c>
      <c r="L84" s="17">
        <v>72.734959000000003</v>
      </c>
      <c r="M84" s="131" t="s">
        <v>1208</v>
      </c>
      <c r="N84" s="17">
        <v>4.0999999999999996</v>
      </c>
      <c r="O84" s="131">
        <v>5.5</v>
      </c>
      <c r="P84" s="17">
        <v>1027961</v>
      </c>
      <c r="Q84" s="131">
        <v>616776.6</v>
      </c>
      <c r="R84" s="106" t="s">
        <v>9398</v>
      </c>
      <c r="S84" s="17" t="s">
        <v>38</v>
      </c>
      <c r="T84" s="131">
        <v>411184.4</v>
      </c>
      <c r="U84" s="36" t="s">
        <v>38</v>
      </c>
      <c r="V84" s="17" t="s">
        <v>38</v>
      </c>
      <c r="W84" s="17" t="s">
        <v>38</v>
      </c>
      <c r="X84" s="17" t="s">
        <v>38</v>
      </c>
      <c r="Y84" s="17" t="s">
        <v>38</v>
      </c>
      <c r="Z84" s="17" t="s">
        <v>38</v>
      </c>
      <c r="AA84" s="17" t="s">
        <v>38</v>
      </c>
      <c r="AB84" s="17" t="s">
        <v>38</v>
      </c>
      <c r="AC84" s="131" t="s">
        <v>7278</v>
      </c>
    </row>
    <row r="85" spans="1:29" s="18" customFormat="1" ht="60" customHeight="1" x14ac:dyDescent="0.25">
      <c r="A85" s="5">
        <v>82</v>
      </c>
      <c r="B85" s="131" t="s">
        <v>6223</v>
      </c>
      <c r="C85" s="131" t="s">
        <v>363</v>
      </c>
      <c r="D85" s="131" t="s">
        <v>363</v>
      </c>
      <c r="E85" s="17" t="s">
        <v>2709</v>
      </c>
      <c r="F85" s="17" t="s">
        <v>9400</v>
      </c>
      <c r="G85" s="17" t="s">
        <v>7899</v>
      </c>
      <c r="H85" s="17" t="s">
        <v>7898</v>
      </c>
      <c r="I85" s="19" t="s">
        <v>7895</v>
      </c>
      <c r="J85" s="17" t="s">
        <v>2709</v>
      </c>
      <c r="K85" s="17">
        <v>33.14385</v>
      </c>
      <c r="L85" s="17">
        <v>72.734949</v>
      </c>
      <c r="M85" s="131" t="s">
        <v>1208</v>
      </c>
      <c r="N85" s="17">
        <v>4.0999999999999996</v>
      </c>
      <c r="O85" s="131">
        <v>5.5</v>
      </c>
      <c r="P85" s="17">
        <v>1027961</v>
      </c>
      <c r="Q85" s="131">
        <v>616776.6</v>
      </c>
      <c r="R85" s="106" t="s">
        <v>9398</v>
      </c>
      <c r="S85" s="17" t="s">
        <v>38</v>
      </c>
      <c r="T85" s="131">
        <v>411184.4</v>
      </c>
      <c r="U85" s="36" t="s">
        <v>38</v>
      </c>
      <c r="V85" s="17" t="s">
        <v>38</v>
      </c>
      <c r="W85" s="17" t="s">
        <v>38</v>
      </c>
      <c r="X85" s="17" t="s">
        <v>38</v>
      </c>
      <c r="Y85" s="17" t="s">
        <v>38</v>
      </c>
      <c r="Z85" s="17" t="s">
        <v>38</v>
      </c>
      <c r="AA85" s="17" t="s">
        <v>38</v>
      </c>
      <c r="AB85" s="17" t="s">
        <v>38</v>
      </c>
      <c r="AC85" s="131" t="s">
        <v>7278</v>
      </c>
    </row>
    <row r="86" spans="1:29" s="18" customFormat="1" ht="60" customHeight="1" x14ac:dyDescent="0.25">
      <c r="A86" s="11">
        <v>83</v>
      </c>
      <c r="B86" s="131" t="s">
        <v>6223</v>
      </c>
      <c r="C86" s="131" t="s">
        <v>363</v>
      </c>
      <c r="D86" s="131" t="s">
        <v>363</v>
      </c>
      <c r="E86" s="17" t="s">
        <v>2709</v>
      </c>
      <c r="F86" s="17" t="s">
        <v>9400</v>
      </c>
      <c r="G86" s="17" t="s">
        <v>9399</v>
      </c>
      <c r="H86" s="17" t="s">
        <v>7896</v>
      </c>
      <c r="I86" s="19" t="s">
        <v>7895</v>
      </c>
      <c r="J86" s="17" t="s">
        <v>2709</v>
      </c>
      <c r="K86" s="17">
        <v>33.143949999999997</v>
      </c>
      <c r="L86" s="17">
        <v>72.734128999999996</v>
      </c>
      <c r="M86" s="131" t="s">
        <v>1208</v>
      </c>
      <c r="N86" s="17">
        <v>4.0999999999999996</v>
      </c>
      <c r="O86" s="131">
        <v>5.5</v>
      </c>
      <c r="P86" s="17">
        <v>1027961</v>
      </c>
      <c r="Q86" s="131">
        <v>616776.6</v>
      </c>
      <c r="R86" s="106" t="s">
        <v>9398</v>
      </c>
      <c r="S86" s="17" t="s">
        <v>38</v>
      </c>
      <c r="T86" s="131">
        <v>411184.4</v>
      </c>
      <c r="U86" s="36" t="s">
        <v>38</v>
      </c>
      <c r="V86" s="17" t="s">
        <v>38</v>
      </c>
      <c r="W86" s="17" t="s">
        <v>38</v>
      </c>
      <c r="X86" s="17" t="s">
        <v>38</v>
      </c>
      <c r="Y86" s="17" t="s">
        <v>38</v>
      </c>
      <c r="Z86" s="17" t="s">
        <v>38</v>
      </c>
      <c r="AA86" s="17" t="s">
        <v>38</v>
      </c>
      <c r="AB86" s="17" t="s">
        <v>38</v>
      </c>
      <c r="AC86" s="131" t="s">
        <v>7274</v>
      </c>
    </row>
    <row r="87" spans="1:29" s="18" customFormat="1" ht="60" customHeight="1" x14ac:dyDescent="0.25">
      <c r="A87" s="5">
        <v>84</v>
      </c>
      <c r="B87" s="131" t="s">
        <v>6223</v>
      </c>
      <c r="C87" s="17" t="s">
        <v>704</v>
      </c>
      <c r="D87" s="17" t="s">
        <v>719</v>
      </c>
      <c r="E87" s="17" t="s">
        <v>8904</v>
      </c>
      <c r="F87" s="17" t="s">
        <v>8904</v>
      </c>
      <c r="G87" s="17" t="s">
        <v>9300</v>
      </c>
      <c r="H87" s="17" t="s">
        <v>9397</v>
      </c>
      <c r="I87" s="19" t="s">
        <v>9396</v>
      </c>
      <c r="J87" s="17" t="s">
        <v>8904</v>
      </c>
      <c r="K87" s="17">
        <v>33.044919999999998</v>
      </c>
      <c r="L87" s="17">
        <v>73.220478999999997</v>
      </c>
      <c r="M87" s="131" t="s">
        <v>1208</v>
      </c>
      <c r="N87" s="17">
        <v>3</v>
      </c>
      <c r="O87" s="131">
        <v>5.5</v>
      </c>
      <c r="P87" s="17">
        <v>1058299</v>
      </c>
      <c r="Q87" s="17">
        <v>634979</v>
      </c>
      <c r="R87" s="106" t="s">
        <v>9395</v>
      </c>
      <c r="S87" s="107">
        <v>45574</v>
      </c>
      <c r="T87" s="17">
        <v>423320</v>
      </c>
      <c r="U87" s="36" t="s">
        <v>38</v>
      </c>
      <c r="V87" s="131">
        <v>529150</v>
      </c>
      <c r="W87" s="17" t="s">
        <v>38</v>
      </c>
      <c r="X87" s="17" t="s">
        <v>38</v>
      </c>
      <c r="Y87" s="17" t="s">
        <v>38</v>
      </c>
      <c r="Z87" s="17" t="s">
        <v>38</v>
      </c>
      <c r="AA87" s="17" t="s">
        <v>38</v>
      </c>
      <c r="AB87" s="17" t="s">
        <v>38</v>
      </c>
      <c r="AC87" s="131" t="s">
        <v>2810</v>
      </c>
    </row>
    <row r="88" spans="1:29" s="18" customFormat="1" ht="60" customHeight="1" x14ac:dyDescent="0.25">
      <c r="A88" s="11">
        <v>85</v>
      </c>
      <c r="B88" s="17" t="s">
        <v>6223</v>
      </c>
      <c r="C88" s="17" t="s">
        <v>1549</v>
      </c>
      <c r="D88" s="17" t="s">
        <v>1549</v>
      </c>
      <c r="E88" s="17" t="s">
        <v>2996</v>
      </c>
      <c r="F88" s="17" t="s">
        <v>2996</v>
      </c>
      <c r="G88" s="17" t="s">
        <v>9421</v>
      </c>
      <c r="H88" s="17" t="s">
        <v>9420</v>
      </c>
      <c r="I88" s="17" t="s">
        <v>9419</v>
      </c>
      <c r="J88" s="17" t="s">
        <v>2996</v>
      </c>
      <c r="K88" s="17">
        <v>33.033900000000003</v>
      </c>
      <c r="L88" s="17">
        <v>73.014200000000002</v>
      </c>
      <c r="M88" s="17" t="s">
        <v>1208</v>
      </c>
      <c r="N88" s="17">
        <v>5.5</v>
      </c>
      <c r="O88" s="17">
        <v>5.5</v>
      </c>
      <c r="P88" s="17">
        <v>1057855</v>
      </c>
      <c r="Q88" s="17">
        <v>634713</v>
      </c>
      <c r="R88" s="107">
        <v>45419</v>
      </c>
      <c r="S88" s="107">
        <v>45512</v>
      </c>
      <c r="T88" s="17">
        <v>423142</v>
      </c>
      <c r="U88" s="36" t="s">
        <v>38</v>
      </c>
      <c r="V88" s="131">
        <v>528927</v>
      </c>
      <c r="W88" s="17">
        <v>423142</v>
      </c>
      <c r="X88" s="17" t="s">
        <v>38</v>
      </c>
      <c r="Y88" s="17" t="s">
        <v>38</v>
      </c>
      <c r="Z88" s="17" t="s">
        <v>38</v>
      </c>
      <c r="AA88" s="17" t="s">
        <v>38</v>
      </c>
      <c r="AB88" s="17" t="s">
        <v>38</v>
      </c>
      <c r="AC88" s="77" t="s">
        <v>7461</v>
      </c>
    </row>
    <row r="89" spans="1:29" ht="60" customHeight="1" x14ac:dyDescent="0.25">
      <c r="A89" s="5">
        <v>86</v>
      </c>
      <c r="B89" s="77" t="s">
        <v>6223</v>
      </c>
      <c r="C89" s="77" t="s">
        <v>1549</v>
      </c>
      <c r="D89" s="77" t="s">
        <v>1549</v>
      </c>
      <c r="E89" s="77" t="s">
        <v>1608</v>
      </c>
      <c r="F89" s="77" t="s">
        <v>1608</v>
      </c>
      <c r="G89" s="5" t="s">
        <v>9024</v>
      </c>
      <c r="H89" s="77" t="s">
        <v>7569</v>
      </c>
      <c r="I89" s="132" t="s">
        <v>7568</v>
      </c>
      <c r="J89" s="77" t="s">
        <v>1608</v>
      </c>
      <c r="K89" s="77">
        <v>33.349620250000001</v>
      </c>
      <c r="L89" s="77">
        <v>72.916202999999996</v>
      </c>
      <c r="M89" s="77" t="s">
        <v>1208</v>
      </c>
      <c r="N89" s="77">
        <v>46</v>
      </c>
      <c r="O89" s="132">
        <v>5.5</v>
      </c>
      <c r="P89" s="99">
        <v>1017265</v>
      </c>
      <c r="Q89" s="77">
        <v>610359</v>
      </c>
      <c r="R89" s="100">
        <v>45393</v>
      </c>
      <c r="S89" s="100" t="s">
        <v>9418</v>
      </c>
      <c r="T89" s="77">
        <v>406906</v>
      </c>
      <c r="U89" s="36" t="s">
        <v>38</v>
      </c>
      <c r="V89" s="77">
        <v>508632</v>
      </c>
      <c r="W89" s="77">
        <v>406906</v>
      </c>
      <c r="X89" s="77" t="s">
        <v>38</v>
      </c>
      <c r="Y89" s="77" t="s">
        <v>38</v>
      </c>
      <c r="Z89" s="77" t="s">
        <v>38</v>
      </c>
      <c r="AA89" s="77" t="s">
        <v>38</v>
      </c>
      <c r="AB89" s="77" t="s">
        <v>38</v>
      </c>
      <c r="AC89" s="77" t="s">
        <v>38</v>
      </c>
    </row>
  </sheetData>
  <mergeCells count="29">
    <mergeCell ref="A1:XFD1"/>
    <mergeCell ref="F2:F3"/>
    <mergeCell ref="A2:A3"/>
    <mergeCell ref="B2:B3"/>
    <mergeCell ref="C2:C3"/>
    <mergeCell ref="D2:D3"/>
    <mergeCell ref="E2:E3"/>
    <mergeCell ref="S2:S3"/>
    <mergeCell ref="G2:G3"/>
    <mergeCell ref="H2:H3"/>
    <mergeCell ref="I2:I3"/>
    <mergeCell ref="J2:J3"/>
    <mergeCell ref="K2:L2"/>
    <mergeCell ref="M2:M3"/>
    <mergeCell ref="N2:N3"/>
    <mergeCell ref="O2:O3"/>
    <mergeCell ref="P2:P3"/>
    <mergeCell ref="Q2:Q3"/>
    <mergeCell ref="R2:R3"/>
    <mergeCell ref="Z2:Z3"/>
    <mergeCell ref="AA2:AA3"/>
    <mergeCell ref="AB2:AB3"/>
    <mergeCell ref="AC2:AC3"/>
    <mergeCell ref="T2:T3"/>
    <mergeCell ref="U2:U3"/>
    <mergeCell ref="V2:V3"/>
    <mergeCell ref="W2:W3"/>
    <mergeCell ref="X2:X3"/>
    <mergeCell ref="Y2:Y3"/>
  </mergeCells>
  <conditionalFormatting sqref="G63">
    <cfRule type="duplicateValues" dxfId="156" priority="6"/>
  </conditionalFormatting>
  <conditionalFormatting sqref="G73">
    <cfRule type="duplicateValues" dxfId="155" priority="5"/>
  </conditionalFormatting>
  <conditionalFormatting sqref="G74">
    <cfRule type="duplicateValues" dxfId="154" priority="4"/>
  </conditionalFormatting>
  <conditionalFormatting sqref="G69:G72">
    <cfRule type="duplicateValues" dxfId="153" priority="3"/>
  </conditionalFormatting>
  <conditionalFormatting sqref="H89">
    <cfRule type="duplicateValues" dxfId="152" priority="1"/>
    <cfRule type="duplicateValues" dxfId="151" priority="2"/>
  </conditionalFormatting>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95"/>
  <sheetViews>
    <sheetView topLeftCell="K202" zoomScale="68" zoomScaleNormal="68" workbookViewId="0">
      <selection activeCell="Y206" sqref="Y206:Y295"/>
    </sheetView>
  </sheetViews>
  <sheetFormatPr defaultRowHeight="15" x14ac:dyDescent="0.25"/>
  <cols>
    <col min="1" max="1" width="9.42578125" bestFit="1" customWidth="1"/>
    <col min="2" max="2" width="10.7109375" customWidth="1"/>
    <col min="3" max="3" width="11.5703125" customWidth="1"/>
    <col min="4" max="4" width="13.28515625" customWidth="1"/>
    <col min="5" max="5" width="16.85546875" customWidth="1"/>
    <col min="6" max="6" width="14.7109375" customWidth="1"/>
    <col min="7" max="7" width="21.7109375" customWidth="1"/>
    <col min="8" max="8" width="21.5703125" customWidth="1"/>
    <col min="9" max="9" width="19.85546875" customWidth="1"/>
    <col min="10" max="10" width="16.7109375" customWidth="1"/>
    <col min="11" max="11" width="15" customWidth="1"/>
    <col min="12" max="12" width="15.42578125" customWidth="1"/>
    <col min="13" max="13" width="17.5703125" customWidth="1"/>
    <col min="14" max="14" width="14.140625" customWidth="1"/>
    <col min="15" max="15" width="13.42578125" customWidth="1"/>
    <col min="16" max="16" width="17.7109375" customWidth="1"/>
    <col min="17" max="17" width="31.28515625" customWidth="1"/>
    <col min="18" max="18" width="20" customWidth="1"/>
    <col min="19" max="19" width="19.140625" customWidth="1"/>
    <col min="20" max="20" width="16" customWidth="1"/>
    <col min="21" max="21" width="16.7109375" customWidth="1"/>
    <col min="22" max="22" width="16" customWidth="1"/>
    <col min="23" max="23" width="15.5703125" customWidth="1"/>
    <col min="24" max="24" width="14.5703125" customWidth="1"/>
    <col min="25" max="25" width="15.7109375" customWidth="1"/>
    <col min="26" max="26" width="15.42578125" customWidth="1"/>
  </cols>
  <sheetData>
    <row r="1" spans="1:26" s="247" customFormat="1" ht="75" customHeight="1" x14ac:dyDescent="0.25">
      <c r="A1" s="247" t="s">
        <v>12278</v>
      </c>
    </row>
    <row r="2" spans="1:26" s="21" customFormat="1" ht="90" customHeight="1" x14ac:dyDescent="0.25">
      <c r="A2" s="245" t="s">
        <v>60</v>
      </c>
      <c r="B2" s="245" t="s">
        <v>1</v>
      </c>
      <c r="C2" s="245" t="s">
        <v>83</v>
      </c>
      <c r="D2" s="245" t="s">
        <v>3</v>
      </c>
      <c r="E2" s="245" t="s">
        <v>4</v>
      </c>
      <c r="F2" s="245" t="s">
        <v>5</v>
      </c>
      <c r="G2" s="245" t="s">
        <v>84</v>
      </c>
      <c r="H2" s="245" t="s">
        <v>7</v>
      </c>
      <c r="I2" s="245" t="s">
        <v>8</v>
      </c>
      <c r="J2" s="245" t="s">
        <v>9</v>
      </c>
      <c r="K2" s="245" t="s">
        <v>10</v>
      </c>
      <c r="L2" s="245"/>
      <c r="M2" s="245" t="s">
        <v>85</v>
      </c>
      <c r="N2" s="245" t="s">
        <v>86</v>
      </c>
      <c r="O2" s="245" t="s">
        <v>87</v>
      </c>
      <c r="P2" s="245" t="s">
        <v>88</v>
      </c>
      <c r="Q2" s="245" t="s">
        <v>89</v>
      </c>
      <c r="R2" s="245" t="s">
        <v>90</v>
      </c>
      <c r="S2" s="245" t="s">
        <v>91</v>
      </c>
      <c r="T2" s="245" t="s">
        <v>92</v>
      </c>
      <c r="U2" s="245" t="s">
        <v>93</v>
      </c>
      <c r="V2" s="245" t="s">
        <v>94</v>
      </c>
      <c r="W2" s="245" t="s">
        <v>95</v>
      </c>
      <c r="X2" s="245" t="s">
        <v>96</v>
      </c>
      <c r="Y2" s="245" t="s">
        <v>97</v>
      </c>
      <c r="Z2" s="245" t="s">
        <v>23</v>
      </c>
    </row>
    <row r="3" spans="1:26" s="21" customFormat="1" ht="90" customHeight="1" x14ac:dyDescent="0.25">
      <c r="A3" s="245"/>
      <c r="B3" s="245"/>
      <c r="C3" s="245"/>
      <c r="D3" s="245"/>
      <c r="E3" s="245"/>
      <c r="F3" s="245"/>
      <c r="G3" s="245"/>
      <c r="H3" s="245"/>
      <c r="I3" s="245"/>
      <c r="J3" s="245"/>
      <c r="K3" s="33" t="s">
        <v>73</v>
      </c>
      <c r="L3" s="33" t="s">
        <v>74</v>
      </c>
      <c r="M3" s="245"/>
      <c r="N3" s="245"/>
      <c r="O3" s="245"/>
      <c r="P3" s="245"/>
      <c r="Q3" s="245"/>
      <c r="R3" s="245"/>
      <c r="S3" s="245"/>
      <c r="T3" s="245"/>
      <c r="U3" s="245"/>
      <c r="V3" s="245"/>
      <c r="W3" s="245"/>
      <c r="X3" s="245"/>
      <c r="Y3" s="245"/>
      <c r="Z3" s="245"/>
    </row>
    <row r="4" spans="1:26" s="18" customFormat="1" ht="60" customHeight="1" x14ac:dyDescent="0.25">
      <c r="A4" s="5">
        <f>A3+1</f>
        <v>1</v>
      </c>
      <c r="B4" s="5" t="s">
        <v>26</v>
      </c>
      <c r="C4" s="5" t="s">
        <v>27</v>
      </c>
      <c r="D4" s="5" t="s">
        <v>27</v>
      </c>
      <c r="E4" s="5" t="s">
        <v>98</v>
      </c>
      <c r="F4" s="5" t="s">
        <v>98</v>
      </c>
      <c r="G4" s="5" t="s">
        <v>99</v>
      </c>
      <c r="H4" s="5" t="s">
        <v>100</v>
      </c>
      <c r="I4" s="5" t="s">
        <v>101</v>
      </c>
      <c r="J4" s="5" t="str">
        <f t="shared" ref="J4:J6" si="0">E4</f>
        <v>Golra</v>
      </c>
      <c r="K4" s="5">
        <v>33.750259</v>
      </c>
      <c r="L4" s="5">
        <v>72.483385999999996</v>
      </c>
      <c r="M4" s="5">
        <v>220000</v>
      </c>
      <c r="N4" s="5">
        <v>250000</v>
      </c>
      <c r="O4" s="5" t="s">
        <v>102</v>
      </c>
      <c r="P4" s="49" t="s">
        <v>56</v>
      </c>
      <c r="Q4" s="1" t="s">
        <v>103</v>
      </c>
      <c r="R4" s="1" t="s">
        <v>104</v>
      </c>
      <c r="S4" s="49" t="s">
        <v>105</v>
      </c>
      <c r="T4" s="1" t="s">
        <v>106</v>
      </c>
      <c r="U4" s="70" t="s">
        <v>107</v>
      </c>
      <c r="V4" s="70" t="s">
        <v>34</v>
      </c>
      <c r="W4" s="1" t="s">
        <v>108</v>
      </c>
      <c r="X4" s="5" t="s">
        <v>56</v>
      </c>
      <c r="Y4" s="5" t="s">
        <v>38</v>
      </c>
      <c r="Z4" s="1" t="s">
        <v>50</v>
      </c>
    </row>
    <row r="5" spans="1:26" s="18" customFormat="1" ht="60" customHeight="1" x14ac:dyDescent="0.25">
      <c r="A5" s="5">
        <f t="shared" ref="A5:A68" si="1">A4+1</f>
        <v>2</v>
      </c>
      <c r="B5" s="1" t="s">
        <v>26</v>
      </c>
      <c r="C5" s="1" t="s">
        <v>27</v>
      </c>
      <c r="D5" s="1" t="s">
        <v>109</v>
      </c>
      <c r="E5" s="1" t="s">
        <v>110</v>
      </c>
      <c r="F5" s="1" t="s">
        <v>110</v>
      </c>
      <c r="G5" s="1" t="s">
        <v>111</v>
      </c>
      <c r="H5" s="1" t="s">
        <v>112</v>
      </c>
      <c r="I5" s="1" t="s">
        <v>113</v>
      </c>
      <c r="J5" s="1" t="str">
        <f t="shared" si="0"/>
        <v>Malal</v>
      </c>
      <c r="K5" s="5">
        <v>33.416894999999997</v>
      </c>
      <c r="L5" s="5">
        <v>72.623682000000002</v>
      </c>
      <c r="M5" s="1">
        <v>230000</v>
      </c>
      <c r="N5" s="1">
        <v>250000</v>
      </c>
      <c r="O5" s="1" t="s">
        <v>114</v>
      </c>
      <c r="P5" s="1" t="s">
        <v>56</v>
      </c>
      <c r="Q5" s="1" t="s">
        <v>115</v>
      </c>
      <c r="R5" s="1" t="s">
        <v>116</v>
      </c>
      <c r="S5" s="49" t="s">
        <v>105</v>
      </c>
      <c r="T5" s="1" t="s">
        <v>106</v>
      </c>
      <c r="U5" s="70" t="s">
        <v>107</v>
      </c>
      <c r="V5" s="70" t="s">
        <v>34</v>
      </c>
      <c r="W5" s="1" t="s">
        <v>108</v>
      </c>
      <c r="X5" s="1" t="s">
        <v>56</v>
      </c>
      <c r="Y5" s="5" t="s">
        <v>38</v>
      </c>
      <c r="Z5" s="1" t="s">
        <v>50</v>
      </c>
    </row>
    <row r="6" spans="1:26" s="18" customFormat="1" ht="60" customHeight="1" x14ac:dyDescent="0.25">
      <c r="A6" s="5">
        <f t="shared" si="1"/>
        <v>3</v>
      </c>
      <c r="B6" s="1" t="s">
        <v>26</v>
      </c>
      <c r="C6" s="1" t="s">
        <v>27</v>
      </c>
      <c r="D6" s="1" t="s">
        <v>117</v>
      </c>
      <c r="E6" s="1" t="s">
        <v>118</v>
      </c>
      <c r="F6" s="1" t="s">
        <v>118</v>
      </c>
      <c r="G6" s="1" t="s">
        <v>119</v>
      </c>
      <c r="H6" s="1" t="s">
        <v>120</v>
      </c>
      <c r="I6" s="1" t="s">
        <v>121</v>
      </c>
      <c r="J6" s="1" t="str">
        <f t="shared" si="0"/>
        <v>Ghour Ghasti</v>
      </c>
      <c r="K6" s="1">
        <v>33.903300000000002</v>
      </c>
      <c r="L6" s="1">
        <v>72.565100000000001</v>
      </c>
      <c r="M6" s="1">
        <v>335000</v>
      </c>
      <c r="N6" s="1">
        <v>250000</v>
      </c>
      <c r="O6" s="1" t="s">
        <v>122</v>
      </c>
      <c r="P6" s="1" t="s">
        <v>56</v>
      </c>
      <c r="Q6" s="1" t="s">
        <v>123</v>
      </c>
      <c r="R6" s="1" t="s">
        <v>124</v>
      </c>
      <c r="S6" s="49" t="s">
        <v>105</v>
      </c>
      <c r="T6" s="1" t="s">
        <v>106</v>
      </c>
      <c r="U6" s="70" t="s">
        <v>125</v>
      </c>
      <c r="V6" s="70" t="s">
        <v>34</v>
      </c>
      <c r="W6" s="1" t="s">
        <v>108</v>
      </c>
      <c r="X6" s="49" t="s">
        <v>56</v>
      </c>
      <c r="Y6" s="5" t="s">
        <v>38</v>
      </c>
      <c r="Z6" s="1" t="s">
        <v>50</v>
      </c>
    </row>
    <row r="7" spans="1:26" s="18" customFormat="1" ht="60" customHeight="1" x14ac:dyDescent="0.25">
      <c r="A7" s="5">
        <f t="shared" si="1"/>
        <v>4</v>
      </c>
      <c r="B7" s="1" t="s">
        <v>26</v>
      </c>
      <c r="C7" s="1" t="s">
        <v>314</v>
      </c>
      <c r="D7" s="1" t="s">
        <v>314</v>
      </c>
      <c r="E7" s="1" t="s">
        <v>315</v>
      </c>
      <c r="F7" s="1" t="s">
        <v>316</v>
      </c>
      <c r="G7" s="1" t="s">
        <v>317</v>
      </c>
      <c r="H7" s="1" t="s">
        <v>318</v>
      </c>
      <c r="I7" s="1" t="s">
        <v>319</v>
      </c>
      <c r="J7" s="1" t="s">
        <v>315</v>
      </c>
      <c r="K7" s="1">
        <v>31.577497999999999</v>
      </c>
      <c r="L7" s="1">
        <v>70.949657000000002</v>
      </c>
      <c r="M7" s="1">
        <v>405000</v>
      </c>
      <c r="N7" s="1">
        <v>250000</v>
      </c>
      <c r="O7" s="1" t="s">
        <v>320</v>
      </c>
      <c r="P7" s="12" t="s">
        <v>321</v>
      </c>
      <c r="Q7" s="1" t="s">
        <v>322</v>
      </c>
      <c r="R7" s="1" t="s">
        <v>323</v>
      </c>
      <c r="S7" s="1" t="s">
        <v>34</v>
      </c>
      <c r="T7" s="1" t="s">
        <v>324</v>
      </c>
      <c r="U7" s="1" t="s">
        <v>325</v>
      </c>
      <c r="V7" s="1" t="s">
        <v>34</v>
      </c>
      <c r="W7" s="12" t="s">
        <v>326</v>
      </c>
      <c r="X7" s="40" t="s">
        <v>327</v>
      </c>
      <c r="Y7" s="5" t="s">
        <v>38</v>
      </c>
      <c r="Z7" s="1" t="s">
        <v>50</v>
      </c>
    </row>
    <row r="8" spans="1:26" s="18" customFormat="1" ht="60" customHeight="1" x14ac:dyDescent="0.25">
      <c r="A8" s="5">
        <f t="shared" si="1"/>
        <v>5</v>
      </c>
      <c r="B8" s="1" t="s">
        <v>26</v>
      </c>
      <c r="C8" s="1" t="s">
        <v>314</v>
      </c>
      <c r="D8" s="1" t="s">
        <v>314</v>
      </c>
      <c r="E8" s="1" t="s">
        <v>1160</v>
      </c>
      <c r="F8" s="1" t="s">
        <v>1161</v>
      </c>
      <c r="G8" s="1" t="s">
        <v>1162</v>
      </c>
      <c r="H8" s="1" t="s">
        <v>1163</v>
      </c>
      <c r="I8" s="1" t="s">
        <v>1164</v>
      </c>
      <c r="J8" s="1" t="s">
        <v>1160</v>
      </c>
      <c r="K8" s="1">
        <v>31.418234999999999</v>
      </c>
      <c r="L8" s="1">
        <v>70.442312999999999</v>
      </c>
      <c r="M8" s="1">
        <v>397600</v>
      </c>
      <c r="N8" s="1">
        <v>250000</v>
      </c>
      <c r="O8" s="1" t="s">
        <v>1133</v>
      </c>
      <c r="P8" s="40" t="s">
        <v>1165</v>
      </c>
      <c r="Q8" s="1" t="s">
        <v>1166</v>
      </c>
      <c r="R8" s="1" t="s">
        <v>1167</v>
      </c>
      <c r="S8" s="1" t="s">
        <v>34</v>
      </c>
      <c r="T8" s="1" t="s">
        <v>1168</v>
      </c>
      <c r="U8" s="1" t="s">
        <v>1169</v>
      </c>
      <c r="V8" s="1" t="s">
        <v>34</v>
      </c>
      <c r="W8" s="12" t="s">
        <v>326</v>
      </c>
      <c r="X8" s="12" t="s">
        <v>1170</v>
      </c>
      <c r="Y8" s="5" t="s">
        <v>38</v>
      </c>
      <c r="Z8" s="1" t="s">
        <v>50</v>
      </c>
    </row>
    <row r="9" spans="1:26" s="18" customFormat="1" ht="60" customHeight="1" x14ac:dyDescent="0.25">
      <c r="A9" s="5">
        <f t="shared" si="1"/>
        <v>6</v>
      </c>
      <c r="B9" s="1" t="s">
        <v>26</v>
      </c>
      <c r="C9" s="1" t="s">
        <v>427</v>
      </c>
      <c r="D9" s="1" t="s">
        <v>427</v>
      </c>
      <c r="E9" s="1" t="s">
        <v>428</v>
      </c>
      <c r="F9" s="1" t="s">
        <v>429</v>
      </c>
      <c r="G9" s="1" t="s">
        <v>430</v>
      </c>
      <c r="H9" s="1" t="s">
        <v>431</v>
      </c>
      <c r="I9" s="1" t="s">
        <v>432</v>
      </c>
      <c r="J9" s="1" t="s">
        <v>428</v>
      </c>
      <c r="K9" s="1">
        <v>33.045175659999998</v>
      </c>
      <c r="L9" s="1">
        <v>73.059650399999995</v>
      </c>
      <c r="M9" s="1">
        <v>270000</v>
      </c>
      <c r="N9" s="1">
        <v>250000</v>
      </c>
      <c r="O9" s="1" t="s">
        <v>433</v>
      </c>
      <c r="P9" s="12" t="s">
        <v>434</v>
      </c>
      <c r="Q9" s="1" t="s">
        <v>435</v>
      </c>
      <c r="R9" s="1" t="s">
        <v>436</v>
      </c>
      <c r="S9" s="5" t="s">
        <v>105</v>
      </c>
      <c r="T9" s="1" t="s">
        <v>436</v>
      </c>
      <c r="U9" s="70" t="s">
        <v>107</v>
      </c>
      <c r="V9" s="70" t="s">
        <v>34</v>
      </c>
      <c r="W9" s="1" t="s">
        <v>437</v>
      </c>
      <c r="X9" s="40" t="s">
        <v>327</v>
      </c>
      <c r="Y9" s="5" t="s">
        <v>38</v>
      </c>
      <c r="Z9" s="1" t="s">
        <v>40</v>
      </c>
    </row>
    <row r="10" spans="1:26" s="18" customFormat="1" ht="60" customHeight="1" x14ac:dyDescent="0.25">
      <c r="A10" s="5">
        <f t="shared" si="1"/>
        <v>7</v>
      </c>
      <c r="B10" s="71" t="s">
        <v>26</v>
      </c>
      <c r="C10" s="1" t="s">
        <v>704</v>
      </c>
      <c r="D10" s="1" t="s">
        <v>719</v>
      </c>
      <c r="E10" s="1" t="s">
        <v>1557</v>
      </c>
      <c r="F10" s="1" t="s">
        <v>738</v>
      </c>
      <c r="G10" s="1" t="s">
        <v>1558</v>
      </c>
      <c r="H10" s="1" t="s">
        <v>1559</v>
      </c>
      <c r="I10" s="1" t="s">
        <v>1560</v>
      </c>
      <c r="J10" s="1" t="s">
        <v>1557</v>
      </c>
      <c r="K10" s="1">
        <v>32.976674000000003</v>
      </c>
      <c r="L10" s="1">
        <v>73.268236999999999</v>
      </c>
      <c r="M10" s="1">
        <v>335000</v>
      </c>
      <c r="N10" s="1">
        <v>250000</v>
      </c>
      <c r="O10" s="1" t="s">
        <v>320</v>
      </c>
      <c r="P10" s="1" t="s">
        <v>1561</v>
      </c>
      <c r="Q10" s="4" t="s">
        <v>1562</v>
      </c>
      <c r="R10" s="4" t="s">
        <v>1563</v>
      </c>
      <c r="S10" s="4" t="s">
        <v>1564</v>
      </c>
      <c r="T10" s="4" t="s">
        <v>1565</v>
      </c>
      <c r="U10" s="4" t="s">
        <v>125</v>
      </c>
      <c r="V10" s="1" t="s">
        <v>34</v>
      </c>
      <c r="W10" s="1" t="s">
        <v>326</v>
      </c>
      <c r="X10" s="1" t="s">
        <v>1390</v>
      </c>
      <c r="Y10" s="5" t="s">
        <v>38</v>
      </c>
      <c r="Z10" s="1" t="s">
        <v>50</v>
      </c>
    </row>
    <row r="11" spans="1:26" s="18" customFormat="1" ht="60" customHeight="1" x14ac:dyDescent="0.25">
      <c r="A11" s="5">
        <f t="shared" si="1"/>
        <v>8</v>
      </c>
      <c r="B11" s="71" t="s">
        <v>26</v>
      </c>
      <c r="C11" s="1" t="s">
        <v>704</v>
      </c>
      <c r="D11" s="1" t="s">
        <v>704</v>
      </c>
      <c r="E11" s="1" t="s">
        <v>721</v>
      </c>
      <c r="F11" s="1" t="s">
        <v>721</v>
      </c>
      <c r="G11" s="1" t="s">
        <v>1566</v>
      </c>
      <c r="H11" s="1" t="s">
        <v>1567</v>
      </c>
      <c r="I11" s="1" t="s">
        <v>1568</v>
      </c>
      <c r="J11" s="1" t="s">
        <v>721</v>
      </c>
      <c r="K11" s="1">
        <v>33.0107</v>
      </c>
      <c r="L11" s="1">
        <v>73.354699999999994</v>
      </c>
      <c r="M11" s="1">
        <v>335000</v>
      </c>
      <c r="N11" s="1">
        <v>250000</v>
      </c>
      <c r="O11" s="1" t="s">
        <v>320</v>
      </c>
      <c r="P11" s="1" t="s">
        <v>1561</v>
      </c>
      <c r="Q11" s="1" t="s">
        <v>1569</v>
      </c>
      <c r="R11" s="4" t="s">
        <v>1570</v>
      </c>
      <c r="S11" s="4" t="s">
        <v>1564</v>
      </c>
      <c r="T11" s="4" t="s">
        <v>1565</v>
      </c>
      <c r="U11" s="4" t="s">
        <v>125</v>
      </c>
      <c r="V11" s="1" t="s">
        <v>34</v>
      </c>
      <c r="W11" s="1" t="s">
        <v>326</v>
      </c>
      <c r="X11" s="1" t="s">
        <v>1390</v>
      </c>
      <c r="Y11" s="5" t="s">
        <v>38</v>
      </c>
      <c r="Z11" s="1" t="s">
        <v>50</v>
      </c>
    </row>
    <row r="12" spans="1:26" s="18" customFormat="1" ht="60" customHeight="1" x14ac:dyDescent="0.25">
      <c r="A12" s="5">
        <f t="shared" si="1"/>
        <v>9</v>
      </c>
      <c r="B12" s="1" t="s">
        <v>26</v>
      </c>
      <c r="C12" s="1" t="s">
        <v>509</v>
      </c>
      <c r="D12" s="4" t="s">
        <v>556</v>
      </c>
      <c r="E12" s="1" t="s">
        <v>557</v>
      </c>
      <c r="F12" s="4" t="s">
        <v>558</v>
      </c>
      <c r="G12" s="4" t="s">
        <v>559</v>
      </c>
      <c r="H12" s="4" t="s">
        <v>560</v>
      </c>
      <c r="I12" s="4" t="s">
        <v>561</v>
      </c>
      <c r="J12" s="4" t="s">
        <v>557</v>
      </c>
      <c r="K12" s="4">
        <v>30.189048</v>
      </c>
      <c r="L12" s="1">
        <v>70.686818000000002</v>
      </c>
      <c r="M12" s="71">
        <v>445000</v>
      </c>
      <c r="N12" s="71">
        <v>250000</v>
      </c>
      <c r="O12" s="1" t="s">
        <v>562</v>
      </c>
      <c r="P12" s="12" t="s">
        <v>563</v>
      </c>
      <c r="Q12" s="1" t="s">
        <v>564</v>
      </c>
      <c r="R12" s="1" t="s">
        <v>565</v>
      </c>
      <c r="S12" s="1" t="s">
        <v>566</v>
      </c>
      <c r="T12" s="1" t="s">
        <v>567</v>
      </c>
      <c r="U12" s="1" t="s">
        <v>568</v>
      </c>
      <c r="V12" s="1" t="s">
        <v>34</v>
      </c>
      <c r="W12" s="12" t="s">
        <v>326</v>
      </c>
      <c r="X12" s="40" t="s">
        <v>569</v>
      </c>
      <c r="Y12" s="5" t="s">
        <v>38</v>
      </c>
      <c r="Z12" s="71" t="s">
        <v>50</v>
      </c>
    </row>
    <row r="13" spans="1:26" s="18" customFormat="1" ht="60" customHeight="1" x14ac:dyDescent="0.25">
      <c r="A13" s="5">
        <f t="shared" si="1"/>
        <v>10</v>
      </c>
      <c r="B13" s="1" t="s">
        <v>26</v>
      </c>
      <c r="C13" s="1" t="s">
        <v>509</v>
      </c>
      <c r="D13" s="4" t="s">
        <v>556</v>
      </c>
      <c r="E13" s="1" t="s">
        <v>570</v>
      </c>
      <c r="F13" s="4" t="s">
        <v>571</v>
      </c>
      <c r="G13" s="4" t="s">
        <v>572</v>
      </c>
      <c r="H13" s="4" t="s">
        <v>573</v>
      </c>
      <c r="I13" s="4" t="s">
        <v>574</v>
      </c>
      <c r="J13" s="4" t="s">
        <v>570</v>
      </c>
      <c r="K13" s="4">
        <v>29.745049999999999</v>
      </c>
      <c r="L13" s="1">
        <v>70.388058000000001</v>
      </c>
      <c r="M13" s="71">
        <v>270000</v>
      </c>
      <c r="N13" s="71">
        <v>250000</v>
      </c>
      <c r="O13" s="1" t="s">
        <v>575</v>
      </c>
      <c r="P13" s="40" t="s">
        <v>523</v>
      </c>
      <c r="Q13" s="7" t="s">
        <v>576</v>
      </c>
      <c r="R13" s="7" t="s">
        <v>577</v>
      </c>
      <c r="S13" s="7" t="s">
        <v>147</v>
      </c>
      <c r="T13" s="7" t="s">
        <v>578</v>
      </c>
      <c r="U13" s="1" t="s">
        <v>568</v>
      </c>
      <c r="V13" s="7" t="s">
        <v>34</v>
      </c>
      <c r="W13" s="12" t="s">
        <v>326</v>
      </c>
      <c r="X13" s="40" t="s">
        <v>579</v>
      </c>
      <c r="Y13" s="5" t="s">
        <v>38</v>
      </c>
      <c r="Z13" s="71" t="s">
        <v>50</v>
      </c>
    </row>
    <row r="14" spans="1:26" s="18" customFormat="1" ht="60" customHeight="1" x14ac:dyDescent="0.25">
      <c r="A14" s="5">
        <f t="shared" si="1"/>
        <v>11</v>
      </c>
      <c r="B14" s="1" t="s">
        <v>26</v>
      </c>
      <c r="C14" s="1" t="s">
        <v>509</v>
      </c>
      <c r="D14" s="4" t="s">
        <v>580</v>
      </c>
      <c r="E14" s="1" t="s">
        <v>581</v>
      </c>
      <c r="F14" s="4" t="s">
        <v>582</v>
      </c>
      <c r="G14" s="4" t="s">
        <v>537</v>
      </c>
      <c r="H14" s="4" t="s">
        <v>583</v>
      </c>
      <c r="I14" s="4" t="s">
        <v>584</v>
      </c>
      <c r="J14" s="4" t="s">
        <v>585</v>
      </c>
      <c r="K14" s="4">
        <v>30.581105999999998</v>
      </c>
      <c r="L14" s="1">
        <v>70.598078000000001</v>
      </c>
      <c r="M14" s="71">
        <v>200000</v>
      </c>
      <c r="N14" s="71">
        <v>250000</v>
      </c>
      <c r="O14" s="1" t="s">
        <v>586</v>
      </c>
      <c r="P14" s="12" t="s">
        <v>447</v>
      </c>
      <c r="Q14" s="1" t="s">
        <v>587</v>
      </c>
      <c r="R14" s="1" t="s">
        <v>588</v>
      </c>
      <c r="S14" s="1" t="s">
        <v>566</v>
      </c>
      <c r="T14" s="1" t="s">
        <v>589</v>
      </c>
      <c r="U14" s="1" t="s">
        <v>568</v>
      </c>
      <c r="V14" s="1" t="s">
        <v>34</v>
      </c>
      <c r="W14" s="12" t="s">
        <v>326</v>
      </c>
      <c r="X14" s="40" t="s">
        <v>569</v>
      </c>
      <c r="Y14" s="5" t="s">
        <v>38</v>
      </c>
      <c r="Z14" s="71" t="s">
        <v>50</v>
      </c>
    </row>
    <row r="15" spans="1:26" s="18" customFormat="1" ht="60" customHeight="1" x14ac:dyDescent="0.25">
      <c r="A15" s="5">
        <f t="shared" si="1"/>
        <v>12</v>
      </c>
      <c r="B15" s="1" t="s">
        <v>26</v>
      </c>
      <c r="C15" s="1" t="s">
        <v>509</v>
      </c>
      <c r="D15" s="4" t="s">
        <v>580</v>
      </c>
      <c r="E15" s="1" t="s">
        <v>590</v>
      </c>
      <c r="F15" s="4" t="s">
        <v>591</v>
      </c>
      <c r="G15" s="4" t="s">
        <v>592</v>
      </c>
      <c r="H15" s="4" t="s">
        <v>593</v>
      </c>
      <c r="I15" s="4" t="s">
        <v>594</v>
      </c>
      <c r="J15" s="4" t="s">
        <v>595</v>
      </c>
      <c r="K15" s="4">
        <v>30.176393000000001</v>
      </c>
      <c r="L15" s="1">
        <v>70.622103999999993</v>
      </c>
      <c r="M15" s="71">
        <v>275000</v>
      </c>
      <c r="N15" s="71">
        <v>250000</v>
      </c>
      <c r="O15" s="1" t="s">
        <v>596</v>
      </c>
      <c r="P15" s="12" t="s">
        <v>563</v>
      </c>
      <c r="Q15" s="1" t="s">
        <v>597</v>
      </c>
      <c r="R15" s="1" t="s">
        <v>598</v>
      </c>
      <c r="S15" s="1" t="s">
        <v>599</v>
      </c>
      <c r="T15" s="1" t="s">
        <v>600</v>
      </c>
      <c r="U15" s="1" t="s">
        <v>601</v>
      </c>
      <c r="V15" s="1" t="s">
        <v>34</v>
      </c>
      <c r="W15" s="12" t="s">
        <v>326</v>
      </c>
      <c r="X15" s="40" t="s">
        <v>602</v>
      </c>
      <c r="Y15" s="5" t="s">
        <v>38</v>
      </c>
      <c r="Z15" s="71" t="s">
        <v>50</v>
      </c>
    </row>
    <row r="16" spans="1:26" s="18" customFormat="1" ht="60" customHeight="1" x14ac:dyDescent="0.25">
      <c r="A16" s="5">
        <f t="shared" si="1"/>
        <v>13</v>
      </c>
      <c r="B16" s="71" t="s">
        <v>26</v>
      </c>
      <c r="C16" s="1" t="s">
        <v>499</v>
      </c>
      <c r="D16" s="4" t="s">
        <v>544</v>
      </c>
      <c r="E16" s="1" t="s">
        <v>603</v>
      </c>
      <c r="F16" s="4" t="s">
        <v>550</v>
      </c>
      <c r="G16" s="4" t="s">
        <v>604</v>
      </c>
      <c r="H16" s="4" t="s">
        <v>605</v>
      </c>
      <c r="I16" s="4" t="s">
        <v>606</v>
      </c>
      <c r="J16" s="1" t="s">
        <v>603</v>
      </c>
      <c r="K16" s="1">
        <v>30.569794999999999</v>
      </c>
      <c r="L16" s="1">
        <v>70.359773000000004</v>
      </c>
      <c r="M16" s="71">
        <v>285000</v>
      </c>
      <c r="N16" s="71">
        <v>250000</v>
      </c>
      <c r="O16" s="1" t="s">
        <v>607</v>
      </c>
      <c r="P16" s="1" t="s">
        <v>608</v>
      </c>
      <c r="Q16" s="1" t="s">
        <v>609</v>
      </c>
      <c r="R16" s="1" t="s">
        <v>610</v>
      </c>
      <c r="S16" s="1" t="s">
        <v>34</v>
      </c>
      <c r="T16" s="1" t="s">
        <v>611</v>
      </c>
      <c r="U16" s="1" t="s">
        <v>107</v>
      </c>
      <c r="V16" s="1" t="s">
        <v>34</v>
      </c>
      <c r="W16" s="1" t="s">
        <v>612</v>
      </c>
      <c r="X16" s="40" t="s">
        <v>613</v>
      </c>
      <c r="Y16" s="5" t="s">
        <v>38</v>
      </c>
      <c r="Z16" s="1" t="s">
        <v>50</v>
      </c>
    </row>
    <row r="17" spans="1:26" s="18" customFormat="1" ht="60" customHeight="1" x14ac:dyDescent="0.25">
      <c r="A17" s="5">
        <f t="shared" si="1"/>
        <v>14</v>
      </c>
      <c r="B17" s="5" t="s">
        <v>26</v>
      </c>
      <c r="C17" s="1" t="s">
        <v>509</v>
      </c>
      <c r="D17" s="4" t="s">
        <v>580</v>
      </c>
      <c r="E17" s="1" t="s">
        <v>614</v>
      </c>
      <c r="F17" s="4" t="s">
        <v>615</v>
      </c>
      <c r="G17" s="4" t="s">
        <v>616</v>
      </c>
      <c r="H17" s="4" t="s">
        <v>617</v>
      </c>
      <c r="I17" s="4" t="s">
        <v>618</v>
      </c>
      <c r="J17" s="4" t="s">
        <v>619</v>
      </c>
      <c r="K17" s="66">
        <v>31.165185000000001</v>
      </c>
      <c r="L17" s="59">
        <v>70.563293999999999</v>
      </c>
      <c r="M17" s="71">
        <v>285000</v>
      </c>
      <c r="N17" s="71">
        <v>250000</v>
      </c>
      <c r="O17" s="1" t="s">
        <v>620</v>
      </c>
      <c r="P17" s="40" t="s">
        <v>621</v>
      </c>
      <c r="Q17" s="7" t="s">
        <v>622</v>
      </c>
      <c r="R17" s="7" t="s">
        <v>623</v>
      </c>
      <c r="S17" s="7" t="s">
        <v>147</v>
      </c>
      <c r="T17" s="7" t="s">
        <v>624</v>
      </c>
      <c r="U17" s="1" t="s">
        <v>625</v>
      </c>
      <c r="V17" s="7" t="s">
        <v>34</v>
      </c>
      <c r="W17" s="12" t="s">
        <v>326</v>
      </c>
      <c r="X17" s="40" t="s">
        <v>613</v>
      </c>
      <c r="Y17" s="5" t="s">
        <v>38</v>
      </c>
      <c r="Z17" s="71" t="s">
        <v>50</v>
      </c>
    </row>
    <row r="18" spans="1:26" s="18" customFormat="1" ht="60" customHeight="1" x14ac:dyDescent="0.25">
      <c r="A18" s="5">
        <f t="shared" si="1"/>
        <v>15</v>
      </c>
      <c r="B18" s="1" t="s">
        <v>26</v>
      </c>
      <c r="C18" s="1" t="s">
        <v>626</v>
      </c>
      <c r="D18" s="1" t="s">
        <v>627</v>
      </c>
      <c r="E18" s="1" t="s">
        <v>628</v>
      </c>
      <c r="F18" s="1" t="s">
        <v>628</v>
      </c>
      <c r="G18" s="5" t="s">
        <v>629</v>
      </c>
      <c r="H18" s="1" t="s">
        <v>630</v>
      </c>
      <c r="I18" s="1" t="s">
        <v>631</v>
      </c>
      <c r="J18" s="1" t="s">
        <v>628</v>
      </c>
      <c r="K18" s="221">
        <v>33.072433330000003</v>
      </c>
      <c r="L18" s="221">
        <v>73.448619440000002</v>
      </c>
      <c r="M18" s="1">
        <v>340000</v>
      </c>
      <c r="N18" s="38">
        <v>250000</v>
      </c>
      <c r="O18" s="1" t="s">
        <v>632</v>
      </c>
      <c r="P18" s="40" t="s">
        <v>633</v>
      </c>
      <c r="Q18" s="5" t="s">
        <v>634</v>
      </c>
      <c r="R18" s="5" t="s">
        <v>635</v>
      </c>
      <c r="S18" s="5" t="s">
        <v>105</v>
      </c>
      <c r="T18" s="7" t="s">
        <v>636</v>
      </c>
      <c r="U18" s="70" t="s">
        <v>107</v>
      </c>
      <c r="V18" s="70" t="s">
        <v>34</v>
      </c>
      <c r="W18" s="7" t="s">
        <v>612</v>
      </c>
      <c r="X18" s="1" t="s">
        <v>637</v>
      </c>
      <c r="Y18" s="5" t="s">
        <v>38</v>
      </c>
      <c r="Z18" s="70" t="s">
        <v>638</v>
      </c>
    </row>
    <row r="19" spans="1:26" s="18" customFormat="1" ht="60" customHeight="1" x14ac:dyDescent="0.25">
      <c r="A19" s="5">
        <f t="shared" si="1"/>
        <v>16</v>
      </c>
      <c r="B19" s="1" t="s">
        <v>26</v>
      </c>
      <c r="C19" s="1" t="s">
        <v>626</v>
      </c>
      <c r="D19" s="1" t="s">
        <v>639</v>
      </c>
      <c r="E19" s="4" t="s">
        <v>640</v>
      </c>
      <c r="F19" s="4" t="s">
        <v>640</v>
      </c>
      <c r="G19" s="5" t="s">
        <v>641</v>
      </c>
      <c r="H19" s="4" t="s">
        <v>642</v>
      </c>
      <c r="I19" s="62" t="s">
        <v>643</v>
      </c>
      <c r="J19" s="4" t="s">
        <v>640</v>
      </c>
      <c r="K19" s="5">
        <v>32.790230000000001</v>
      </c>
      <c r="L19" s="5">
        <v>74.017296000000002</v>
      </c>
      <c r="M19" s="1">
        <v>340000</v>
      </c>
      <c r="N19" s="38">
        <v>250000</v>
      </c>
      <c r="O19" s="1" t="s">
        <v>644</v>
      </c>
      <c r="P19" s="40" t="s">
        <v>633</v>
      </c>
      <c r="Q19" s="1" t="s">
        <v>645</v>
      </c>
      <c r="R19" s="5" t="s">
        <v>646</v>
      </c>
      <c r="S19" s="5" t="s">
        <v>105</v>
      </c>
      <c r="T19" s="7" t="s">
        <v>636</v>
      </c>
      <c r="U19" s="70" t="s">
        <v>107</v>
      </c>
      <c r="V19" s="70" t="s">
        <v>34</v>
      </c>
      <c r="W19" s="7" t="s">
        <v>612</v>
      </c>
      <c r="X19" s="1" t="s">
        <v>637</v>
      </c>
      <c r="Y19" s="5" t="s">
        <v>38</v>
      </c>
      <c r="Z19" s="70" t="s">
        <v>638</v>
      </c>
    </row>
    <row r="20" spans="1:26" s="18" customFormat="1" ht="60" customHeight="1" x14ac:dyDescent="0.25">
      <c r="A20" s="5">
        <f t="shared" si="1"/>
        <v>17</v>
      </c>
      <c r="B20" s="1" t="s">
        <v>26</v>
      </c>
      <c r="C20" s="1" t="s">
        <v>970</v>
      </c>
      <c r="D20" s="1" t="s">
        <v>971</v>
      </c>
      <c r="E20" s="1" t="s">
        <v>972</v>
      </c>
      <c r="F20" s="1" t="s">
        <v>973</v>
      </c>
      <c r="G20" s="1" t="s">
        <v>974</v>
      </c>
      <c r="H20" s="1" t="s">
        <v>975</v>
      </c>
      <c r="I20" s="1" t="s">
        <v>976</v>
      </c>
      <c r="J20" s="1" t="s">
        <v>972</v>
      </c>
      <c r="K20" s="1">
        <v>32.155949</v>
      </c>
      <c r="L20" s="1">
        <v>72.004872000000006</v>
      </c>
      <c r="M20" s="1">
        <v>270000</v>
      </c>
      <c r="N20" s="1">
        <v>250000</v>
      </c>
      <c r="O20" s="1" t="s">
        <v>977</v>
      </c>
      <c r="P20" s="12" t="s">
        <v>523</v>
      </c>
      <c r="Q20" s="1" t="s">
        <v>978</v>
      </c>
      <c r="R20" s="1" t="s">
        <v>979</v>
      </c>
      <c r="S20" s="1" t="s">
        <v>980</v>
      </c>
      <c r="T20" s="1" t="s">
        <v>981</v>
      </c>
      <c r="U20" s="1" t="s">
        <v>568</v>
      </c>
      <c r="V20" s="1" t="s">
        <v>34</v>
      </c>
      <c r="W20" s="1" t="s">
        <v>612</v>
      </c>
      <c r="X20" s="1" t="s">
        <v>982</v>
      </c>
      <c r="Y20" s="5" t="s">
        <v>38</v>
      </c>
      <c r="Z20" s="1" t="s">
        <v>50</v>
      </c>
    </row>
    <row r="21" spans="1:26" s="18" customFormat="1" ht="60" customHeight="1" x14ac:dyDescent="0.25">
      <c r="A21" s="5">
        <f t="shared" si="1"/>
        <v>18</v>
      </c>
      <c r="B21" s="1" t="s">
        <v>26</v>
      </c>
      <c r="C21" s="1" t="s">
        <v>970</v>
      </c>
      <c r="D21" s="1" t="s">
        <v>971</v>
      </c>
      <c r="E21" s="1" t="s">
        <v>983</v>
      </c>
      <c r="F21" s="1" t="s">
        <v>984</v>
      </c>
      <c r="G21" s="1" t="s">
        <v>985</v>
      </c>
      <c r="H21" s="1" t="s">
        <v>986</v>
      </c>
      <c r="I21" s="1" t="s">
        <v>987</v>
      </c>
      <c r="J21" s="1" t="s">
        <v>983</v>
      </c>
      <c r="K21" s="1">
        <v>32.155951999999999</v>
      </c>
      <c r="L21" s="1">
        <v>72.004801999999998</v>
      </c>
      <c r="M21" s="1">
        <v>170000</v>
      </c>
      <c r="N21" s="1">
        <v>250000</v>
      </c>
      <c r="O21" s="1" t="s">
        <v>988</v>
      </c>
      <c r="P21" s="12" t="s">
        <v>989</v>
      </c>
      <c r="Q21" s="1" t="s">
        <v>990</v>
      </c>
      <c r="R21" s="1" t="s">
        <v>991</v>
      </c>
      <c r="S21" s="1" t="s">
        <v>147</v>
      </c>
      <c r="T21" s="1" t="s">
        <v>992</v>
      </c>
      <c r="U21" s="1" t="s">
        <v>993</v>
      </c>
      <c r="V21" s="1" t="s">
        <v>34</v>
      </c>
      <c r="W21" s="1" t="s">
        <v>612</v>
      </c>
      <c r="X21" s="1" t="s">
        <v>994</v>
      </c>
      <c r="Y21" s="5" t="s">
        <v>38</v>
      </c>
      <c r="Z21" s="1" t="s">
        <v>50</v>
      </c>
    </row>
    <row r="22" spans="1:26" s="18" customFormat="1" ht="60" customHeight="1" x14ac:dyDescent="0.25">
      <c r="A22" s="5">
        <f t="shared" si="1"/>
        <v>19</v>
      </c>
      <c r="B22" s="1" t="s">
        <v>26</v>
      </c>
      <c r="C22" s="1" t="s">
        <v>970</v>
      </c>
      <c r="D22" s="1" t="s">
        <v>970</v>
      </c>
      <c r="E22" s="1" t="s">
        <v>995</v>
      </c>
      <c r="F22" s="1" t="s">
        <v>996</v>
      </c>
      <c r="G22" s="1" t="s">
        <v>997</v>
      </c>
      <c r="H22" s="1" t="s">
        <v>998</v>
      </c>
      <c r="I22" s="1" t="s">
        <v>999</v>
      </c>
      <c r="J22" s="1" t="s">
        <v>995</v>
      </c>
      <c r="K22" s="1">
        <v>32.223258000000001</v>
      </c>
      <c r="L22" s="1">
        <v>72.141306999999998</v>
      </c>
      <c r="M22" s="1">
        <v>285000</v>
      </c>
      <c r="N22" s="1">
        <v>250000</v>
      </c>
      <c r="O22" s="1" t="s">
        <v>320</v>
      </c>
      <c r="P22" s="12" t="s">
        <v>523</v>
      </c>
      <c r="Q22" s="1" t="s">
        <v>1000</v>
      </c>
      <c r="R22" s="1" t="s">
        <v>1001</v>
      </c>
      <c r="S22" s="1" t="s">
        <v>147</v>
      </c>
      <c r="T22" s="1" t="s">
        <v>1002</v>
      </c>
      <c r="U22" s="1" t="s">
        <v>1003</v>
      </c>
      <c r="V22" s="1" t="s">
        <v>34</v>
      </c>
      <c r="W22" s="1" t="s">
        <v>612</v>
      </c>
      <c r="X22" s="12" t="s">
        <v>709</v>
      </c>
      <c r="Y22" s="5" t="s">
        <v>38</v>
      </c>
      <c r="Z22" s="1" t="s">
        <v>50</v>
      </c>
    </row>
    <row r="23" spans="1:26" s="18" customFormat="1" ht="60" customHeight="1" x14ac:dyDescent="0.25">
      <c r="A23" s="5">
        <f t="shared" si="1"/>
        <v>20</v>
      </c>
      <c r="B23" s="1" t="s">
        <v>26</v>
      </c>
      <c r="C23" s="1" t="s">
        <v>970</v>
      </c>
      <c r="D23" s="1" t="s">
        <v>1004</v>
      </c>
      <c r="E23" s="1" t="s">
        <v>1005</v>
      </c>
      <c r="F23" s="1" t="s">
        <v>1006</v>
      </c>
      <c r="G23" s="1" t="s">
        <v>1007</v>
      </c>
      <c r="H23" s="1" t="s">
        <v>1008</v>
      </c>
      <c r="I23" s="1" t="s">
        <v>1009</v>
      </c>
      <c r="J23" s="1" t="s">
        <v>1005</v>
      </c>
      <c r="K23" s="1">
        <v>31.530266000000001</v>
      </c>
      <c r="L23" s="1">
        <v>71.522796</v>
      </c>
      <c r="M23" s="1">
        <v>170000</v>
      </c>
      <c r="N23" s="1">
        <v>250000</v>
      </c>
      <c r="O23" s="1" t="s">
        <v>988</v>
      </c>
      <c r="P23" s="12" t="s">
        <v>989</v>
      </c>
      <c r="Q23" s="1" t="s">
        <v>1010</v>
      </c>
      <c r="R23" s="1" t="s">
        <v>1011</v>
      </c>
      <c r="S23" s="1" t="s">
        <v>147</v>
      </c>
      <c r="T23" s="1" t="s">
        <v>1012</v>
      </c>
      <c r="U23" s="1" t="s">
        <v>993</v>
      </c>
      <c r="V23" s="1" t="s">
        <v>34</v>
      </c>
      <c r="W23" s="1" t="s">
        <v>612</v>
      </c>
      <c r="X23" s="1" t="s">
        <v>934</v>
      </c>
      <c r="Y23" s="5" t="s">
        <v>38</v>
      </c>
      <c r="Z23" s="1" t="s">
        <v>50</v>
      </c>
    </row>
    <row r="24" spans="1:26" s="18" customFormat="1" ht="60" customHeight="1" x14ac:dyDescent="0.25">
      <c r="A24" s="5">
        <f t="shared" si="1"/>
        <v>21</v>
      </c>
      <c r="B24" s="1" t="s">
        <v>26</v>
      </c>
      <c r="C24" s="1" t="s">
        <v>970</v>
      </c>
      <c r="D24" s="1" t="s">
        <v>970</v>
      </c>
      <c r="E24" s="1" t="s">
        <v>1013</v>
      </c>
      <c r="F24" s="1" t="s">
        <v>970</v>
      </c>
      <c r="G24" s="1" t="s">
        <v>1014</v>
      </c>
      <c r="H24" s="1" t="s">
        <v>1015</v>
      </c>
      <c r="I24" s="1" t="s">
        <v>1016</v>
      </c>
      <c r="J24" s="1" t="s">
        <v>1013</v>
      </c>
      <c r="K24" s="1">
        <v>31.530291999999999</v>
      </c>
      <c r="L24" s="1">
        <v>71.522707999999994</v>
      </c>
      <c r="M24" s="1">
        <v>200000</v>
      </c>
      <c r="N24" s="1">
        <v>250000</v>
      </c>
      <c r="O24" s="1" t="s">
        <v>1017</v>
      </c>
      <c r="P24" s="1" t="s">
        <v>608</v>
      </c>
      <c r="Q24" s="1" t="s">
        <v>1018</v>
      </c>
      <c r="R24" s="1" t="s">
        <v>1019</v>
      </c>
      <c r="S24" s="1" t="s">
        <v>147</v>
      </c>
      <c r="T24" s="1" t="s">
        <v>1020</v>
      </c>
      <c r="U24" s="1" t="s">
        <v>993</v>
      </c>
      <c r="V24" s="1" t="s">
        <v>34</v>
      </c>
      <c r="W24" s="1" t="s">
        <v>612</v>
      </c>
      <c r="X24" s="12" t="s">
        <v>1021</v>
      </c>
      <c r="Y24" s="5" t="s">
        <v>38</v>
      </c>
      <c r="Z24" s="1" t="s">
        <v>50</v>
      </c>
    </row>
    <row r="25" spans="1:26" s="18" customFormat="1" ht="60" customHeight="1" x14ac:dyDescent="0.25">
      <c r="A25" s="5">
        <f t="shared" si="1"/>
        <v>22</v>
      </c>
      <c r="B25" s="1" t="s">
        <v>26</v>
      </c>
      <c r="C25" s="1" t="s">
        <v>970</v>
      </c>
      <c r="D25" s="1" t="s">
        <v>1004</v>
      </c>
      <c r="E25" s="1" t="s">
        <v>1022</v>
      </c>
      <c r="F25" s="1" t="s">
        <v>1023</v>
      </c>
      <c r="G25" s="1" t="s">
        <v>1024</v>
      </c>
      <c r="H25" s="1" t="s">
        <v>1025</v>
      </c>
      <c r="I25" s="1" t="s">
        <v>1026</v>
      </c>
      <c r="J25" s="1" t="s">
        <v>1022</v>
      </c>
      <c r="K25" s="1">
        <v>31.530221000000001</v>
      </c>
      <c r="L25" s="1">
        <v>71.522790000000001</v>
      </c>
      <c r="M25" s="1">
        <v>170000</v>
      </c>
      <c r="N25" s="1">
        <v>250000</v>
      </c>
      <c r="O25" s="1" t="s">
        <v>988</v>
      </c>
      <c r="P25" s="1" t="s">
        <v>989</v>
      </c>
      <c r="Q25" s="1" t="s">
        <v>1010</v>
      </c>
      <c r="R25" s="1" t="s">
        <v>1011</v>
      </c>
      <c r="S25" s="1" t="s">
        <v>147</v>
      </c>
      <c r="T25" s="1" t="s">
        <v>1012</v>
      </c>
      <c r="U25" s="1" t="s">
        <v>993</v>
      </c>
      <c r="V25" s="1" t="s">
        <v>34</v>
      </c>
      <c r="W25" s="1" t="s">
        <v>612</v>
      </c>
      <c r="X25" s="1" t="s">
        <v>994</v>
      </c>
      <c r="Y25" s="5" t="s">
        <v>38</v>
      </c>
      <c r="Z25" s="1" t="s">
        <v>50</v>
      </c>
    </row>
    <row r="26" spans="1:26" s="18" customFormat="1" ht="60" customHeight="1" x14ac:dyDescent="0.25">
      <c r="A26" s="5">
        <f t="shared" si="1"/>
        <v>23</v>
      </c>
      <c r="B26" s="1" t="s">
        <v>26</v>
      </c>
      <c r="C26" s="1" t="s">
        <v>1080</v>
      </c>
      <c r="D26" s="1" t="s">
        <v>1081</v>
      </c>
      <c r="E26" s="1" t="s">
        <v>1082</v>
      </c>
      <c r="F26" s="1" t="s">
        <v>1082</v>
      </c>
      <c r="G26" s="1" t="s">
        <v>1083</v>
      </c>
      <c r="H26" s="1" t="s">
        <v>1084</v>
      </c>
      <c r="I26" s="1">
        <v>3006635441</v>
      </c>
      <c r="J26" s="1" t="s">
        <v>1085</v>
      </c>
      <c r="K26" s="1">
        <v>31.133821999999999</v>
      </c>
      <c r="L26" s="1">
        <v>71.523263999999998</v>
      </c>
      <c r="M26" s="1">
        <v>265000</v>
      </c>
      <c r="N26" s="1">
        <v>250000</v>
      </c>
      <c r="O26" s="1" t="s">
        <v>1086</v>
      </c>
      <c r="P26" s="7">
        <v>44533</v>
      </c>
      <c r="Q26" s="1" t="s">
        <v>1087</v>
      </c>
      <c r="R26" s="1" t="s">
        <v>1088</v>
      </c>
      <c r="S26" s="1" t="s">
        <v>34</v>
      </c>
      <c r="T26" s="7" t="s">
        <v>636</v>
      </c>
      <c r="U26" s="7" t="s">
        <v>1089</v>
      </c>
      <c r="V26" s="7" t="s">
        <v>34</v>
      </c>
      <c r="W26" s="7" t="s">
        <v>612</v>
      </c>
      <c r="X26" s="1" t="s">
        <v>81</v>
      </c>
      <c r="Y26" s="5" t="s">
        <v>38</v>
      </c>
      <c r="Z26" s="1" t="s">
        <v>50</v>
      </c>
    </row>
    <row r="27" spans="1:26" s="18" customFormat="1" ht="60" customHeight="1" x14ac:dyDescent="0.25">
      <c r="A27" s="5">
        <f t="shared" si="1"/>
        <v>24</v>
      </c>
      <c r="B27" s="1" t="s">
        <v>26</v>
      </c>
      <c r="C27" s="1" t="s">
        <v>1080</v>
      </c>
      <c r="D27" s="1" t="s">
        <v>1080</v>
      </c>
      <c r="E27" s="1" t="s">
        <v>1090</v>
      </c>
      <c r="F27" s="1" t="s">
        <v>1082</v>
      </c>
      <c r="G27" s="1" t="s">
        <v>1091</v>
      </c>
      <c r="H27" s="1" t="s">
        <v>1092</v>
      </c>
      <c r="I27" s="1">
        <v>3067918968</v>
      </c>
      <c r="J27" s="1" t="s">
        <v>1093</v>
      </c>
      <c r="K27" s="1">
        <v>30.887043999999999</v>
      </c>
      <c r="L27" s="1">
        <v>71.439651999999995</v>
      </c>
      <c r="M27" s="1">
        <v>270000</v>
      </c>
      <c r="N27" s="1">
        <v>250000</v>
      </c>
      <c r="O27" s="1" t="s">
        <v>1094</v>
      </c>
      <c r="P27" s="7">
        <v>44533</v>
      </c>
      <c r="Q27" s="1" t="s">
        <v>1095</v>
      </c>
      <c r="R27" s="1" t="s">
        <v>1096</v>
      </c>
      <c r="S27" s="1" t="s">
        <v>34</v>
      </c>
      <c r="T27" s="7" t="s">
        <v>1097</v>
      </c>
      <c r="U27" s="7" t="s">
        <v>568</v>
      </c>
      <c r="V27" s="7" t="s">
        <v>34</v>
      </c>
      <c r="W27" s="7" t="s">
        <v>612</v>
      </c>
      <c r="X27" s="1" t="s">
        <v>936</v>
      </c>
      <c r="Y27" s="5" t="s">
        <v>38</v>
      </c>
      <c r="Z27" s="1" t="s">
        <v>50</v>
      </c>
    </row>
    <row r="28" spans="1:26" s="18" customFormat="1" ht="60" customHeight="1" x14ac:dyDescent="0.25">
      <c r="A28" s="5">
        <f t="shared" si="1"/>
        <v>25</v>
      </c>
      <c r="B28" s="1" t="s">
        <v>26</v>
      </c>
      <c r="C28" s="1" t="s">
        <v>1080</v>
      </c>
      <c r="D28" s="1" t="s">
        <v>1080</v>
      </c>
      <c r="E28" s="1" t="s">
        <v>1098</v>
      </c>
      <c r="F28" s="1" t="s">
        <v>1099</v>
      </c>
      <c r="G28" s="1" t="s">
        <v>1100</v>
      </c>
      <c r="H28" s="1" t="s">
        <v>1101</v>
      </c>
      <c r="I28" s="1" t="s">
        <v>1102</v>
      </c>
      <c r="J28" s="1" t="s">
        <v>1103</v>
      </c>
      <c r="K28" s="1">
        <v>30.906375000000001</v>
      </c>
      <c r="L28" s="1">
        <v>70.965678999999994</v>
      </c>
      <c r="M28" s="1">
        <v>270000</v>
      </c>
      <c r="N28" s="1">
        <v>250000</v>
      </c>
      <c r="O28" s="1" t="s">
        <v>1104</v>
      </c>
      <c r="P28" s="7">
        <v>44351</v>
      </c>
      <c r="Q28" s="1" t="s">
        <v>1105</v>
      </c>
      <c r="R28" s="1" t="s">
        <v>1106</v>
      </c>
      <c r="S28" s="1" t="s">
        <v>34</v>
      </c>
      <c r="T28" s="7" t="s">
        <v>1107</v>
      </c>
      <c r="U28" s="7" t="s">
        <v>568</v>
      </c>
      <c r="V28" s="7" t="s">
        <v>34</v>
      </c>
      <c r="W28" s="7" t="s">
        <v>612</v>
      </c>
      <c r="X28" s="1" t="s">
        <v>936</v>
      </c>
      <c r="Y28" s="5" t="s">
        <v>38</v>
      </c>
      <c r="Z28" s="1" t="s">
        <v>50</v>
      </c>
    </row>
    <row r="29" spans="1:26" s="18" customFormat="1" ht="60" customHeight="1" x14ac:dyDescent="0.25">
      <c r="A29" s="5">
        <f t="shared" si="1"/>
        <v>26</v>
      </c>
      <c r="B29" s="1" t="s">
        <v>26</v>
      </c>
      <c r="C29" s="1" t="s">
        <v>1080</v>
      </c>
      <c r="D29" s="1" t="s">
        <v>1108</v>
      </c>
      <c r="E29" s="1" t="s">
        <v>1109</v>
      </c>
      <c r="F29" s="1" t="s">
        <v>1110</v>
      </c>
      <c r="G29" s="1" t="s">
        <v>1111</v>
      </c>
      <c r="H29" s="1" t="s">
        <v>1112</v>
      </c>
      <c r="I29" s="1" t="s">
        <v>1113</v>
      </c>
      <c r="J29" s="1" t="s">
        <v>1109</v>
      </c>
      <c r="K29" s="1">
        <v>31.364215000000002</v>
      </c>
      <c r="L29" s="1">
        <v>70.954335999999998</v>
      </c>
      <c r="M29" s="1">
        <v>285000</v>
      </c>
      <c r="N29" s="1">
        <v>250000</v>
      </c>
      <c r="O29" s="1" t="s">
        <v>1114</v>
      </c>
      <c r="P29" s="40" t="s">
        <v>621</v>
      </c>
      <c r="Q29" s="7" t="s">
        <v>1115</v>
      </c>
      <c r="R29" s="7" t="s">
        <v>1116</v>
      </c>
      <c r="S29" s="7" t="s">
        <v>1117</v>
      </c>
      <c r="T29" s="7" t="s">
        <v>1118</v>
      </c>
      <c r="U29" s="7" t="s">
        <v>1119</v>
      </c>
      <c r="V29" s="7" t="s">
        <v>34</v>
      </c>
      <c r="W29" s="7" t="s">
        <v>612</v>
      </c>
      <c r="X29" s="1" t="s">
        <v>936</v>
      </c>
      <c r="Y29" s="5" t="s">
        <v>38</v>
      </c>
      <c r="Z29" s="1" t="s">
        <v>50</v>
      </c>
    </row>
    <row r="30" spans="1:26" s="18" customFormat="1" ht="60" customHeight="1" x14ac:dyDescent="0.25">
      <c r="A30" s="5">
        <f t="shared" si="1"/>
        <v>27</v>
      </c>
      <c r="B30" s="1" t="s">
        <v>26</v>
      </c>
      <c r="C30" s="1" t="s">
        <v>1080</v>
      </c>
      <c r="D30" s="1" t="s">
        <v>1081</v>
      </c>
      <c r="E30" s="1" t="s">
        <v>1120</v>
      </c>
      <c r="F30" s="1" t="s">
        <v>1081</v>
      </c>
      <c r="G30" s="1" t="s">
        <v>1121</v>
      </c>
      <c r="H30" s="1" t="s">
        <v>1122</v>
      </c>
      <c r="I30" s="1" t="s">
        <v>1123</v>
      </c>
      <c r="J30" s="1" t="s">
        <v>1124</v>
      </c>
      <c r="K30" s="59">
        <v>30.895430000000001</v>
      </c>
      <c r="L30" s="1">
        <v>71.508474000000007</v>
      </c>
      <c r="M30" s="1">
        <v>260000</v>
      </c>
      <c r="N30" s="1">
        <v>250000</v>
      </c>
      <c r="O30" s="1" t="s">
        <v>1104</v>
      </c>
      <c r="P30" s="40" t="s">
        <v>936</v>
      </c>
      <c r="Q30" s="7" t="s">
        <v>1125</v>
      </c>
      <c r="R30" s="7" t="s">
        <v>1126</v>
      </c>
      <c r="S30" s="7" t="s">
        <v>34</v>
      </c>
      <c r="T30" s="7" t="s">
        <v>1127</v>
      </c>
      <c r="U30" s="7" t="s">
        <v>568</v>
      </c>
      <c r="V30" s="7" t="s">
        <v>34</v>
      </c>
      <c r="W30" s="7" t="s">
        <v>612</v>
      </c>
      <c r="X30" s="1" t="s">
        <v>936</v>
      </c>
      <c r="Y30" s="5" t="s">
        <v>38</v>
      </c>
      <c r="Z30" s="1" t="s">
        <v>50</v>
      </c>
    </row>
    <row r="31" spans="1:26" s="18" customFormat="1" ht="60" customHeight="1" x14ac:dyDescent="0.25">
      <c r="A31" s="5">
        <f t="shared" si="1"/>
        <v>28</v>
      </c>
      <c r="B31" s="5" t="s">
        <v>26</v>
      </c>
      <c r="C31" s="5" t="s">
        <v>1080</v>
      </c>
      <c r="D31" s="5" t="s">
        <v>1081</v>
      </c>
      <c r="E31" s="5" t="s">
        <v>1128</v>
      </c>
      <c r="F31" s="5" t="s">
        <v>1129</v>
      </c>
      <c r="G31" s="5" t="s">
        <v>1130</v>
      </c>
      <c r="H31" s="5" t="s">
        <v>1131</v>
      </c>
      <c r="I31" s="5" t="s">
        <v>1132</v>
      </c>
      <c r="J31" s="5" t="s">
        <v>1128</v>
      </c>
      <c r="K31" s="5">
        <v>31.193670999999998</v>
      </c>
      <c r="L31" s="5">
        <v>71.301046999999997</v>
      </c>
      <c r="M31" s="5">
        <v>210000</v>
      </c>
      <c r="N31" s="5">
        <v>250000</v>
      </c>
      <c r="O31" s="5" t="s">
        <v>1133</v>
      </c>
      <c r="P31" s="5" t="s">
        <v>1134</v>
      </c>
      <c r="Q31" s="5" t="s">
        <v>1135</v>
      </c>
      <c r="R31" s="5" t="s">
        <v>1136</v>
      </c>
      <c r="S31" s="5" t="s">
        <v>34</v>
      </c>
      <c r="T31" s="7" t="s">
        <v>1137</v>
      </c>
      <c r="U31" s="7" t="s">
        <v>1089</v>
      </c>
      <c r="V31" s="5" t="s">
        <v>34</v>
      </c>
      <c r="W31" s="7" t="s">
        <v>612</v>
      </c>
      <c r="X31" s="5" t="s">
        <v>602</v>
      </c>
      <c r="Y31" s="5" t="s">
        <v>38</v>
      </c>
      <c r="Z31" s="5" t="s">
        <v>50</v>
      </c>
    </row>
    <row r="32" spans="1:26" s="18" customFormat="1" ht="60" customHeight="1" x14ac:dyDescent="0.25">
      <c r="A32" s="5">
        <f t="shared" si="1"/>
        <v>29</v>
      </c>
      <c r="B32" s="1" t="s">
        <v>1261</v>
      </c>
      <c r="C32" s="1" t="s">
        <v>1215</v>
      </c>
      <c r="D32" s="1" t="s">
        <v>1262</v>
      </c>
      <c r="E32" s="1" t="s">
        <v>1263</v>
      </c>
      <c r="F32" s="1" t="s">
        <v>1263</v>
      </c>
      <c r="G32" s="5" t="s">
        <v>1264</v>
      </c>
      <c r="H32" s="1" t="s">
        <v>1265</v>
      </c>
      <c r="I32" s="1" t="s">
        <v>1266</v>
      </c>
      <c r="J32" s="1" t="s">
        <v>1263</v>
      </c>
      <c r="K32" s="1">
        <v>32.244250000000001</v>
      </c>
      <c r="L32" s="1">
        <v>71.53152</v>
      </c>
      <c r="M32" s="1">
        <v>230000</v>
      </c>
      <c r="N32" s="1">
        <v>250000</v>
      </c>
      <c r="O32" s="1" t="s">
        <v>1267</v>
      </c>
      <c r="P32" s="12" t="s">
        <v>434</v>
      </c>
      <c r="Q32" s="12" t="s">
        <v>1268</v>
      </c>
      <c r="R32" s="12" t="s">
        <v>1269</v>
      </c>
      <c r="S32" s="1" t="s">
        <v>1270</v>
      </c>
      <c r="T32" s="1" t="s">
        <v>1271</v>
      </c>
      <c r="U32" s="7" t="s">
        <v>1272</v>
      </c>
      <c r="V32" s="1" t="s">
        <v>34</v>
      </c>
      <c r="W32" s="12" t="s">
        <v>326</v>
      </c>
      <c r="X32" s="12" t="s">
        <v>1273</v>
      </c>
      <c r="Y32" s="5" t="s">
        <v>38</v>
      </c>
      <c r="Z32" s="222" t="s">
        <v>50</v>
      </c>
    </row>
    <row r="33" spans="1:26" s="18" customFormat="1" ht="60" customHeight="1" x14ac:dyDescent="0.25">
      <c r="A33" s="5">
        <f t="shared" si="1"/>
        <v>30</v>
      </c>
      <c r="B33" s="1" t="s">
        <v>1261</v>
      </c>
      <c r="C33" s="1" t="s">
        <v>1215</v>
      </c>
      <c r="D33" s="1" t="s">
        <v>1215</v>
      </c>
      <c r="E33" s="1" t="s">
        <v>1274</v>
      </c>
      <c r="F33" s="5" t="s">
        <v>1275</v>
      </c>
      <c r="G33" s="5" t="s">
        <v>1276</v>
      </c>
      <c r="H33" s="1" t="s">
        <v>1277</v>
      </c>
      <c r="I33" s="1" t="s">
        <v>1278</v>
      </c>
      <c r="J33" s="1" t="s">
        <v>1274</v>
      </c>
      <c r="K33" s="1">
        <v>32.574857000000002</v>
      </c>
      <c r="L33" s="1">
        <v>71.669876000000002</v>
      </c>
      <c r="M33" s="1">
        <v>200000</v>
      </c>
      <c r="N33" s="1">
        <v>250000</v>
      </c>
      <c r="O33" s="1" t="s">
        <v>1267</v>
      </c>
      <c r="P33" s="12" t="s">
        <v>608</v>
      </c>
      <c r="Q33" s="12" t="s">
        <v>1279</v>
      </c>
      <c r="R33" s="12" t="s">
        <v>1280</v>
      </c>
      <c r="S33" s="1" t="s">
        <v>1270</v>
      </c>
      <c r="T33" s="1" t="s">
        <v>1281</v>
      </c>
      <c r="U33" s="7" t="s">
        <v>1282</v>
      </c>
      <c r="V33" s="1" t="s">
        <v>34</v>
      </c>
      <c r="W33" s="12" t="s">
        <v>326</v>
      </c>
      <c r="X33" s="12" t="s">
        <v>1273</v>
      </c>
      <c r="Y33" s="5" t="s">
        <v>38</v>
      </c>
      <c r="Z33" s="222" t="s">
        <v>50</v>
      </c>
    </row>
    <row r="34" spans="1:26" s="18" customFormat="1" ht="60" customHeight="1" x14ac:dyDescent="0.25">
      <c r="A34" s="5">
        <f t="shared" si="1"/>
        <v>31</v>
      </c>
      <c r="B34" s="1" t="s">
        <v>1261</v>
      </c>
      <c r="C34" s="1" t="s">
        <v>1215</v>
      </c>
      <c r="D34" s="1" t="s">
        <v>1262</v>
      </c>
      <c r="E34" s="1" t="s">
        <v>1283</v>
      </c>
      <c r="F34" s="1" t="s">
        <v>1283</v>
      </c>
      <c r="G34" s="5" t="s">
        <v>1284</v>
      </c>
      <c r="H34" s="1" t="s">
        <v>1285</v>
      </c>
      <c r="I34" s="1" t="s">
        <v>1286</v>
      </c>
      <c r="J34" s="1" t="s">
        <v>1283</v>
      </c>
      <c r="K34" s="1">
        <v>32.236350000000002</v>
      </c>
      <c r="L34" s="1">
        <v>71.516580000000005</v>
      </c>
      <c r="M34" s="1">
        <v>200000</v>
      </c>
      <c r="N34" s="1">
        <v>250000</v>
      </c>
      <c r="O34" s="1" t="s">
        <v>1267</v>
      </c>
      <c r="P34" s="12" t="s">
        <v>608</v>
      </c>
      <c r="Q34" s="12" t="s">
        <v>1287</v>
      </c>
      <c r="R34" s="12" t="s">
        <v>1288</v>
      </c>
      <c r="S34" s="1" t="s">
        <v>1270</v>
      </c>
      <c r="T34" s="1" t="s">
        <v>1289</v>
      </c>
      <c r="U34" s="7" t="s">
        <v>1290</v>
      </c>
      <c r="V34" s="1" t="s">
        <v>34</v>
      </c>
      <c r="W34" s="12" t="s">
        <v>326</v>
      </c>
      <c r="X34" s="12" t="s">
        <v>337</v>
      </c>
      <c r="Y34" s="5" t="s">
        <v>38</v>
      </c>
      <c r="Z34" s="222" t="s">
        <v>50</v>
      </c>
    </row>
    <row r="35" spans="1:26" s="18" customFormat="1" ht="60" customHeight="1" x14ac:dyDescent="0.25">
      <c r="A35" s="5">
        <f t="shared" si="1"/>
        <v>32</v>
      </c>
      <c r="B35" s="1" t="s">
        <v>1261</v>
      </c>
      <c r="C35" s="1" t="s">
        <v>1215</v>
      </c>
      <c r="D35" s="1" t="s">
        <v>1215</v>
      </c>
      <c r="E35" s="1" t="s">
        <v>1291</v>
      </c>
      <c r="F35" s="1" t="s">
        <v>1292</v>
      </c>
      <c r="G35" s="5" t="s">
        <v>1293</v>
      </c>
      <c r="H35" s="1" t="s">
        <v>1294</v>
      </c>
      <c r="I35" s="1" t="s">
        <v>1295</v>
      </c>
      <c r="J35" s="1" t="s">
        <v>1291</v>
      </c>
      <c r="K35" s="1">
        <v>32.728490000000001</v>
      </c>
      <c r="L35" s="1">
        <v>71.848989000000003</v>
      </c>
      <c r="M35" s="1">
        <v>270000</v>
      </c>
      <c r="N35" s="1">
        <v>250000</v>
      </c>
      <c r="O35" s="1" t="s">
        <v>1296</v>
      </c>
      <c r="P35" s="12" t="s">
        <v>447</v>
      </c>
      <c r="Q35" s="1" t="s">
        <v>1297</v>
      </c>
      <c r="R35" s="1">
        <v>5161</v>
      </c>
      <c r="S35" s="1" t="s">
        <v>566</v>
      </c>
      <c r="T35" s="1" t="s">
        <v>1298</v>
      </c>
      <c r="U35" s="7" t="s">
        <v>1299</v>
      </c>
      <c r="V35" s="1" t="s">
        <v>34</v>
      </c>
      <c r="W35" s="12" t="s">
        <v>326</v>
      </c>
      <c r="X35" s="12" t="s">
        <v>1300</v>
      </c>
      <c r="Y35" s="5" t="s">
        <v>38</v>
      </c>
      <c r="Z35" s="222" t="s">
        <v>50</v>
      </c>
    </row>
    <row r="36" spans="1:26" s="18" customFormat="1" ht="60" customHeight="1" x14ac:dyDescent="0.25">
      <c r="A36" s="5">
        <f t="shared" si="1"/>
        <v>33</v>
      </c>
      <c r="B36" s="1" t="s">
        <v>1261</v>
      </c>
      <c r="C36" s="1" t="s">
        <v>1215</v>
      </c>
      <c r="D36" s="1" t="s">
        <v>1262</v>
      </c>
      <c r="E36" s="1" t="s">
        <v>1263</v>
      </c>
      <c r="F36" s="1" t="s">
        <v>1263</v>
      </c>
      <c r="G36" s="5" t="s">
        <v>1264</v>
      </c>
      <c r="H36" s="1" t="s">
        <v>1265</v>
      </c>
      <c r="I36" s="1" t="s">
        <v>1266</v>
      </c>
      <c r="J36" s="1" t="s">
        <v>1263</v>
      </c>
      <c r="K36" s="1">
        <v>32.244250000000001</v>
      </c>
      <c r="L36" s="1">
        <v>71.53152</v>
      </c>
      <c r="M36" s="1">
        <v>230000</v>
      </c>
      <c r="N36" s="1">
        <v>250000</v>
      </c>
      <c r="O36" s="1" t="s">
        <v>1267</v>
      </c>
      <c r="P36" s="12" t="s">
        <v>434</v>
      </c>
      <c r="Q36" s="12" t="s">
        <v>1268</v>
      </c>
      <c r="R36" s="12" t="s">
        <v>1269</v>
      </c>
      <c r="S36" s="1" t="s">
        <v>1270</v>
      </c>
      <c r="T36" s="1" t="s">
        <v>1271</v>
      </c>
      <c r="U36" s="7" t="s">
        <v>1272</v>
      </c>
      <c r="V36" s="1" t="s">
        <v>34</v>
      </c>
      <c r="W36" s="12" t="s">
        <v>326</v>
      </c>
      <c r="X36" s="12" t="s">
        <v>1273</v>
      </c>
      <c r="Y36" s="1" t="s">
        <v>38</v>
      </c>
      <c r="Z36" s="1" t="s">
        <v>50</v>
      </c>
    </row>
    <row r="37" spans="1:26" s="18" customFormat="1" ht="60" customHeight="1" x14ac:dyDescent="0.25">
      <c r="A37" s="5">
        <f t="shared" si="1"/>
        <v>34</v>
      </c>
      <c r="B37" s="1" t="s">
        <v>1261</v>
      </c>
      <c r="C37" s="1" t="s">
        <v>1215</v>
      </c>
      <c r="D37" s="1" t="s">
        <v>1215</v>
      </c>
      <c r="E37" s="1" t="s">
        <v>1274</v>
      </c>
      <c r="F37" s="5" t="s">
        <v>1275</v>
      </c>
      <c r="G37" s="5" t="s">
        <v>1276</v>
      </c>
      <c r="H37" s="1" t="s">
        <v>1277</v>
      </c>
      <c r="I37" s="1" t="s">
        <v>1278</v>
      </c>
      <c r="J37" s="1" t="s">
        <v>1274</v>
      </c>
      <c r="K37" s="1">
        <v>32.574857000000002</v>
      </c>
      <c r="L37" s="1">
        <v>71.669876000000002</v>
      </c>
      <c r="M37" s="1">
        <v>200000</v>
      </c>
      <c r="N37" s="1">
        <v>250000</v>
      </c>
      <c r="O37" s="1" t="s">
        <v>1267</v>
      </c>
      <c r="P37" s="12" t="s">
        <v>608</v>
      </c>
      <c r="Q37" s="12" t="s">
        <v>1279</v>
      </c>
      <c r="R37" s="12" t="s">
        <v>1280</v>
      </c>
      <c r="S37" s="1" t="s">
        <v>1270</v>
      </c>
      <c r="T37" s="1" t="s">
        <v>1281</v>
      </c>
      <c r="U37" s="7" t="s">
        <v>1282</v>
      </c>
      <c r="V37" s="1" t="s">
        <v>34</v>
      </c>
      <c r="W37" s="12" t="s">
        <v>326</v>
      </c>
      <c r="X37" s="12" t="s">
        <v>1273</v>
      </c>
      <c r="Y37" s="1" t="s">
        <v>38</v>
      </c>
      <c r="Z37" s="1" t="s">
        <v>50</v>
      </c>
    </row>
    <row r="38" spans="1:26" s="18" customFormat="1" ht="60" customHeight="1" x14ac:dyDescent="0.25">
      <c r="A38" s="5">
        <f t="shared" si="1"/>
        <v>35</v>
      </c>
      <c r="B38" s="1" t="s">
        <v>1261</v>
      </c>
      <c r="C38" s="1" t="s">
        <v>1215</v>
      </c>
      <c r="D38" s="1" t="s">
        <v>1262</v>
      </c>
      <c r="E38" s="1" t="s">
        <v>1283</v>
      </c>
      <c r="F38" s="1" t="s">
        <v>1283</v>
      </c>
      <c r="G38" s="5" t="s">
        <v>1284</v>
      </c>
      <c r="H38" s="1" t="s">
        <v>1285</v>
      </c>
      <c r="I38" s="1" t="s">
        <v>1286</v>
      </c>
      <c r="J38" s="1" t="s">
        <v>1283</v>
      </c>
      <c r="K38" s="1">
        <v>32.236350000000002</v>
      </c>
      <c r="L38" s="1">
        <v>71.516580000000005</v>
      </c>
      <c r="M38" s="1">
        <v>200000</v>
      </c>
      <c r="N38" s="1">
        <v>250000</v>
      </c>
      <c r="O38" s="1" t="s">
        <v>1267</v>
      </c>
      <c r="P38" s="12" t="s">
        <v>608</v>
      </c>
      <c r="Q38" s="12" t="s">
        <v>1287</v>
      </c>
      <c r="R38" s="12" t="s">
        <v>1288</v>
      </c>
      <c r="S38" s="1" t="s">
        <v>1270</v>
      </c>
      <c r="T38" s="1" t="s">
        <v>1289</v>
      </c>
      <c r="U38" s="7" t="s">
        <v>1290</v>
      </c>
      <c r="V38" s="1" t="s">
        <v>34</v>
      </c>
      <c r="W38" s="12" t="s">
        <v>326</v>
      </c>
      <c r="X38" s="12" t="s">
        <v>337</v>
      </c>
      <c r="Y38" s="1" t="s">
        <v>38</v>
      </c>
      <c r="Z38" s="1" t="s">
        <v>50</v>
      </c>
    </row>
    <row r="39" spans="1:26" s="18" customFormat="1" ht="60" customHeight="1" x14ac:dyDescent="0.25">
      <c r="A39" s="5">
        <f t="shared" si="1"/>
        <v>36</v>
      </c>
      <c r="B39" s="1" t="s">
        <v>1261</v>
      </c>
      <c r="C39" s="1" t="s">
        <v>1215</v>
      </c>
      <c r="D39" s="1" t="s">
        <v>1215</v>
      </c>
      <c r="E39" s="1" t="s">
        <v>1291</v>
      </c>
      <c r="F39" s="1" t="s">
        <v>1292</v>
      </c>
      <c r="G39" s="5" t="s">
        <v>1293</v>
      </c>
      <c r="H39" s="1" t="s">
        <v>1294</v>
      </c>
      <c r="I39" s="1" t="s">
        <v>1295</v>
      </c>
      <c r="J39" s="1" t="s">
        <v>1291</v>
      </c>
      <c r="K39" s="1">
        <v>32.728490000000001</v>
      </c>
      <c r="L39" s="1">
        <v>71.848989000000003</v>
      </c>
      <c r="M39" s="1">
        <v>270000</v>
      </c>
      <c r="N39" s="1">
        <v>250000</v>
      </c>
      <c r="O39" s="1" t="s">
        <v>1296</v>
      </c>
      <c r="P39" s="12" t="s">
        <v>447</v>
      </c>
      <c r="Q39" s="1" t="s">
        <v>1297</v>
      </c>
      <c r="R39" s="1">
        <v>5161</v>
      </c>
      <c r="S39" s="1" t="s">
        <v>566</v>
      </c>
      <c r="T39" s="1" t="s">
        <v>1298</v>
      </c>
      <c r="U39" s="7" t="s">
        <v>1299</v>
      </c>
      <c r="V39" s="1" t="s">
        <v>34</v>
      </c>
      <c r="W39" s="12" t="s">
        <v>326</v>
      </c>
      <c r="X39" s="12" t="s">
        <v>1300</v>
      </c>
      <c r="Y39" s="1" t="s">
        <v>38</v>
      </c>
      <c r="Z39" s="1" t="s">
        <v>50</v>
      </c>
    </row>
    <row r="40" spans="1:26" s="18" customFormat="1" ht="60" customHeight="1" x14ac:dyDescent="0.25">
      <c r="A40" s="5">
        <f t="shared" si="1"/>
        <v>37</v>
      </c>
      <c r="B40" s="1" t="s">
        <v>26</v>
      </c>
      <c r="C40" s="1" t="s">
        <v>1302</v>
      </c>
      <c r="D40" s="5" t="s">
        <v>1302</v>
      </c>
      <c r="E40" s="5" t="s">
        <v>1330</v>
      </c>
      <c r="F40" s="1" t="s">
        <v>1331</v>
      </c>
      <c r="G40" s="5" t="s">
        <v>1332</v>
      </c>
      <c r="H40" s="1" t="s">
        <v>1333</v>
      </c>
      <c r="I40" s="12" t="s">
        <v>1334</v>
      </c>
      <c r="J40" s="5" t="s">
        <v>1330</v>
      </c>
      <c r="K40" s="75">
        <v>32.853575800000002</v>
      </c>
      <c r="L40" s="1">
        <v>74.761180400000001</v>
      </c>
      <c r="M40" s="1">
        <v>250000</v>
      </c>
      <c r="N40" s="1">
        <v>250000</v>
      </c>
      <c r="O40" s="5" t="s">
        <v>1104</v>
      </c>
      <c r="P40" s="12" t="s">
        <v>1335</v>
      </c>
      <c r="Q40" s="1" t="s">
        <v>1336</v>
      </c>
      <c r="R40" s="1" t="s">
        <v>1337</v>
      </c>
      <c r="S40" s="1" t="s">
        <v>147</v>
      </c>
      <c r="T40" s="1" t="s">
        <v>1338</v>
      </c>
      <c r="U40" s="1" t="s">
        <v>568</v>
      </c>
      <c r="V40" s="1" t="s">
        <v>34</v>
      </c>
      <c r="W40" s="12" t="s">
        <v>326</v>
      </c>
      <c r="X40" s="35" t="s">
        <v>321</v>
      </c>
      <c r="Y40" s="5" t="s">
        <v>38</v>
      </c>
      <c r="Z40" s="1" t="s">
        <v>50</v>
      </c>
    </row>
    <row r="41" spans="1:26" s="18" customFormat="1" ht="60" customHeight="1" x14ac:dyDescent="0.25">
      <c r="A41" s="5">
        <f t="shared" si="1"/>
        <v>38</v>
      </c>
      <c r="B41" s="1" t="s">
        <v>26</v>
      </c>
      <c r="C41" s="1" t="s">
        <v>1302</v>
      </c>
      <c r="D41" s="5" t="s">
        <v>1302</v>
      </c>
      <c r="E41" s="5" t="s">
        <v>1339</v>
      </c>
      <c r="F41" s="5" t="s">
        <v>1339</v>
      </c>
      <c r="G41" s="5" t="s">
        <v>1340</v>
      </c>
      <c r="H41" s="1" t="s">
        <v>1341</v>
      </c>
      <c r="I41" s="1" t="s">
        <v>1342</v>
      </c>
      <c r="J41" s="5" t="s">
        <v>1339</v>
      </c>
      <c r="K41" s="1">
        <v>32.08961</v>
      </c>
      <c r="L41" s="1">
        <v>74.942819999999998</v>
      </c>
      <c r="M41" s="1">
        <v>430000</v>
      </c>
      <c r="N41" s="1">
        <v>250000</v>
      </c>
      <c r="O41" s="5" t="s">
        <v>644</v>
      </c>
      <c r="P41" s="12" t="s">
        <v>321</v>
      </c>
      <c r="Q41" s="1" t="s">
        <v>1343</v>
      </c>
      <c r="R41" s="1" t="s">
        <v>1344</v>
      </c>
      <c r="S41" s="1" t="s">
        <v>566</v>
      </c>
      <c r="T41" s="1" t="s">
        <v>1345</v>
      </c>
      <c r="U41" s="1" t="s">
        <v>568</v>
      </c>
      <c r="V41" s="1" t="s">
        <v>34</v>
      </c>
      <c r="W41" s="12" t="s">
        <v>326</v>
      </c>
      <c r="X41" s="35" t="s">
        <v>454</v>
      </c>
      <c r="Y41" s="5" t="s">
        <v>38</v>
      </c>
      <c r="Z41" s="1" t="s">
        <v>50</v>
      </c>
    </row>
    <row r="42" spans="1:26" s="18" customFormat="1" ht="60" customHeight="1" x14ac:dyDescent="0.25">
      <c r="A42" s="5">
        <f t="shared" si="1"/>
        <v>39</v>
      </c>
      <c r="B42" s="1" t="s">
        <v>26</v>
      </c>
      <c r="C42" s="1" t="s">
        <v>1302</v>
      </c>
      <c r="D42" s="1" t="s">
        <v>1346</v>
      </c>
      <c r="E42" s="1" t="s">
        <v>1347</v>
      </c>
      <c r="F42" s="1" t="s">
        <v>1312</v>
      </c>
      <c r="G42" s="1" t="s">
        <v>1348</v>
      </c>
      <c r="H42" s="1" t="s">
        <v>1349</v>
      </c>
      <c r="I42" s="1" t="s">
        <v>1350</v>
      </c>
      <c r="J42" s="1" t="s">
        <v>1347</v>
      </c>
      <c r="K42" s="76">
        <v>32.232669999999999</v>
      </c>
      <c r="L42" s="1">
        <v>75.210059999999999</v>
      </c>
      <c r="M42" s="1">
        <v>445000</v>
      </c>
      <c r="N42" s="1">
        <v>250000</v>
      </c>
      <c r="O42" s="5" t="s">
        <v>644</v>
      </c>
      <c r="P42" s="12" t="s">
        <v>321</v>
      </c>
      <c r="Q42" s="1" t="s">
        <v>1351</v>
      </c>
      <c r="R42" s="1" t="s">
        <v>1352</v>
      </c>
      <c r="S42" s="1" t="s">
        <v>566</v>
      </c>
      <c r="T42" s="1" t="s">
        <v>1353</v>
      </c>
      <c r="U42" s="1" t="s">
        <v>568</v>
      </c>
      <c r="V42" s="1" t="s">
        <v>34</v>
      </c>
      <c r="W42" s="12" t="s">
        <v>326</v>
      </c>
      <c r="X42" s="35" t="s">
        <v>454</v>
      </c>
      <c r="Y42" s="5" t="s">
        <v>38</v>
      </c>
      <c r="Z42" s="1" t="s">
        <v>50</v>
      </c>
    </row>
    <row r="43" spans="1:26" s="18" customFormat="1" ht="60" customHeight="1" x14ac:dyDescent="0.25">
      <c r="A43" s="5">
        <f t="shared" si="1"/>
        <v>40</v>
      </c>
      <c r="B43" s="1" t="s">
        <v>26</v>
      </c>
      <c r="C43" s="1" t="s">
        <v>1302</v>
      </c>
      <c r="D43" s="1" t="s">
        <v>1346</v>
      </c>
      <c r="E43" s="1" t="s">
        <v>1354</v>
      </c>
      <c r="F43" s="1" t="s">
        <v>1355</v>
      </c>
      <c r="G43" s="1" t="s">
        <v>1356</v>
      </c>
      <c r="H43" s="1" t="s">
        <v>1357</v>
      </c>
      <c r="I43" s="1" t="s">
        <v>1358</v>
      </c>
      <c r="J43" s="1" t="s">
        <v>1354</v>
      </c>
      <c r="K43" s="1">
        <v>32.241320000000002</v>
      </c>
      <c r="L43" s="76">
        <v>75.263729999999995</v>
      </c>
      <c r="M43" s="1">
        <v>335000</v>
      </c>
      <c r="N43" s="1">
        <v>250000</v>
      </c>
      <c r="O43" s="1" t="s">
        <v>320</v>
      </c>
      <c r="P43" s="1" t="s">
        <v>1335</v>
      </c>
      <c r="Q43" s="1" t="s">
        <v>1359</v>
      </c>
      <c r="R43" s="1" t="s">
        <v>1360</v>
      </c>
      <c r="S43" s="1" t="s">
        <v>1361</v>
      </c>
      <c r="T43" s="1" t="s">
        <v>1362</v>
      </c>
      <c r="U43" s="1" t="s">
        <v>1363</v>
      </c>
      <c r="V43" s="1" t="s">
        <v>34</v>
      </c>
      <c r="W43" s="12" t="s">
        <v>326</v>
      </c>
      <c r="X43" s="1" t="s">
        <v>1335</v>
      </c>
      <c r="Y43" s="5" t="s">
        <v>38</v>
      </c>
      <c r="Z43" s="1" t="s">
        <v>50</v>
      </c>
    </row>
    <row r="44" spans="1:26" s="18" customFormat="1" ht="60" customHeight="1" x14ac:dyDescent="0.25">
      <c r="A44" s="5">
        <f t="shared" si="1"/>
        <v>41</v>
      </c>
      <c r="B44" s="1" t="s">
        <v>26</v>
      </c>
      <c r="C44" s="1" t="s">
        <v>1302</v>
      </c>
      <c r="D44" s="5" t="s">
        <v>1346</v>
      </c>
      <c r="E44" s="5" t="s">
        <v>1364</v>
      </c>
      <c r="F44" s="1" t="s">
        <v>1365</v>
      </c>
      <c r="G44" s="5" t="s">
        <v>1366</v>
      </c>
      <c r="H44" s="1" t="s">
        <v>1367</v>
      </c>
      <c r="I44" s="12" t="s">
        <v>1368</v>
      </c>
      <c r="J44" s="5" t="s">
        <v>1364</v>
      </c>
      <c r="K44" s="1">
        <v>32.185220000000001</v>
      </c>
      <c r="L44" s="1">
        <v>75.207120000000003</v>
      </c>
      <c r="M44" s="1">
        <v>390000</v>
      </c>
      <c r="N44" s="1">
        <v>250000</v>
      </c>
      <c r="O44" s="5" t="s">
        <v>977</v>
      </c>
      <c r="P44" s="12" t="s">
        <v>1335</v>
      </c>
      <c r="Q44" s="1" t="s">
        <v>1369</v>
      </c>
      <c r="R44" s="1" t="s">
        <v>1370</v>
      </c>
      <c r="S44" s="1" t="s">
        <v>1371</v>
      </c>
      <c r="T44" s="1" t="s">
        <v>1372</v>
      </c>
      <c r="U44" s="1" t="s">
        <v>568</v>
      </c>
      <c r="V44" s="1" t="s">
        <v>34</v>
      </c>
      <c r="W44" s="12" t="s">
        <v>326</v>
      </c>
      <c r="X44" s="35" t="s">
        <v>1165</v>
      </c>
      <c r="Y44" s="5" t="s">
        <v>38</v>
      </c>
      <c r="Z44" s="1" t="s">
        <v>50</v>
      </c>
    </row>
    <row r="45" spans="1:26" s="18" customFormat="1" ht="60" customHeight="1" x14ac:dyDescent="0.25">
      <c r="A45" s="5">
        <f t="shared" si="1"/>
        <v>42</v>
      </c>
      <c r="B45" s="1" t="s">
        <v>26</v>
      </c>
      <c r="C45" s="1" t="s">
        <v>1302</v>
      </c>
      <c r="D45" s="1" t="s">
        <v>1302</v>
      </c>
      <c r="E45" s="1" t="s">
        <v>1373</v>
      </c>
      <c r="F45" s="1" t="s">
        <v>1374</v>
      </c>
      <c r="G45" s="1" t="s">
        <v>1375</v>
      </c>
      <c r="H45" s="1" t="s">
        <v>1376</v>
      </c>
      <c r="I45" s="1" t="s">
        <v>1377</v>
      </c>
      <c r="J45" s="1" t="s">
        <v>1378</v>
      </c>
      <c r="K45" s="1">
        <v>32.151470000000003</v>
      </c>
      <c r="L45" s="1">
        <v>74.814970000000002</v>
      </c>
      <c r="M45" s="1">
        <v>210000</v>
      </c>
      <c r="N45" s="1">
        <v>250000</v>
      </c>
      <c r="O45" s="5" t="s">
        <v>644</v>
      </c>
      <c r="P45" s="40" t="s">
        <v>1335</v>
      </c>
      <c r="Q45" s="1" t="s">
        <v>1379</v>
      </c>
      <c r="R45" s="1" t="s">
        <v>1380</v>
      </c>
      <c r="S45" s="1" t="s">
        <v>566</v>
      </c>
      <c r="T45" s="1" t="s">
        <v>1381</v>
      </c>
      <c r="U45" s="1" t="s">
        <v>568</v>
      </c>
      <c r="V45" s="1" t="s">
        <v>34</v>
      </c>
      <c r="W45" s="12" t="s">
        <v>326</v>
      </c>
      <c r="X45" s="1" t="s">
        <v>1382</v>
      </c>
      <c r="Y45" s="5" t="s">
        <v>38</v>
      </c>
      <c r="Z45" s="1" t="s">
        <v>50</v>
      </c>
    </row>
    <row r="46" spans="1:26" s="18" customFormat="1" ht="60" customHeight="1" x14ac:dyDescent="0.25">
      <c r="A46" s="5">
        <f t="shared" si="1"/>
        <v>43</v>
      </c>
      <c r="B46" s="1" t="s">
        <v>26</v>
      </c>
      <c r="C46" s="1" t="s">
        <v>1383</v>
      </c>
      <c r="D46" s="1" t="s">
        <v>1384</v>
      </c>
      <c r="E46" s="1" t="s">
        <v>1415</v>
      </c>
      <c r="F46" s="5" t="s">
        <v>1416</v>
      </c>
      <c r="G46" s="5" t="s">
        <v>1417</v>
      </c>
      <c r="H46" s="1" t="s">
        <v>1418</v>
      </c>
      <c r="I46" s="1" t="s">
        <v>1419</v>
      </c>
      <c r="J46" s="1" t="s">
        <v>1415</v>
      </c>
      <c r="K46" s="1">
        <v>29.525803</v>
      </c>
      <c r="L46" s="1">
        <v>70.275993999999997</v>
      </c>
      <c r="M46" s="1">
        <v>250000</v>
      </c>
      <c r="N46" s="1">
        <v>250000</v>
      </c>
      <c r="O46" s="1" t="s">
        <v>1086</v>
      </c>
      <c r="P46" s="1" t="s">
        <v>1420</v>
      </c>
      <c r="Q46" s="77" t="s">
        <v>1421</v>
      </c>
      <c r="R46" s="77" t="s">
        <v>1422</v>
      </c>
      <c r="S46" s="77" t="s">
        <v>34</v>
      </c>
      <c r="T46" s="77" t="s">
        <v>1012</v>
      </c>
      <c r="U46" s="77" t="s">
        <v>993</v>
      </c>
      <c r="V46" s="77" t="s">
        <v>34</v>
      </c>
      <c r="W46" s="77" t="s">
        <v>612</v>
      </c>
      <c r="X46" s="77" t="s">
        <v>1423</v>
      </c>
      <c r="Y46" s="5" t="s">
        <v>38</v>
      </c>
      <c r="Z46" s="1" t="s">
        <v>50</v>
      </c>
    </row>
    <row r="47" spans="1:26" s="18" customFormat="1" ht="60" customHeight="1" x14ac:dyDescent="0.25">
      <c r="A47" s="5">
        <f t="shared" si="1"/>
        <v>44</v>
      </c>
      <c r="B47" s="1" t="s">
        <v>26</v>
      </c>
      <c r="C47" s="1" t="s">
        <v>1383</v>
      </c>
      <c r="D47" s="1" t="s">
        <v>1384</v>
      </c>
      <c r="E47" s="1" t="s">
        <v>1424</v>
      </c>
      <c r="F47" s="5" t="s">
        <v>1425</v>
      </c>
      <c r="G47" s="5" t="s">
        <v>1426</v>
      </c>
      <c r="H47" s="1" t="s">
        <v>1427</v>
      </c>
      <c r="I47" s="1" t="s">
        <v>1428</v>
      </c>
      <c r="J47" s="1" t="s">
        <v>1424</v>
      </c>
      <c r="K47" s="1">
        <v>29.499241000000001</v>
      </c>
      <c r="L47" s="1">
        <v>70.156422000000006</v>
      </c>
      <c r="M47" s="1">
        <v>220000</v>
      </c>
      <c r="N47" s="1">
        <v>250000</v>
      </c>
      <c r="O47" s="1" t="s">
        <v>1086</v>
      </c>
      <c r="P47" s="1" t="s">
        <v>1429</v>
      </c>
      <c r="Q47" s="77" t="s">
        <v>1430</v>
      </c>
      <c r="R47" s="77" t="s">
        <v>1431</v>
      </c>
      <c r="S47" s="77" t="s">
        <v>34</v>
      </c>
      <c r="T47" s="77" t="s">
        <v>1012</v>
      </c>
      <c r="U47" s="77" t="s">
        <v>993</v>
      </c>
      <c r="V47" s="77" t="s">
        <v>34</v>
      </c>
      <c r="W47" s="77" t="s">
        <v>612</v>
      </c>
      <c r="X47" s="1" t="s">
        <v>1423</v>
      </c>
      <c r="Y47" s="5" t="s">
        <v>38</v>
      </c>
      <c r="Z47" s="1" t="s">
        <v>50</v>
      </c>
    </row>
    <row r="48" spans="1:26" s="18" customFormat="1" ht="60" customHeight="1" x14ac:dyDescent="0.25">
      <c r="A48" s="5">
        <f t="shared" si="1"/>
        <v>45</v>
      </c>
      <c r="B48" s="1" t="s">
        <v>26</v>
      </c>
      <c r="C48" s="1" t="s">
        <v>1383</v>
      </c>
      <c r="D48" s="1" t="s">
        <v>1384</v>
      </c>
      <c r="E48" s="1" t="s">
        <v>1432</v>
      </c>
      <c r="F48" s="5" t="s">
        <v>1433</v>
      </c>
      <c r="G48" s="5" t="s">
        <v>1434</v>
      </c>
      <c r="H48" s="1" t="s">
        <v>1435</v>
      </c>
      <c r="I48" s="1" t="s">
        <v>1436</v>
      </c>
      <c r="J48" s="1" t="s">
        <v>1432</v>
      </c>
      <c r="K48" s="1">
        <v>29.499231000000002</v>
      </c>
      <c r="L48" s="1">
        <v>70.156315000000006</v>
      </c>
      <c r="M48" s="1">
        <v>400000</v>
      </c>
      <c r="N48" s="1">
        <v>250000</v>
      </c>
      <c r="O48" s="1" t="s">
        <v>1437</v>
      </c>
      <c r="P48" s="1" t="s">
        <v>1438</v>
      </c>
      <c r="Q48" s="77" t="s">
        <v>1439</v>
      </c>
      <c r="R48" s="77" t="s">
        <v>1440</v>
      </c>
      <c r="S48" s="77" t="s">
        <v>34</v>
      </c>
      <c r="T48" s="77" t="s">
        <v>1012</v>
      </c>
      <c r="U48" s="77" t="s">
        <v>993</v>
      </c>
      <c r="V48" s="77" t="s">
        <v>34</v>
      </c>
      <c r="W48" s="77" t="s">
        <v>612</v>
      </c>
      <c r="X48" s="1" t="s">
        <v>1441</v>
      </c>
      <c r="Y48" s="5" t="s">
        <v>38</v>
      </c>
      <c r="Z48" s="1" t="s">
        <v>50</v>
      </c>
    </row>
    <row r="49" spans="1:26" s="18" customFormat="1" ht="60" customHeight="1" x14ac:dyDescent="0.25">
      <c r="A49" s="5">
        <f t="shared" si="1"/>
        <v>46</v>
      </c>
      <c r="B49" s="1" t="s">
        <v>26</v>
      </c>
      <c r="C49" s="1" t="s">
        <v>1383</v>
      </c>
      <c r="D49" s="1" t="s">
        <v>1403</v>
      </c>
      <c r="E49" s="1" t="s">
        <v>1442</v>
      </c>
      <c r="F49" s="5" t="s">
        <v>1443</v>
      </c>
      <c r="G49" s="5" t="s">
        <v>1444</v>
      </c>
      <c r="H49" s="1" t="s">
        <v>1445</v>
      </c>
      <c r="I49" s="1" t="s">
        <v>1446</v>
      </c>
      <c r="J49" s="1" t="s">
        <v>1442</v>
      </c>
      <c r="K49" s="1">
        <v>28.685987000000001</v>
      </c>
      <c r="L49" s="1">
        <v>69.960256000000001</v>
      </c>
      <c r="M49" s="222">
        <v>210000</v>
      </c>
      <c r="N49" s="222">
        <v>250000</v>
      </c>
      <c r="O49" s="222" t="s">
        <v>1447</v>
      </c>
      <c r="P49" s="1" t="s">
        <v>1448</v>
      </c>
      <c r="Q49" s="1" t="s">
        <v>1449</v>
      </c>
      <c r="R49" s="1" t="s">
        <v>1450</v>
      </c>
      <c r="S49" s="1" t="s">
        <v>34</v>
      </c>
      <c r="T49" s="1" t="s">
        <v>1451</v>
      </c>
      <c r="U49" s="1" t="s">
        <v>1452</v>
      </c>
      <c r="V49" s="1" t="s">
        <v>34</v>
      </c>
      <c r="W49" s="12" t="s">
        <v>326</v>
      </c>
      <c r="X49" s="1" t="s">
        <v>1453</v>
      </c>
      <c r="Y49" s="5" t="s">
        <v>38</v>
      </c>
      <c r="Z49" s="1" t="s">
        <v>50</v>
      </c>
    </row>
    <row r="50" spans="1:26" s="18" customFormat="1" ht="60" customHeight="1" x14ac:dyDescent="0.25">
      <c r="A50" s="5">
        <f t="shared" si="1"/>
        <v>47</v>
      </c>
      <c r="B50" s="1" t="s">
        <v>26</v>
      </c>
      <c r="C50" s="1" t="s">
        <v>1383</v>
      </c>
      <c r="D50" s="1" t="s">
        <v>1403</v>
      </c>
      <c r="E50" s="1" t="s">
        <v>1454</v>
      </c>
      <c r="F50" s="5" t="s">
        <v>1455</v>
      </c>
      <c r="G50" s="5" t="s">
        <v>1456</v>
      </c>
      <c r="H50" s="1" t="s">
        <v>1457</v>
      </c>
      <c r="I50" s="1" t="s">
        <v>1458</v>
      </c>
      <c r="J50" s="1" t="s">
        <v>1454</v>
      </c>
      <c r="K50" s="1">
        <v>28.873712000000001</v>
      </c>
      <c r="L50" s="1">
        <v>70.094545999999994</v>
      </c>
      <c r="M50" s="222">
        <v>270000</v>
      </c>
      <c r="N50" s="222">
        <v>250000</v>
      </c>
      <c r="O50" s="222" t="s">
        <v>1459</v>
      </c>
      <c r="P50" s="1" t="s">
        <v>1448</v>
      </c>
      <c r="Q50" s="1" t="s">
        <v>1460</v>
      </c>
      <c r="R50" s="1" t="s">
        <v>1461</v>
      </c>
      <c r="S50" s="1" t="s">
        <v>34</v>
      </c>
      <c r="T50" s="1" t="s">
        <v>1462</v>
      </c>
      <c r="U50" s="1" t="s">
        <v>1452</v>
      </c>
      <c r="V50" s="1" t="s">
        <v>34</v>
      </c>
      <c r="W50" s="12" t="s">
        <v>326</v>
      </c>
      <c r="X50" s="1" t="s">
        <v>1463</v>
      </c>
      <c r="Y50" s="5" t="s">
        <v>38</v>
      </c>
      <c r="Z50" s="1" t="s">
        <v>50</v>
      </c>
    </row>
    <row r="51" spans="1:26" s="18" customFormat="1" ht="60" customHeight="1" x14ac:dyDescent="0.25">
      <c r="A51" s="5">
        <f t="shared" si="1"/>
        <v>48</v>
      </c>
      <c r="B51" s="1" t="s">
        <v>26</v>
      </c>
      <c r="C51" s="1" t="s">
        <v>1383</v>
      </c>
      <c r="D51" s="1" t="s">
        <v>1403</v>
      </c>
      <c r="E51" s="1" t="s">
        <v>1464</v>
      </c>
      <c r="F51" s="5" t="s">
        <v>1465</v>
      </c>
      <c r="G51" s="5" t="s">
        <v>1466</v>
      </c>
      <c r="H51" s="1" t="s">
        <v>1467</v>
      </c>
      <c r="I51" s="1" t="s">
        <v>1468</v>
      </c>
      <c r="J51" s="1" t="s">
        <v>1464</v>
      </c>
      <c r="K51" s="59">
        <v>28.843864</v>
      </c>
      <c r="L51" s="1">
        <v>70.145740000000004</v>
      </c>
      <c r="M51" s="222">
        <v>335000</v>
      </c>
      <c r="N51" s="222">
        <v>250000</v>
      </c>
      <c r="O51" s="222" t="s">
        <v>1296</v>
      </c>
      <c r="P51" s="1" t="s">
        <v>1469</v>
      </c>
      <c r="Q51" s="1" t="s">
        <v>1470</v>
      </c>
      <c r="R51" s="1" t="s">
        <v>1471</v>
      </c>
      <c r="S51" s="1" t="s">
        <v>566</v>
      </c>
      <c r="T51" s="1" t="s">
        <v>1472</v>
      </c>
      <c r="U51" s="1" t="s">
        <v>568</v>
      </c>
      <c r="V51" s="1" t="s">
        <v>34</v>
      </c>
      <c r="W51" s="12" t="s">
        <v>326</v>
      </c>
      <c r="X51" s="35" t="s">
        <v>1473</v>
      </c>
      <c r="Y51" s="5" t="s">
        <v>38</v>
      </c>
      <c r="Z51" s="1" t="s">
        <v>50</v>
      </c>
    </row>
    <row r="52" spans="1:26" s="18" customFormat="1" ht="60" customHeight="1" x14ac:dyDescent="0.25">
      <c r="A52" s="5">
        <f t="shared" si="1"/>
        <v>49</v>
      </c>
      <c r="B52" s="63" t="s">
        <v>26</v>
      </c>
      <c r="C52" s="4" t="s">
        <v>1482</v>
      </c>
      <c r="D52" s="4" t="s">
        <v>1482</v>
      </c>
      <c r="E52" s="4" t="s">
        <v>1502</v>
      </c>
      <c r="F52" s="4" t="s">
        <v>1502</v>
      </c>
      <c r="G52" s="4" t="s">
        <v>1503</v>
      </c>
      <c r="H52" s="4" t="s">
        <v>1504</v>
      </c>
      <c r="I52" s="4" t="s">
        <v>1505</v>
      </c>
      <c r="J52" s="4" t="s">
        <v>1502</v>
      </c>
      <c r="K52" s="4">
        <v>32.798518000000001</v>
      </c>
      <c r="L52" s="4">
        <v>74.674514000000002</v>
      </c>
      <c r="M52" s="2">
        <v>220000</v>
      </c>
      <c r="N52" s="2">
        <v>250000</v>
      </c>
      <c r="O52" s="4" t="s">
        <v>1506</v>
      </c>
      <c r="P52" s="4" t="s">
        <v>35</v>
      </c>
      <c r="Q52" s="4" t="s">
        <v>1507</v>
      </c>
      <c r="R52" s="4" t="s">
        <v>1508</v>
      </c>
      <c r="S52" s="4" t="s">
        <v>566</v>
      </c>
      <c r="T52" s="1" t="s">
        <v>1509</v>
      </c>
      <c r="U52" s="4" t="s">
        <v>568</v>
      </c>
      <c r="V52" s="4" t="s">
        <v>1510</v>
      </c>
      <c r="W52" s="7" t="s">
        <v>612</v>
      </c>
      <c r="X52" s="4" t="s">
        <v>1511</v>
      </c>
      <c r="Y52" s="5" t="s">
        <v>38</v>
      </c>
      <c r="Z52" s="5" t="s">
        <v>50</v>
      </c>
    </row>
    <row r="53" spans="1:26" s="18" customFormat="1" ht="60" customHeight="1" x14ac:dyDescent="0.25">
      <c r="A53" s="5">
        <f t="shared" si="1"/>
        <v>50</v>
      </c>
      <c r="B53" s="63" t="s">
        <v>26</v>
      </c>
      <c r="C53" s="4" t="s">
        <v>1482</v>
      </c>
      <c r="D53" s="4" t="s">
        <v>1482</v>
      </c>
      <c r="E53" s="4" t="s">
        <v>1512</v>
      </c>
      <c r="F53" s="4" t="s">
        <v>1513</v>
      </c>
      <c r="G53" s="4" t="s">
        <v>1514</v>
      </c>
      <c r="H53" s="4" t="s">
        <v>1515</v>
      </c>
      <c r="I53" s="4" t="s">
        <v>1516</v>
      </c>
      <c r="J53" s="4" t="s">
        <v>1512</v>
      </c>
      <c r="K53" s="4">
        <v>32.647528000000001</v>
      </c>
      <c r="L53" s="4">
        <v>74.754198000000002</v>
      </c>
      <c r="M53" s="2">
        <v>220000</v>
      </c>
      <c r="N53" s="2">
        <v>250000</v>
      </c>
      <c r="O53" s="4" t="s">
        <v>1506</v>
      </c>
      <c r="P53" s="4" t="s">
        <v>35</v>
      </c>
      <c r="Q53" s="4" t="s">
        <v>1517</v>
      </c>
      <c r="R53" s="4" t="s">
        <v>1518</v>
      </c>
      <c r="S53" s="4" t="s">
        <v>566</v>
      </c>
      <c r="T53" s="1" t="s">
        <v>1509</v>
      </c>
      <c r="U53" s="4" t="s">
        <v>568</v>
      </c>
      <c r="V53" s="4" t="s">
        <v>1510</v>
      </c>
      <c r="W53" s="7" t="s">
        <v>612</v>
      </c>
      <c r="X53" s="4" t="s">
        <v>1511</v>
      </c>
      <c r="Y53" s="5" t="s">
        <v>38</v>
      </c>
      <c r="Z53" s="5" t="s">
        <v>50</v>
      </c>
    </row>
    <row r="54" spans="1:26" s="18" customFormat="1" ht="60" customHeight="1" x14ac:dyDescent="0.25">
      <c r="A54" s="5">
        <f t="shared" si="1"/>
        <v>51</v>
      </c>
      <c r="B54" s="63" t="s">
        <v>26</v>
      </c>
      <c r="C54" s="4" t="s">
        <v>1482</v>
      </c>
      <c r="D54" s="4" t="s">
        <v>1482</v>
      </c>
      <c r="E54" s="4" t="s">
        <v>1519</v>
      </c>
      <c r="F54" s="4" t="s">
        <v>1520</v>
      </c>
      <c r="G54" s="4" t="s">
        <v>1521</v>
      </c>
      <c r="H54" s="4" t="s">
        <v>1522</v>
      </c>
      <c r="I54" s="4" t="s">
        <v>1523</v>
      </c>
      <c r="J54" s="4" t="s">
        <v>1519</v>
      </c>
      <c r="K54" s="4">
        <v>32.457420999999997</v>
      </c>
      <c r="L54" s="4">
        <v>74.623552000000004</v>
      </c>
      <c r="M54" s="2">
        <v>340000</v>
      </c>
      <c r="N54" s="2">
        <v>250000</v>
      </c>
      <c r="O54" s="4" t="s">
        <v>1506</v>
      </c>
      <c r="P54" s="4" t="s">
        <v>1524</v>
      </c>
      <c r="Q54" s="4" t="s">
        <v>1525</v>
      </c>
      <c r="R54" s="4" t="s">
        <v>1526</v>
      </c>
      <c r="S54" s="4" t="s">
        <v>566</v>
      </c>
      <c r="T54" s="1" t="s">
        <v>1509</v>
      </c>
      <c r="U54" s="4" t="s">
        <v>568</v>
      </c>
      <c r="V54" s="4" t="s">
        <v>1510</v>
      </c>
      <c r="W54" s="7" t="s">
        <v>612</v>
      </c>
      <c r="X54" s="4" t="s">
        <v>1527</v>
      </c>
      <c r="Y54" s="5" t="s">
        <v>38</v>
      </c>
      <c r="Z54" s="5" t="s">
        <v>50</v>
      </c>
    </row>
    <row r="55" spans="1:26" s="18" customFormat="1" ht="60" customHeight="1" x14ac:dyDescent="0.25">
      <c r="A55" s="5">
        <f t="shared" si="1"/>
        <v>52</v>
      </c>
      <c r="B55" s="63" t="s">
        <v>26</v>
      </c>
      <c r="C55" s="4" t="s">
        <v>1482</v>
      </c>
      <c r="D55" s="4" t="s">
        <v>1482</v>
      </c>
      <c r="E55" s="4" t="s">
        <v>1528</v>
      </c>
      <c r="F55" s="4" t="s">
        <v>1529</v>
      </c>
      <c r="G55" s="4" t="s">
        <v>1530</v>
      </c>
      <c r="H55" s="20" t="s">
        <v>1531</v>
      </c>
      <c r="I55" s="4" t="s">
        <v>1532</v>
      </c>
      <c r="J55" s="4" t="s">
        <v>1528</v>
      </c>
      <c r="K55" s="66">
        <v>32.312440000000002</v>
      </c>
      <c r="L55" s="66">
        <v>74.363569999999996</v>
      </c>
      <c r="M55" s="2">
        <v>335000</v>
      </c>
      <c r="N55" s="2">
        <v>250000</v>
      </c>
      <c r="O55" s="4" t="s">
        <v>1533</v>
      </c>
      <c r="P55" s="4" t="s">
        <v>35</v>
      </c>
      <c r="Q55" s="4" t="s">
        <v>1534</v>
      </c>
      <c r="R55" s="4" t="s">
        <v>1535</v>
      </c>
      <c r="S55" s="4" t="s">
        <v>566</v>
      </c>
      <c r="T55" s="1" t="s">
        <v>1509</v>
      </c>
      <c r="U55" s="4" t="s">
        <v>568</v>
      </c>
      <c r="V55" s="4" t="s">
        <v>1510</v>
      </c>
      <c r="W55" s="7" t="s">
        <v>612</v>
      </c>
      <c r="X55" s="4" t="s">
        <v>1536</v>
      </c>
      <c r="Y55" s="5" t="s">
        <v>38</v>
      </c>
      <c r="Z55" s="5" t="s">
        <v>50</v>
      </c>
    </row>
    <row r="56" spans="1:26" s="18" customFormat="1" ht="60" customHeight="1" x14ac:dyDescent="0.25">
      <c r="A56" s="5">
        <f t="shared" si="1"/>
        <v>53</v>
      </c>
      <c r="B56" s="63" t="s">
        <v>26</v>
      </c>
      <c r="C56" s="4" t="s">
        <v>1482</v>
      </c>
      <c r="D56" s="4" t="s">
        <v>1482</v>
      </c>
      <c r="E56" s="4" t="s">
        <v>1497</v>
      </c>
      <c r="F56" s="4" t="s">
        <v>1497</v>
      </c>
      <c r="G56" s="4" t="s">
        <v>1537</v>
      </c>
      <c r="H56" s="20" t="s">
        <v>1538</v>
      </c>
      <c r="I56" s="4" t="s">
        <v>1501</v>
      </c>
      <c r="J56" s="4" t="s">
        <v>1497</v>
      </c>
      <c r="K56" s="66">
        <v>32.408115000000002</v>
      </c>
      <c r="L56" s="66">
        <v>74.616234000000006</v>
      </c>
      <c r="M56" s="2">
        <v>180000</v>
      </c>
      <c r="N56" s="2">
        <v>250000</v>
      </c>
      <c r="O56" s="4" t="s">
        <v>1506</v>
      </c>
      <c r="P56" s="4" t="s">
        <v>660</v>
      </c>
      <c r="Q56" s="4" t="s">
        <v>1539</v>
      </c>
      <c r="R56" s="4" t="s">
        <v>1540</v>
      </c>
      <c r="S56" s="4" t="s">
        <v>566</v>
      </c>
      <c r="T56" s="1" t="s">
        <v>1509</v>
      </c>
      <c r="U56" s="4" t="s">
        <v>568</v>
      </c>
      <c r="V56" s="4" t="s">
        <v>1510</v>
      </c>
      <c r="W56" s="7" t="s">
        <v>612</v>
      </c>
      <c r="X56" s="4" t="s">
        <v>1527</v>
      </c>
      <c r="Y56" s="5" t="s">
        <v>38</v>
      </c>
      <c r="Z56" s="5" t="s">
        <v>50</v>
      </c>
    </row>
    <row r="57" spans="1:26" s="18" customFormat="1" ht="60" customHeight="1" x14ac:dyDescent="0.25">
      <c r="A57" s="5">
        <f t="shared" si="1"/>
        <v>54</v>
      </c>
      <c r="B57" s="1" t="s">
        <v>1676</v>
      </c>
      <c r="C57" s="1" t="s">
        <v>27</v>
      </c>
      <c r="D57" s="1" t="s">
        <v>41</v>
      </c>
      <c r="E57" s="1" t="s">
        <v>2367</v>
      </c>
      <c r="F57" s="1" t="s">
        <v>2367</v>
      </c>
      <c r="G57" s="1" t="s">
        <v>3036</v>
      </c>
      <c r="H57" s="1" t="s">
        <v>3037</v>
      </c>
      <c r="I57" s="1" t="s">
        <v>3038</v>
      </c>
      <c r="J57" s="1" t="str">
        <f t="shared" ref="J57:J59" si="2">E57</f>
        <v>Chakki</v>
      </c>
      <c r="K57" s="5">
        <v>33.235765000000001</v>
      </c>
      <c r="L57" s="5">
        <v>72.214783999999995</v>
      </c>
      <c r="M57" s="1">
        <v>285000</v>
      </c>
      <c r="N57" s="1">
        <v>250000</v>
      </c>
      <c r="O57" s="1" t="s">
        <v>3039</v>
      </c>
      <c r="P57" s="1" t="s">
        <v>3040</v>
      </c>
      <c r="Q57" s="1" t="s">
        <v>103</v>
      </c>
      <c r="R57" s="1" t="s">
        <v>3041</v>
      </c>
      <c r="S57" s="49" t="s">
        <v>105</v>
      </c>
      <c r="T57" s="1" t="s">
        <v>106</v>
      </c>
      <c r="U57" s="70" t="s">
        <v>107</v>
      </c>
      <c r="V57" s="70" t="s">
        <v>34</v>
      </c>
      <c r="W57" s="1" t="s">
        <v>108</v>
      </c>
      <c r="X57" s="49" t="s">
        <v>3042</v>
      </c>
      <c r="Y57" s="5" t="s">
        <v>38</v>
      </c>
      <c r="Z57" s="1" t="s">
        <v>50</v>
      </c>
    </row>
    <row r="58" spans="1:26" s="18" customFormat="1" ht="60" customHeight="1" x14ac:dyDescent="0.25">
      <c r="A58" s="5">
        <f t="shared" si="1"/>
        <v>55</v>
      </c>
      <c r="B58" s="1" t="s">
        <v>1676</v>
      </c>
      <c r="C58" s="1" t="s">
        <v>27</v>
      </c>
      <c r="D58" s="1" t="s">
        <v>27</v>
      </c>
      <c r="E58" s="1" t="s">
        <v>98</v>
      </c>
      <c r="F58" s="1" t="s">
        <v>98</v>
      </c>
      <c r="G58" s="1" t="s">
        <v>3043</v>
      </c>
      <c r="H58" s="1" t="s">
        <v>3044</v>
      </c>
      <c r="I58" s="1" t="s">
        <v>3045</v>
      </c>
      <c r="J58" s="1" t="str">
        <f t="shared" si="2"/>
        <v>Golra</v>
      </c>
      <c r="K58" s="1">
        <v>33.213299999999997</v>
      </c>
      <c r="L58" s="1">
        <v>72.113100000000003</v>
      </c>
      <c r="M58" s="1">
        <v>290000</v>
      </c>
      <c r="N58" s="1">
        <v>250000</v>
      </c>
      <c r="O58" s="1" t="s">
        <v>102</v>
      </c>
      <c r="P58" s="1" t="s">
        <v>3040</v>
      </c>
      <c r="Q58" s="1" t="s">
        <v>3046</v>
      </c>
      <c r="R58" s="1" t="s">
        <v>3047</v>
      </c>
      <c r="S58" s="49" t="s">
        <v>105</v>
      </c>
      <c r="T58" s="1" t="s">
        <v>106</v>
      </c>
      <c r="U58" s="70" t="s">
        <v>107</v>
      </c>
      <c r="V58" s="70" t="s">
        <v>34</v>
      </c>
      <c r="W58" s="1" t="s">
        <v>108</v>
      </c>
      <c r="X58" s="49" t="s">
        <v>3042</v>
      </c>
      <c r="Y58" s="5" t="s">
        <v>38</v>
      </c>
      <c r="Z58" s="1" t="s">
        <v>50</v>
      </c>
    </row>
    <row r="59" spans="1:26" s="18" customFormat="1" ht="60" customHeight="1" x14ac:dyDescent="0.25">
      <c r="A59" s="5">
        <f t="shared" si="1"/>
        <v>56</v>
      </c>
      <c r="B59" s="1" t="s">
        <v>1676</v>
      </c>
      <c r="C59" s="1" t="s">
        <v>27</v>
      </c>
      <c r="D59" s="1" t="s">
        <v>109</v>
      </c>
      <c r="E59" s="1" t="s">
        <v>110</v>
      </c>
      <c r="F59" s="1" t="s">
        <v>110</v>
      </c>
      <c r="G59" s="1" t="s">
        <v>3048</v>
      </c>
      <c r="H59" s="1" t="s">
        <v>291</v>
      </c>
      <c r="I59" s="1" t="s">
        <v>3049</v>
      </c>
      <c r="J59" s="1" t="str">
        <f t="shared" si="2"/>
        <v>Malal</v>
      </c>
      <c r="K59" s="1">
        <v>33.292900000000003</v>
      </c>
      <c r="L59" s="1">
        <v>72.374799999999993</v>
      </c>
      <c r="M59" s="1">
        <v>290000</v>
      </c>
      <c r="N59" s="1">
        <v>250000</v>
      </c>
      <c r="O59" s="1" t="s">
        <v>114</v>
      </c>
      <c r="P59" s="1" t="s">
        <v>3040</v>
      </c>
      <c r="Q59" s="1" t="s">
        <v>3050</v>
      </c>
      <c r="R59" s="1" t="s">
        <v>3051</v>
      </c>
      <c r="S59" s="49" t="s">
        <v>105</v>
      </c>
      <c r="T59" s="1" t="s">
        <v>106</v>
      </c>
      <c r="U59" s="70" t="s">
        <v>107</v>
      </c>
      <c r="V59" s="70" t="s">
        <v>34</v>
      </c>
      <c r="W59" s="1" t="s">
        <v>108</v>
      </c>
      <c r="X59" s="49" t="s">
        <v>3042</v>
      </c>
      <c r="Y59" s="5" t="s">
        <v>38</v>
      </c>
      <c r="Z59" s="1" t="s">
        <v>50</v>
      </c>
    </row>
    <row r="60" spans="1:26" s="18" customFormat="1" ht="60" customHeight="1" x14ac:dyDescent="0.25">
      <c r="A60" s="5">
        <f t="shared" si="1"/>
        <v>57</v>
      </c>
      <c r="B60" s="1" t="s">
        <v>1676</v>
      </c>
      <c r="C60" s="1" t="s">
        <v>314</v>
      </c>
      <c r="D60" s="1" t="s">
        <v>314</v>
      </c>
      <c r="E60" s="1" t="s">
        <v>3052</v>
      </c>
      <c r="F60" s="1" t="s">
        <v>1161</v>
      </c>
      <c r="G60" s="1" t="s">
        <v>3053</v>
      </c>
      <c r="H60" s="1" t="s">
        <v>3054</v>
      </c>
      <c r="I60" s="1" t="s">
        <v>3055</v>
      </c>
      <c r="J60" s="1" t="s">
        <v>3052</v>
      </c>
      <c r="K60" s="1">
        <v>31.8491</v>
      </c>
      <c r="L60" s="1">
        <v>70.107590000000002</v>
      </c>
      <c r="M60" s="1">
        <v>407430</v>
      </c>
      <c r="N60" s="1">
        <v>250000</v>
      </c>
      <c r="O60" s="1" t="s">
        <v>1104</v>
      </c>
      <c r="P60" s="7" t="s">
        <v>2722</v>
      </c>
      <c r="Q60" s="1" t="s">
        <v>3056</v>
      </c>
      <c r="R60" s="1" t="s">
        <v>3057</v>
      </c>
      <c r="S60" s="1" t="s">
        <v>34</v>
      </c>
      <c r="T60" s="1" t="s">
        <v>3058</v>
      </c>
      <c r="U60" s="1" t="s">
        <v>1169</v>
      </c>
      <c r="V60" s="1" t="s">
        <v>34</v>
      </c>
      <c r="W60" s="12" t="s">
        <v>326</v>
      </c>
      <c r="X60" s="7">
        <v>44629</v>
      </c>
      <c r="Y60" s="5" t="s">
        <v>38</v>
      </c>
      <c r="Z60" s="1" t="s">
        <v>50</v>
      </c>
    </row>
    <row r="61" spans="1:26" s="18" customFormat="1" ht="60" customHeight="1" x14ac:dyDescent="0.25">
      <c r="A61" s="5">
        <f t="shared" si="1"/>
        <v>58</v>
      </c>
      <c r="B61" s="1" t="s">
        <v>1676</v>
      </c>
      <c r="C61" s="1" t="s">
        <v>314</v>
      </c>
      <c r="D61" s="1" t="s">
        <v>3059</v>
      </c>
      <c r="E61" s="1" t="s">
        <v>3060</v>
      </c>
      <c r="F61" s="1" t="s">
        <v>3061</v>
      </c>
      <c r="G61" s="1" t="s">
        <v>2588</v>
      </c>
      <c r="H61" s="1" t="s">
        <v>3062</v>
      </c>
      <c r="I61" s="1" t="s">
        <v>3063</v>
      </c>
      <c r="J61" s="1" t="s">
        <v>3064</v>
      </c>
      <c r="K61" s="1">
        <v>31.787821999999998</v>
      </c>
      <c r="L61" s="1">
        <v>71.101673000000005</v>
      </c>
      <c r="M61" s="1">
        <v>474286</v>
      </c>
      <c r="N61" s="1">
        <v>250000</v>
      </c>
      <c r="O61" s="1" t="s">
        <v>320</v>
      </c>
      <c r="P61" s="40" t="s">
        <v>3065</v>
      </c>
      <c r="Q61" s="1" t="s">
        <v>3066</v>
      </c>
      <c r="R61" s="1" t="s">
        <v>3067</v>
      </c>
      <c r="S61" s="1" t="s">
        <v>34</v>
      </c>
      <c r="T61" s="1" t="s">
        <v>3068</v>
      </c>
      <c r="U61" s="1" t="s">
        <v>325</v>
      </c>
      <c r="V61" s="1" t="s">
        <v>34</v>
      </c>
      <c r="W61" s="12" t="s">
        <v>326</v>
      </c>
      <c r="X61" s="7">
        <v>44896</v>
      </c>
      <c r="Y61" s="5" t="s">
        <v>38</v>
      </c>
      <c r="Z61" s="1" t="s">
        <v>50</v>
      </c>
    </row>
    <row r="62" spans="1:26" s="18" customFormat="1" ht="60" customHeight="1" x14ac:dyDescent="0.25">
      <c r="A62" s="5">
        <f t="shared" si="1"/>
        <v>59</v>
      </c>
      <c r="B62" s="1" t="s">
        <v>1676</v>
      </c>
      <c r="C62" s="1" t="s">
        <v>314</v>
      </c>
      <c r="D62" s="1" t="s">
        <v>314</v>
      </c>
      <c r="E62" s="1" t="s">
        <v>3069</v>
      </c>
      <c r="F62" s="1" t="s">
        <v>3070</v>
      </c>
      <c r="G62" s="1" t="s">
        <v>3071</v>
      </c>
      <c r="H62" s="1" t="s">
        <v>3072</v>
      </c>
      <c r="I62" s="1" t="s">
        <v>3073</v>
      </c>
      <c r="J62" s="1" t="s">
        <v>3069</v>
      </c>
      <c r="K62" s="1">
        <v>31.61637</v>
      </c>
      <c r="L62" s="1">
        <v>70.028819999999996</v>
      </c>
      <c r="M62" s="1">
        <v>405000</v>
      </c>
      <c r="N62" s="1">
        <v>250000</v>
      </c>
      <c r="O62" s="1" t="s">
        <v>1267</v>
      </c>
      <c r="P62" s="12" t="s">
        <v>2386</v>
      </c>
      <c r="Q62" s="1" t="s">
        <v>3074</v>
      </c>
      <c r="R62" s="1" t="s">
        <v>3075</v>
      </c>
      <c r="S62" s="1" t="s">
        <v>3076</v>
      </c>
      <c r="T62" s="1" t="s">
        <v>3077</v>
      </c>
      <c r="U62" s="1" t="s">
        <v>3078</v>
      </c>
      <c r="V62" s="1" t="s">
        <v>34</v>
      </c>
      <c r="W62" s="12" t="s">
        <v>326</v>
      </c>
      <c r="X62" s="12" t="s">
        <v>2581</v>
      </c>
      <c r="Y62" s="5" t="s">
        <v>38</v>
      </c>
      <c r="Z62" s="1" t="s">
        <v>50</v>
      </c>
    </row>
    <row r="63" spans="1:26" s="18" customFormat="1" ht="60" customHeight="1" x14ac:dyDescent="0.25">
      <c r="A63" s="5">
        <f t="shared" si="1"/>
        <v>60</v>
      </c>
      <c r="B63" s="1" t="s">
        <v>1676</v>
      </c>
      <c r="C63" s="1" t="s">
        <v>314</v>
      </c>
      <c r="D63" s="1" t="s">
        <v>314</v>
      </c>
      <c r="E63" s="1" t="s">
        <v>3079</v>
      </c>
      <c r="F63" s="1" t="s">
        <v>316</v>
      </c>
      <c r="G63" s="1" t="s">
        <v>3080</v>
      </c>
      <c r="H63" s="1" t="s">
        <v>3081</v>
      </c>
      <c r="I63" s="1" t="s">
        <v>3082</v>
      </c>
      <c r="J63" s="1" t="s">
        <v>3079</v>
      </c>
      <c r="K63" s="1">
        <v>31.534255999999999</v>
      </c>
      <c r="L63" s="1">
        <v>70.756324000000006</v>
      </c>
      <c r="M63" s="1">
        <v>407429</v>
      </c>
      <c r="N63" s="1">
        <v>250000</v>
      </c>
      <c r="O63" s="1" t="s">
        <v>977</v>
      </c>
      <c r="P63" s="12" t="s">
        <v>3083</v>
      </c>
      <c r="Q63" s="1" t="s">
        <v>3084</v>
      </c>
      <c r="R63" s="1" t="s">
        <v>3085</v>
      </c>
      <c r="S63" s="1" t="s">
        <v>3086</v>
      </c>
      <c r="T63" s="1" t="s">
        <v>3087</v>
      </c>
      <c r="U63" s="1" t="s">
        <v>3088</v>
      </c>
      <c r="V63" s="1" t="s">
        <v>34</v>
      </c>
      <c r="W63" s="12" t="s">
        <v>326</v>
      </c>
      <c r="X63" s="12" t="s">
        <v>2721</v>
      </c>
      <c r="Y63" s="5" t="s">
        <v>38</v>
      </c>
      <c r="Z63" s="1" t="s">
        <v>50</v>
      </c>
    </row>
    <row r="64" spans="1:26" s="18" customFormat="1" ht="60" customHeight="1" x14ac:dyDescent="0.25">
      <c r="A64" s="5">
        <f t="shared" si="1"/>
        <v>61</v>
      </c>
      <c r="B64" s="1" t="s">
        <v>1676</v>
      </c>
      <c r="C64" s="1" t="s">
        <v>427</v>
      </c>
      <c r="D64" s="1" t="s">
        <v>427</v>
      </c>
      <c r="E64" s="1" t="s">
        <v>3089</v>
      </c>
      <c r="F64" s="1" t="s">
        <v>412</v>
      </c>
      <c r="G64" s="1" t="s">
        <v>3090</v>
      </c>
      <c r="H64" s="1" t="s">
        <v>3091</v>
      </c>
      <c r="I64" s="1" t="s">
        <v>3092</v>
      </c>
      <c r="J64" s="1" t="s">
        <v>3089</v>
      </c>
      <c r="K64" s="1">
        <v>32.955134299999997</v>
      </c>
      <c r="L64" s="1">
        <v>73.018720000000002</v>
      </c>
      <c r="M64" s="1">
        <v>340000</v>
      </c>
      <c r="N64" s="1">
        <v>250000</v>
      </c>
      <c r="O64" s="1" t="s">
        <v>3093</v>
      </c>
      <c r="P64" s="1" t="s">
        <v>2881</v>
      </c>
      <c r="Q64" s="1" t="s">
        <v>3094</v>
      </c>
      <c r="R64" s="1" t="s">
        <v>3095</v>
      </c>
      <c r="S64" s="5" t="s">
        <v>105</v>
      </c>
      <c r="T64" s="1" t="s">
        <v>3096</v>
      </c>
      <c r="U64" s="70" t="s">
        <v>107</v>
      </c>
      <c r="V64" s="70" t="s">
        <v>34</v>
      </c>
      <c r="W64" s="1" t="s">
        <v>437</v>
      </c>
      <c r="X64" s="1" t="s">
        <v>2042</v>
      </c>
      <c r="Y64" s="5" t="s">
        <v>38</v>
      </c>
      <c r="Z64" s="1" t="s">
        <v>40</v>
      </c>
    </row>
    <row r="65" spans="1:26" s="18" customFormat="1" ht="60" customHeight="1" x14ac:dyDescent="0.25">
      <c r="A65" s="5">
        <f t="shared" si="1"/>
        <v>62</v>
      </c>
      <c r="B65" s="1" t="s">
        <v>1676</v>
      </c>
      <c r="C65" s="1" t="s">
        <v>363</v>
      </c>
      <c r="D65" s="1" t="s">
        <v>387</v>
      </c>
      <c r="E65" s="1" t="s">
        <v>3097</v>
      </c>
      <c r="F65" s="1" t="s">
        <v>3097</v>
      </c>
      <c r="G65" s="1" t="s">
        <v>3098</v>
      </c>
      <c r="H65" s="1" t="s">
        <v>3099</v>
      </c>
      <c r="I65" s="1" t="s">
        <v>3100</v>
      </c>
      <c r="J65" s="1" t="s">
        <v>3101</v>
      </c>
      <c r="K65" s="5">
        <v>33.023815999999997</v>
      </c>
      <c r="L65" s="5">
        <v>72.341076000000001</v>
      </c>
      <c r="M65" s="1">
        <v>340000</v>
      </c>
      <c r="N65" s="1">
        <v>250000</v>
      </c>
      <c r="O65" s="1" t="s">
        <v>3102</v>
      </c>
      <c r="P65" s="12" t="s">
        <v>434</v>
      </c>
      <c r="Q65" s="1" t="s">
        <v>3103</v>
      </c>
      <c r="R65" s="1" t="s">
        <v>3104</v>
      </c>
      <c r="S65" s="5" t="s">
        <v>105</v>
      </c>
      <c r="T65" s="1" t="s">
        <v>3104</v>
      </c>
      <c r="U65" s="70" t="s">
        <v>107</v>
      </c>
      <c r="V65" s="70" t="s">
        <v>34</v>
      </c>
      <c r="W65" s="1" t="s">
        <v>437</v>
      </c>
      <c r="X65" s="1" t="s">
        <v>2042</v>
      </c>
      <c r="Y65" s="5" t="s">
        <v>38</v>
      </c>
      <c r="Z65" s="1" t="s">
        <v>40</v>
      </c>
    </row>
    <row r="66" spans="1:26" s="18" customFormat="1" ht="60" customHeight="1" x14ac:dyDescent="0.25">
      <c r="A66" s="5">
        <f t="shared" si="1"/>
        <v>63</v>
      </c>
      <c r="B66" s="1" t="s">
        <v>1676</v>
      </c>
      <c r="C66" s="1" t="s">
        <v>363</v>
      </c>
      <c r="D66" s="1" t="s">
        <v>387</v>
      </c>
      <c r="E66" s="1" t="s">
        <v>3097</v>
      </c>
      <c r="F66" s="1" t="s">
        <v>3097</v>
      </c>
      <c r="G66" s="1" t="s">
        <v>3105</v>
      </c>
      <c r="H66" s="1" t="s">
        <v>3106</v>
      </c>
      <c r="I66" s="1" t="s">
        <v>3107</v>
      </c>
      <c r="J66" s="1" t="s">
        <v>3097</v>
      </c>
      <c r="K66" s="5">
        <v>33.023815999999997</v>
      </c>
      <c r="L66" s="5">
        <v>72.341076000000001</v>
      </c>
      <c r="M66" s="1">
        <v>340000</v>
      </c>
      <c r="N66" s="1">
        <v>250000</v>
      </c>
      <c r="O66" s="1" t="s">
        <v>3102</v>
      </c>
      <c r="P66" s="12" t="s">
        <v>434</v>
      </c>
      <c r="Q66" s="1" t="s">
        <v>435</v>
      </c>
      <c r="R66" s="1" t="s">
        <v>3108</v>
      </c>
      <c r="S66" s="5" t="s">
        <v>105</v>
      </c>
      <c r="T66" s="1" t="s">
        <v>3104</v>
      </c>
      <c r="U66" s="70" t="s">
        <v>107</v>
      </c>
      <c r="V66" s="70" t="s">
        <v>34</v>
      </c>
      <c r="W66" s="1" t="s">
        <v>437</v>
      </c>
      <c r="X66" s="1" t="s">
        <v>3109</v>
      </c>
      <c r="Y66" s="5" t="s">
        <v>38</v>
      </c>
      <c r="Z66" s="1" t="s">
        <v>40</v>
      </c>
    </row>
    <row r="67" spans="1:26" s="18" customFormat="1" ht="60" customHeight="1" x14ac:dyDescent="0.25">
      <c r="A67" s="5">
        <f t="shared" si="1"/>
        <v>64</v>
      </c>
      <c r="B67" s="1" t="s">
        <v>1676</v>
      </c>
      <c r="C67" s="1" t="s">
        <v>1215</v>
      </c>
      <c r="D67" s="1" t="s">
        <v>1262</v>
      </c>
      <c r="E67" s="1" t="s">
        <v>1263</v>
      </c>
      <c r="F67" s="1" t="s">
        <v>1263</v>
      </c>
      <c r="G67" s="5" t="s">
        <v>3446</v>
      </c>
      <c r="H67" s="1" t="s">
        <v>3447</v>
      </c>
      <c r="I67" s="1" t="s">
        <v>3448</v>
      </c>
      <c r="J67" s="1" t="s">
        <v>1263</v>
      </c>
      <c r="K67" s="1">
        <v>32.743219000000003</v>
      </c>
      <c r="L67" s="1">
        <v>71.523218999999997</v>
      </c>
      <c r="M67" s="1">
        <v>340000</v>
      </c>
      <c r="N67" s="1">
        <v>250000</v>
      </c>
      <c r="O67" s="1" t="s">
        <v>3271</v>
      </c>
      <c r="P67" s="12" t="s">
        <v>3083</v>
      </c>
      <c r="Q67" s="1" t="s">
        <v>3449</v>
      </c>
      <c r="R67" s="1" t="s">
        <v>3450</v>
      </c>
      <c r="S67" s="1" t="s">
        <v>34</v>
      </c>
      <c r="T67" s="1" t="s">
        <v>3451</v>
      </c>
      <c r="U67" s="1" t="s">
        <v>993</v>
      </c>
      <c r="V67" s="1" t="s">
        <v>34</v>
      </c>
      <c r="W67" s="12" t="s">
        <v>326</v>
      </c>
      <c r="X67" s="12" t="s">
        <v>3452</v>
      </c>
      <c r="Y67" s="1" t="s">
        <v>38</v>
      </c>
      <c r="Z67" s="1" t="s">
        <v>50</v>
      </c>
    </row>
    <row r="68" spans="1:26" s="18" customFormat="1" ht="60" customHeight="1" x14ac:dyDescent="0.25">
      <c r="A68" s="5">
        <f t="shared" si="1"/>
        <v>65</v>
      </c>
      <c r="B68" s="1" t="s">
        <v>1676</v>
      </c>
      <c r="C68" s="1" t="s">
        <v>1215</v>
      </c>
      <c r="D68" s="1" t="s">
        <v>1215</v>
      </c>
      <c r="E68" s="1" t="s">
        <v>1292</v>
      </c>
      <c r="F68" s="1" t="s">
        <v>1292</v>
      </c>
      <c r="G68" s="5" t="s">
        <v>3453</v>
      </c>
      <c r="H68" s="1" t="s">
        <v>3454</v>
      </c>
      <c r="I68" s="1" t="s">
        <v>3455</v>
      </c>
      <c r="J68" s="1" t="s">
        <v>1292</v>
      </c>
      <c r="K68" s="1">
        <v>32.603254</v>
      </c>
      <c r="L68" s="1">
        <v>71.602074000000002</v>
      </c>
      <c r="M68" s="1">
        <v>340000</v>
      </c>
      <c r="N68" s="1">
        <v>250000</v>
      </c>
      <c r="O68" s="1" t="s">
        <v>3271</v>
      </c>
      <c r="P68" s="12" t="s">
        <v>3083</v>
      </c>
      <c r="Q68" s="1" t="s">
        <v>3456</v>
      </c>
      <c r="R68" s="1" t="s">
        <v>3457</v>
      </c>
      <c r="S68" s="1" t="s">
        <v>34</v>
      </c>
      <c r="T68" s="1" t="s">
        <v>3458</v>
      </c>
      <c r="U68" s="1" t="s">
        <v>993</v>
      </c>
      <c r="V68" s="1" t="s">
        <v>34</v>
      </c>
      <c r="W68" s="12" t="s">
        <v>326</v>
      </c>
      <c r="X68" s="12" t="s">
        <v>3452</v>
      </c>
      <c r="Y68" s="1" t="s">
        <v>38</v>
      </c>
      <c r="Z68" s="1" t="s">
        <v>50</v>
      </c>
    </row>
    <row r="69" spans="1:26" s="18" customFormat="1" ht="60" customHeight="1" x14ac:dyDescent="0.25">
      <c r="A69" s="5">
        <f t="shared" ref="A69:A132" si="3">A68+1</f>
        <v>66</v>
      </c>
      <c r="B69" s="1" t="s">
        <v>1676</v>
      </c>
      <c r="C69" s="1" t="s">
        <v>1215</v>
      </c>
      <c r="D69" s="1" t="s">
        <v>1215</v>
      </c>
      <c r="E69" s="1" t="s">
        <v>3459</v>
      </c>
      <c r="F69" s="1" t="s">
        <v>3459</v>
      </c>
      <c r="G69" s="5" t="s">
        <v>3460</v>
      </c>
      <c r="H69" s="1" t="s">
        <v>3461</v>
      </c>
      <c r="I69" s="1" t="s">
        <v>3442</v>
      </c>
      <c r="J69" s="1" t="s">
        <v>3459</v>
      </c>
      <c r="K69" s="1">
        <v>32.575471</v>
      </c>
      <c r="L69" s="1">
        <v>71.661438000000004</v>
      </c>
      <c r="M69" s="1">
        <v>340000</v>
      </c>
      <c r="N69" s="1">
        <v>250000</v>
      </c>
      <c r="O69" s="1" t="s">
        <v>3271</v>
      </c>
      <c r="P69" s="12" t="s">
        <v>3083</v>
      </c>
      <c r="Q69" s="1" t="s">
        <v>3462</v>
      </c>
      <c r="R69" s="1" t="s">
        <v>3463</v>
      </c>
      <c r="S69" s="1" t="s">
        <v>34</v>
      </c>
      <c r="T69" s="1" t="s">
        <v>3464</v>
      </c>
      <c r="U69" s="1" t="s">
        <v>993</v>
      </c>
      <c r="V69" s="1" t="s">
        <v>34</v>
      </c>
      <c r="W69" s="12" t="s">
        <v>326</v>
      </c>
      <c r="X69" s="12" t="s">
        <v>3452</v>
      </c>
      <c r="Y69" s="1" t="s">
        <v>38</v>
      </c>
      <c r="Z69" s="1" t="s">
        <v>50</v>
      </c>
    </row>
    <row r="70" spans="1:26" s="18" customFormat="1" ht="60" customHeight="1" x14ac:dyDescent="0.25">
      <c r="A70" s="5">
        <f t="shared" si="3"/>
        <v>67</v>
      </c>
      <c r="B70" s="1" t="s">
        <v>1676</v>
      </c>
      <c r="C70" s="1" t="s">
        <v>1215</v>
      </c>
      <c r="D70" s="1" t="s">
        <v>1215</v>
      </c>
      <c r="E70" s="1" t="s">
        <v>3465</v>
      </c>
      <c r="F70" s="5" t="s">
        <v>3466</v>
      </c>
      <c r="G70" s="5" t="s">
        <v>3467</v>
      </c>
      <c r="H70" s="1" t="s">
        <v>3468</v>
      </c>
      <c r="I70" s="1" t="s">
        <v>3469</v>
      </c>
      <c r="J70" s="1" t="s">
        <v>3465</v>
      </c>
      <c r="K70" s="1">
        <v>32.739435</v>
      </c>
      <c r="L70" s="1">
        <v>71.837667999999994</v>
      </c>
      <c r="M70" s="1">
        <v>340000</v>
      </c>
      <c r="N70" s="1">
        <v>250000</v>
      </c>
      <c r="O70" s="1" t="s">
        <v>3271</v>
      </c>
      <c r="P70" s="12" t="s">
        <v>3083</v>
      </c>
      <c r="Q70" s="1" t="s">
        <v>3470</v>
      </c>
      <c r="R70" s="1" t="s">
        <v>3471</v>
      </c>
      <c r="S70" s="1" t="s">
        <v>34</v>
      </c>
      <c r="T70" s="1" t="s">
        <v>3472</v>
      </c>
      <c r="U70" s="1" t="s">
        <v>993</v>
      </c>
      <c r="V70" s="1" t="s">
        <v>34</v>
      </c>
      <c r="W70" s="12" t="s">
        <v>326</v>
      </c>
      <c r="X70" s="12" t="s">
        <v>3452</v>
      </c>
      <c r="Y70" s="1" t="s">
        <v>38</v>
      </c>
      <c r="Z70" s="1" t="s">
        <v>50</v>
      </c>
    </row>
    <row r="71" spans="1:26" s="18" customFormat="1" ht="60" customHeight="1" x14ac:dyDescent="0.25">
      <c r="A71" s="5">
        <f t="shared" si="3"/>
        <v>68</v>
      </c>
      <c r="B71" s="1" t="s">
        <v>1676</v>
      </c>
      <c r="C71" s="1" t="s">
        <v>1215</v>
      </c>
      <c r="D71" s="1" t="s">
        <v>1215</v>
      </c>
      <c r="E71" s="1" t="s">
        <v>1292</v>
      </c>
      <c r="F71" s="1" t="s">
        <v>1292</v>
      </c>
      <c r="G71" s="5" t="s">
        <v>3473</v>
      </c>
      <c r="H71" s="1" t="s">
        <v>3474</v>
      </c>
      <c r="I71" s="1" t="s">
        <v>3475</v>
      </c>
      <c r="J71" s="1" t="s">
        <v>1292</v>
      </c>
      <c r="K71" s="1">
        <v>32.787253</v>
      </c>
      <c r="L71" s="1">
        <v>71.472710000000006</v>
      </c>
      <c r="M71" s="1">
        <v>305000</v>
      </c>
      <c r="N71" s="1">
        <v>250000</v>
      </c>
      <c r="O71" s="1" t="s">
        <v>1267</v>
      </c>
      <c r="P71" s="12" t="s">
        <v>3083</v>
      </c>
      <c r="Q71" s="12" t="s">
        <v>3476</v>
      </c>
      <c r="R71" s="12" t="s">
        <v>3477</v>
      </c>
      <c r="S71" s="1" t="s">
        <v>1270</v>
      </c>
      <c r="T71" s="1" t="s">
        <v>3478</v>
      </c>
      <c r="U71" s="7" t="s">
        <v>3479</v>
      </c>
      <c r="V71" s="1" t="s">
        <v>34</v>
      </c>
      <c r="W71" s="12" t="s">
        <v>326</v>
      </c>
      <c r="X71" s="12" t="s">
        <v>2240</v>
      </c>
      <c r="Y71" s="1" t="s">
        <v>38</v>
      </c>
      <c r="Z71" s="1" t="s">
        <v>50</v>
      </c>
    </row>
    <row r="72" spans="1:26" s="18" customFormat="1" ht="60" customHeight="1" x14ac:dyDescent="0.25">
      <c r="A72" s="5">
        <f t="shared" si="3"/>
        <v>69</v>
      </c>
      <c r="B72" s="1" t="s">
        <v>1676</v>
      </c>
      <c r="C72" s="1" t="s">
        <v>1215</v>
      </c>
      <c r="D72" s="1" t="s">
        <v>1215</v>
      </c>
      <c r="E72" s="1" t="s">
        <v>3480</v>
      </c>
      <c r="F72" s="1" t="s">
        <v>3480</v>
      </c>
      <c r="G72" s="5" t="s">
        <v>3481</v>
      </c>
      <c r="H72" s="1" t="s">
        <v>3482</v>
      </c>
      <c r="I72" s="1" t="s">
        <v>1278</v>
      </c>
      <c r="J72" s="1" t="s">
        <v>3480</v>
      </c>
      <c r="K72" s="1">
        <v>32.804529000000002</v>
      </c>
      <c r="L72" s="1">
        <v>71.549729999999997</v>
      </c>
      <c r="M72" s="1">
        <v>308000</v>
      </c>
      <c r="N72" s="1">
        <v>250000</v>
      </c>
      <c r="O72" s="1" t="s">
        <v>1267</v>
      </c>
      <c r="P72" s="12" t="s">
        <v>3083</v>
      </c>
      <c r="Q72" s="12" t="s">
        <v>3483</v>
      </c>
      <c r="R72" s="12" t="s">
        <v>3484</v>
      </c>
      <c r="S72" s="1" t="s">
        <v>1270</v>
      </c>
      <c r="T72" s="1" t="s">
        <v>3485</v>
      </c>
      <c r="U72" s="7" t="s">
        <v>1290</v>
      </c>
      <c r="V72" s="1" t="s">
        <v>34</v>
      </c>
      <c r="W72" s="12" t="s">
        <v>326</v>
      </c>
      <c r="X72" s="12" t="s">
        <v>2240</v>
      </c>
      <c r="Y72" s="1" t="s">
        <v>38</v>
      </c>
      <c r="Z72" s="1" t="s">
        <v>50</v>
      </c>
    </row>
    <row r="73" spans="1:26" s="18" customFormat="1" ht="60" customHeight="1" x14ac:dyDescent="0.25">
      <c r="A73" s="5">
        <f t="shared" si="3"/>
        <v>70</v>
      </c>
      <c r="B73" s="1" t="s">
        <v>1676</v>
      </c>
      <c r="C73" s="1" t="s">
        <v>1215</v>
      </c>
      <c r="D73" s="1" t="s">
        <v>1215</v>
      </c>
      <c r="E73" s="1" t="s">
        <v>3480</v>
      </c>
      <c r="F73" s="1" t="s">
        <v>3480</v>
      </c>
      <c r="G73" s="5" t="s">
        <v>3486</v>
      </c>
      <c r="H73" s="1" t="s">
        <v>3487</v>
      </c>
      <c r="I73" s="1" t="s">
        <v>3455</v>
      </c>
      <c r="J73" s="1" t="s">
        <v>3480</v>
      </c>
      <c r="K73" s="1">
        <v>32.785561999999999</v>
      </c>
      <c r="L73" s="1">
        <v>71.472832999999994</v>
      </c>
      <c r="M73" s="1">
        <v>306000</v>
      </c>
      <c r="N73" s="1">
        <v>250000</v>
      </c>
      <c r="O73" s="1" t="s">
        <v>1267</v>
      </c>
      <c r="P73" s="12" t="s">
        <v>3083</v>
      </c>
      <c r="Q73" s="12" t="s">
        <v>3488</v>
      </c>
      <c r="R73" s="12" t="s">
        <v>3489</v>
      </c>
      <c r="S73" s="1" t="s">
        <v>1270</v>
      </c>
      <c r="T73" s="1" t="s">
        <v>3490</v>
      </c>
      <c r="U73" s="7" t="s">
        <v>1290</v>
      </c>
      <c r="V73" s="1" t="s">
        <v>34</v>
      </c>
      <c r="W73" s="12" t="s">
        <v>326</v>
      </c>
      <c r="X73" s="12" t="s">
        <v>2240</v>
      </c>
      <c r="Y73" s="1" t="s">
        <v>38</v>
      </c>
      <c r="Z73" s="1" t="s">
        <v>50</v>
      </c>
    </row>
    <row r="74" spans="1:26" s="18" customFormat="1" ht="60" customHeight="1" x14ac:dyDescent="0.25">
      <c r="A74" s="5">
        <f t="shared" si="3"/>
        <v>71</v>
      </c>
      <c r="B74" s="1" t="s">
        <v>1676</v>
      </c>
      <c r="C74" s="1" t="s">
        <v>509</v>
      </c>
      <c r="D74" s="4" t="s">
        <v>556</v>
      </c>
      <c r="E74" s="1" t="s">
        <v>3110</v>
      </c>
      <c r="F74" s="4" t="s">
        <v>3111</v>
      </c>
      <c r="G74" s="4" t="s">
        <v>3112</v>
      </c>
      <c r="H74" s="4" t="s">
        <v>3113</v>
      </c>
      <c r="I74" s="4" t="s">
        <v>3114</v>
      </c>
      <c r="J74" s="4" t="s">
        <v>3115</v>
      </c>
      <c r="K74" s="4">
        <v>30.541530000000002</v>
      </c>
      <c r="L74" s="1">
        <v>70.659139999999994</v>
      </c>
      <c r="M74" s="71">
        <v>265000</v>
      </c>
      <c r="N74" s="71">
        <v>250000</v>
      </c>
      <c r="O74" s="1" t="s">
        <v>3116</v>
      </c>
      <c r="P74" s="1" t="s">
        <v>3117</v>
      </c>
      <c r="Q74" s="5" t="s">
        <v>3118</v>
      </c>
      <c r="R74" s="5" t="s">
        <v>3119</v>
      </c>
      <c r="S74" s="5" t="s">
        <v>566</v>
      </c>
      <c r="T74" s="5" t="s">
        <v>3120</v>
      </c>
      <c r="U74" s="5" t="s">
        <v>107</v>
      </c>
      <c r="V74" s="1" t="s">
        <v>34</v>
      </c>
      <c r="W74" s="1" t="s">
        <v>3121</v>
      </c>
      <c r="X74" s="1" t="s">
        <v>3122</v>
      </c>
      <c r="Y74" s="5" t="s">
        <v>38</v>
      </c>
      <c r="Z74" s="71" t="s">
        <v>50</v>
      </c>
    </row>
    <row r="75" spans="1:26" s="18" customFormat="1" ht="60" customHeight="1" x14ac:dyDescent="0.25">
      <c r="A75" s="5">
        <f t="shared" si="3"/>
        <v>72</v>
      </c>
      <c r="B75" s="1" t="s">
        <v>1676</v>
      </c>
      <c r="C75" s="1" t="s">
        <v>509</v>
      </c>
      <c r="D75" s="4" t="s">
        <v>580</v>
      </c>
      <c r="E75" s="1" t="s">
        <v>3123</v>
      </c>
      <c r="F75" s="4" t="s">
        <v>2279</v>
      </c>
      <c r="G75" s="4" t="s">
        <v>3124</v>
      </c>
      <c r="H75" s="4" t="s">
        <v>3125</v>
      </c>
      <c r="I75" s="4" t="s">
        <v>3126</v>
      </c>
      <c r="J75" s="4" t="s">
        <v>3127</v>
      </c>
      <c r="K75" s="4">
        <v>30.700825999999999</v>
      </c>
      <c r="L75" s="1">
        <v>70.612768000000003</v>
      </c>
      <c r="M75" s="71">
        <v>536000</v>
      </c>
      <c r="N75" s="71">
        <v>250000</v>
      </c>
      <c r="O75" s="1" t="s">
        <v>3116</v>
      </c>
      <c r="P75" s="1" t="s">
        <v>3117</v>
      </c>
      <c r="Q75" s="5" t="s">
        <v>3128</v>
      </c>
      <c r="R75" s="5" t="s">
        <v>3129</v>
      </c>
      <c r="S75" s="5" t="s">
        <v>566</v>
      </c>
      <c r="T75" s="5" t="s">
        <v>3130</v>
      </c>
      <c r="U75" s="5" t="s">
        <v>107</v>
      </c>
      <c r="V75" s="1" t="s">
        <v>34</v>
      </c>
      <c r="W75" s="1" t="s">
        <v>3121</v>
      </c>
      <c r="X75" s="1" t="s">
        <v>3122</v>
      </c>
      <c r="Y75" s="5" t="s">
        <v>38</v>
      </c>
      <c r="Z75" s="71" t="s">
        <v>50</v>
      </c>
    </row>
    <row r="76" spans="1:26" s="18" customFormat="1" ht="60" customHeight="1" x14ac:dyDescent="0.25">
      <c r="A76" s="5">
        <f t="shared" si="3"/>
        <v>73</v>
      </c>
      <c r="B76" s="1" t="s">
        <v>1676</v>
      </c>
      <c r="C76" s="1" t="s">
        <v>509</v>
      </c>
      <c r="D76" s="4" t="s">
        <v>556</v>
      </c>
      <c r="E76" s="1" t="s">
        <v>3131</v>
      </c>
      <c r="F76" s="4" t="s">
        <v>3132</v>
      </c>
      <c r="G76" s="4" t="s">
        <v>3133</v>
      </c>
      <c r="H76" s="4" t="s">
        <v>3134</v>
      </c>
      <c r="I76" s="4" t="s">
        <v>3135</v>
      </c>
      <c r="J76" s="4" t="s">
        <v>3131</v>
      </c>
      <c r="K76" s="4">
        <v>29.776987999999999</v>
      </c>
      <c r="L76" s="1">
        <v>70.404273000000003</v>
      </c>
      <c r="M76" s="71">
        <v>541000</v>
      </c>
      <c r="N76" s="71">
        <v>250000</v>
      </c>
      <c r="O76" s="1" t="s">
        <v>3116</v>
      </c>
      <c r="P76" s="1" t="s">
        <v>3117</v>
      </c>
      <c r="Q76" s="5" t="s">
        <v>3136</v>
      </c>
      <c r="R76" s="5" t="s">
        <v>3137</v>
      </c>
      <c r="S76" s="5" t="s">
        <v>566</v>
      </c>
      <c r="T76" s="5" t="s">
        <v>3130</v>
      </c>
      <c r="U76" s="5" t="s">
        <v>107</v>
      </c>
      <c r="V76" s="1" t="s">
        <v>34</v>
      </c>
      <c r="W76" s="1" t="s">
        <v>3121</v>
      </c>
      <c r="X76" s="1" t="s">
        <v>3138</v>
      </c>
      <c r="Y76" s="5" t="s">
        <v>38</v>
      </c>
      <c r="Z76" s="71" t="s">
        <v>50</v>
      </c>
    </row>
    <row r="77" spans="1:26" s="18" customFormat="1" ht="60" customHeight="1" x14ac:dyDescent="0.25">
      <c r="A77" s="5">
        <f t="shared" si="3"/>
        <v>74</v>
      </c>
      <c r="B77" s="1" t="s">
        <v>1676</v>
      </c>
      <c r="C77" s="1" t="s">
        <v>509</v>
      </c>
      <c r="D77" s="4" t="s">
        <v>556</v>
      </c>
      <c r="E77" s="1" t="s">
        <v>3139</v>
      </c>
      <c r="F77" s="4" t="s">
        <v>3140</v>
      </c>
      <c r="G77" s="4" t="s">
        <v>3141</v>
      </c>
      <c r="H77" s="4" t="s">
        <v>3142</v>
      </c>
      <c r="I77" s="4" t="s">
        <v>3143</v>
      </c>
      <c r="J77" s="4" t="s">
        <v>3144</v>
      </c>
      <c r="K77" s="66">
        <v>30.105440000000002</v>
      </c>
      <c r="L77" s="1">
        <v>70.627139</v>
      </c>
      <c r="M77" s="71">
        <v>400000</v>
      </c>
      <c r="N77" s="71">
        <v>250000</v>
      </c>
      <c r="O77" s="1" t="s">
        <v>3145</v>
      </c>
      <c r="P77" s="1" t="s">
        <v>3117</v>
      </c>
      <c r="Q77" s="1" t="s">
        <v>3146</v>
      </c>
      <c r="R77" s="1" t="s">
        <v>3147</v>
      </c>
      <c r="S77" s="1" t="s">
        <v>3148</v>
      </c>
      <c r="T77" s="1" t="s">
        <v>3149</v>
      </c>
      <c r="U77" s="1" t="s">
        <v>3150</v>
      </c>
      <c r="V77" s="1" t="s">
        <v>34</v>
      </c>
      <c r="W77" s="12" t="s">
        <v>326</v>
      </c>
      <c r="X77" s="1" t="s">
        <v>3151</v>
      </c>
      <c r="Y77" s="5" t="s">
        <v>38</v>
      </c>
      <c r="Z77" s="71" t="s">
        <v>50</v>
      </c>
    </row>
    <row r="78" spans="1:26" s="18" customFormat="1" ht="60" customHeight="1" x14ac:dyDescent="0.25">
      <c r="A78" s="5">
        <f t="shared" si="3"/>
        <v>75</v>
      </c>
      <c r="B78" s="1" t="s">
        <v>1676</v>
      </c>
      <c r="C78" s="1" t="s">
        <v>509</v>
      </c>
      <c r="D78" s="4" t="s">
        <v>556</v>
      </c>
      <c r="E78" s="1" t="s">
        <v>3152</v>
      </c>
      <c r="F78" s="4" t="s">
        <v>3153</v>
      </c>
      <c r="G78" s="4" t="s">
        <v>3154</v>
      </c>
      <c r="H78" s="4" t="s">
        <v>3155</v>
      </c>
      <c r="I78" s="4" t="s">
        <v>3156</v>
      </c>
      <c r="J78" s="4" t="s">
        <v>3157</v>
      </c>
      <c r="K78" s="4">
        <v>29.735961</v>
      </c>
      <c r="L78" s="1">
        <v>70.413495999999995</v>
      </c>
      <c r="M78" s="71">
        <v>541000</v>
      </c>
      <c r="N78" s="71">
        <v>250000</v>
      </c>
      <c r="O78" s="1" t="s">
        <v>562</v>
      </c>
      <c r="P78" s="12" t="s">
        <v>3158</v>
      </c>
      <c r="Q78" s="1" t="s">
        <v>3159</v>
      </c>
      <c r="R78" s="1" t="s">
        <v>3160</v>
      </c>
      <c r="S78" s="1" t="s">
        <v>566</v>
      </c>
      <c r="T78" s="1" t="s">
        <v>3161</v>
      </c>
      <c r="U78" s="1" t="s">
        <v>568</v>
      </c>
      <c r="V78" s="1" t="s">
        <v>34</v>
      </c>
      <c r="W78" s="12" t="s">
        <v>326</v>
      </c>
      <c r="X78" s="40" t="s">
        <v>569</v>
      </c>
      <c r="Y78" s="5" t="s">
        <v>38</v>
      </c>
      <c r="Z78" s="71" t="s">
        <v>50</v>
      </c>
    </row>
    <row r="79" spans="1:26" s="18" customFormat="1" ht="60" customHeight="1" x14ac:dyDescent="0.25">
      <c r="A79" s="5">
        <f t="shared" si="3"/>
        <v>76</v>
      </c>
      <c r="B79" s="1" t="s">
        <v>1676</v>
      </c>
      <c r="C79" s="1" t="s">
        <v>509</v>
      </c>
      <c r="D79" s="4" t="s">
        <v>556</v>
      </c>
      <c r="E79" s="1" t="s">
        <v>3162</v>
      </c>
      <c r="F79" s="4" t="s">
        <v>3163</v>
      </c>
      <c r="G79" s="4" t="s">
        <v>3164</v>
      </c>
      <c r="H79" s="4" t="s">
        <v>3165</v>
      </c>
      <c r="I79" s="4" t="s">
        <v>3166</v>
      </c>
      <c r="J79" s="4" t="s">
        <v>3162</v>
      </c>
      <c r="K79" s="4">
        <v>30.070816000000001</v>
      </c>
      <c r="L79" s="1">
        <v>70.563541000000001</v>
      </c>
      <c r="M79" s="71">
        <v>536000</v>
      </c>
      <c r="N79" s="71">
        <v>250000</v>
      </c>
      <c r="O79" s="1" t="s">
        <v>562</v>
      </c>
      <c r="P79" s="12" t="s">
        <v>3117</v>
      </c>
      <c r="Q79" s="1" t="s">
        <v>3167</v>
      </c>
      <c r="R79" s="1" t="s">
        <v>3168</v>
      </c>
      <c r="S79" s="1" t="s">
        <v>566</v>
      </c>
      <c r="T79" s="1" t="s">
        <v>3169</v>
      </c>
      <c r="U79" s="1" t="s">
        <v>568</v>
      </c>
      <c r="V79" s="1" t="s">
        <v>34</v>
      </c>
      <c r="W79" s="12" t="s">
        <v>326</v>
      </c>
      <c r="X79" s="40" t="s">
        <v>3170</v>
      </c>
      <c r="Y79" s="5" t="s">
        <v>38</v>
      </c>
      <c r="Z79" s="71" t="s">
        <v>50</v>
      </c>
    </row>
    <row r="80" spans="1:26" s="18" customFormat="1" ht="60" customHeight="1" x14ac:dyDescent="0.25">
      <c r="A80" s="5">
        <f t="shared" si="3"/>
        <v>77</v>
      </c>
      <c r="B80" s="1" t="s">
        <v>1676</v>
      </c>
      <c r="C80" s="1" t="s">
        <v>509</v>
      </c>
      <c r="D80" s="4" t="s">
        <v>580</v>
      </c>
      <c r="E80" s="1" t="s">
        <v>3171</v>
      </c>
      <c r="F80" s="4" t="s">
        <v>550</v>
      </c>
      <c r="G80" s="4" t="s">
        <v>3172</v>
      </c>
      <c r="H80" s="4" t="s">
        <v>3173</v>
      </c>
      <c r="I80" s="4" t="s">
        <v>3174</v>
      </c>
      <c r="J80" s="4" t="s">
        <v>3175</v>
      </c>
      <c r="K80" s="66">
        <v>30.687190000000001</v>
      </c>
      <c r="L80" s="59">
        <v>70.713967999999994</v>
      </c>
      <c r="M80" s="71">
        <v>285000</v>
      </c>
      <c r="N80" s="71">
        <v>250000</v>
      </c>
      <c r="O80" s="1" t="s">
        <v>3176</v>
      </c>
      <c r="P80" s="1" t="s">
        <v>3117</v>
      </c>
      <c r="Q80" s="1" t="s">
        <v>3177</v>
      </c>
      <c r="R80" s="1" t="s">
        <v>3178</v>
      </c>
      <c r="S80" s="7" t="s">
        <v>147</v>
      </c>
      <c r="T80" s="1" t="s">
        <v>3179</v>
      </c>
      <c r="U80" s="1" t="s">
        <v>625</v>
      </c>
      <c r="V80" s="7" t="s">
        <v>34</v>
      </c>
      <c r="W80" s="12" t="s">
        <v>326</v>
      </c>
      <c r="X80" s="40" t="s">
        <v>3180</v>
      </c>
      <c r="Y80" s="5" t="s">
        <v>38</v>
      </c>
      <c r="Z80" s="71" t="s">
        <v>50</v>
      </c>
    </row>
    <row r="81" spans="1:26" s="18" customFormat="1" ht="60" customHeight="1" x14ac:dyDescent="0.25">
      <c r="A81" s="5">
        <f t="shared" si="3"/>
        <v>78</v>
      </c>
      <c r="B81" s="1" t="s">
        <v>1676</v>
      </c>
      <c r="C81" s="1" t="s">
        <v>509</v>
      </c>
      <c r="D81" s="1" t="s">
        <v>509</v>
      </c>
      <c r="E81" s="1" t="s">
        <v>3181</v>
      </c>
      <c r="F81" s="4" t="s">
        <v>3182</v>
      </c>
      <c r="G81" s="4" t="s">
        <v>2584</v>
      </c>
      <c r="H81" s="4" t="s">
        <v>3183</v>
      </c>
      <c r="I81" s="4" t="s">
        <v>3184</v>
      </c>
      <c r="J81" s="1" t="s">
        <v>3181</v>
      </c>
      <c r="K81" s="66">
        <v>30.043189999999999</v>
      </c>
      <c r="L81" s="59">
        <v>70.624218999999997</v>
      </c>
      <c r="M81" s="71">
        <v>536000</v>
      </c>
      <c r="N81" s="71">
        <v>250000</v>
      </c>
      <c r="O81" s="1" t="s">
        <v>1296</v>
      </c>
      <c r="P81" s="1" t="s">
        <v>3117</v>
      </c>
      <c r="Q81" s="1" t="s">
        <v>3185</v>
      </c>
      <c r="R81" s="1" t="s">
        <v>3186</v>
      </c>
      <c r="S81" s="7" t="s">
        <v>147</v>
      </c>
      <c r="T81" s="7" t="s">
        <v>3187</v>
      </c>
      <c r="U81" s="1" t="s">
        <v>625</v>
      </c>
      <c r="V81" s="7" t="s">
        <v>34</v>
      </c>
      <c r="W81" s="12" t="s">
        <v>326</v>
      </c>
      <c r="X81" s="40" t="s">
        <v>3188</v>
      </c>
      <c r="Y81" s="5" t="s">
        <v>38</v>
      </c>
      <c r="Z81" s="71" t="s">
        <v>37</v>
      </c>
    </row>
    <row r="82" spans="1:26" s="18" customFormat="1" ht="60" customHeight="1" x14ac:dyDescent="0.25">
      <c r="A82" s="5">
        <f t="shared" si="3"/>
        <v>79</v>
      </c>
      <c r="B82" s="71" t="s">
        <v>1676</v>
      </c>
      <c r="C82" s="1" t="s">
        <v>626</v>
      </c>
      <c r="D82" s="1" t="s">
        <v>626</v>
      </c>
      <c r="E82" s="1" t="s">
        <v>3189</v>
      </c>
      <c r="F82" s="1" t="s">
        <v>3189</v>
      </c>
      <c r="G82" s="5" t="s">
        <v>1530</v>
      </c>
      <c r="H82" s="1" t="s">
        <v>3190</v>
      </c>
      <c r="I82" s="1" t="s">
        <v>3191</v>
      </c>
      <c r="J82" s="1" t="s">
        <v>3189</v>
      </c>
      <c r="K82" s="1">
        <v>32.649821000000003</v>
      </c>
      <c r="L82" s="1">
        <v>74.213565000000003</v>
      </c>
      <c r="M82" s="1">
        <v>340000</v>
      </c>
      <c r="N82" s="38">
        <v>250000</v>
      </c>
      <c r="O82" s="1" t="s">
        <v>644</v>
      </c>
      <c r="P82" s="40" t="s">
        <v>633</v>
      </c>
      <c r="Q82" s="1" t="s">
        <v>3192</v>
      </c>
      <c r="R82" s="1" t="s">
        <v>3193</v>
      </c>
      <c r="S82" s="5" t="s">
        <v>105</v>
      </c>
      <c r="T82" s="7" t="s">
        <v>636</v>
      </c>
      <c r="U82" s="70" t="s">
        <v>107</v>
      </c>
      <c r="V82" s="70" t="s">
        <v>34</v>
      </c>
      <c r="W82" s="7" t="s">
        <v>612</v>
      </c>
      <c r="X82" s="12" t="s">
        <v>3194</v>
      </c>
      <c r="Y82" s="5" t="s">
        <v>38</v>
      </c>
      <c r="Z82" s="70" t="s">
        <v>638</v>
      </c>
    </row>
    <row r="83" spans="1:26" s="18" customFormat="1" ht="60" customHeight="1" x14ac:dyDescent="0.25">
      <c r="A83" s="5">
        <f t="shared" si="3"/>
        <v>80</v>
      </c>
      <c r="B83" s="71" t="s">
        <v>1676</v>
      </c>
      <c r="C83" s="1" t="s">
        <v>626</v>
      </c>
      <c r="D83" s="4" t="s">
        <v>627</v>
      </c>
      <c r="E83" s="4" t="s">
        <v>3195</v>
      </c>
      <c r="F83" s="4" t="s">
        <v>3195</v>
      </c>
      <c r="G83" s="5" t="s">
        <v>3196</v>
      </c>
      <c r="H83" s="4" t="s">
        <v>3197</v>
      </c>
      <c r="I83" s="4" t="s">
        <v>3198</v>
      </c>
      <c r="J83" s="4" t="s">
        <v>3195</v>
      </c>
      <c r="K83" s="1">
        <v>32.954515999999998</v>
      </c>
      <c r="L83" s="1">
        <v>73.818993000000006</v>
      </c>
      <c r="M83" s="1">
        <v>340000</v>
      </c>
      <c r="N83" s="38">
        <v>250000</v>
      </c>
      <c r="O83" s="1" t="s">
        <v>3199</v>
      </c>
      <c r="P83" s="40" t="s">
        <v>633</v>
      </c>
      <c r="Q83" s="1" t="s">
        <v>645</v>
      </c>
      <c r="R83" s="1" t="s">
        <v>3200</v>
      </c>
      <c r="S83" s="5" t="s">
        <v>105</v>
      </c>
      <c r="T83" s="7" t="s">
        <v>636</v>
      </c>
      <c r="U83" s="70" t="s">
        <v>107</v>
      </c>
      <c r="V83" s="70" t="s">
        <v>34</v>
      </c>
      <c r="W83" s="7" t="s">
        <v>612</v>
      </c>
      <c r="X83" s="1" t="s">
        <v>637</v>
      </c>
      <c r="Y83" s="5" t="s">
        <v>38</v>
      </c>
      <c r="Z83" s="70" t="s">
        <v>638</v>
      </c>
    </row>
    <row r="84" spans="1:26" s="18" customFormat="1" ht="60" customHeight="1" x14ac:dyDescent="0.25">
      <c r="A84" s="5">
        <f t="shared" si="3"/>
        <v>81</v>
      </c>
      <c r="B84" s="71" t="s">
        <v>1676</v>
      </c>
      <c r="C84" s="1" t="s">
        <v>626</v>
      </c>
      <c r="D84" s="1" t="s">
        <v>639</v>
      </c>
      <c r="E84" s="4" t="s">
        <v>3201</v>
      </c>
      <c r="F84" s="4" t="s">
        <v>3201</v>
      </c>
      <c r="G84" s="5" t="s">
        <v>3202</v>
      </c>
      <c r="H84" s="4" t="s">
        <v>3203</v>
      </c>
      <c r="I84" s="4" t="s">
        <v>3204</v>
      </c>
      <c r="J84" s="4" t="s">
        <v>3201</v>
      </c>
      <c r="K84" s="1">
        <v>32.768520000000002</v>
      </c>
      <c r="L84" s="1">
        <v>73.867429999999999</v>
      </c>
      <c r="M84" s="1">
        <v>246000</v>
      </c>
      <c r="N84" s="38">
        <v>250000</v>
      </c>
      <c r="O84" s="1" t="s">
        <v>320</v>
      </c>
      <c r="P84" s="40" t="s">
        <v>1732</v>
      </c>
      <c r="Q84" s="1" t="s">
        <v>645</v>
      </c>
      <c r="R84" s="1" t="s">
        <v>3200</v>
      </c>
      <c r="S84" s="5" t="s">
        <v>105</v>
      </c>
      <c r="T84" s="7" t="s">
        <v>636</v>
      </c>
      <c r="U84" s="70" t="s">
        <v>107</v>
      </c>
      <c r="V84" s="70" t="s">
        <v>34</v>
      </c>
      <c r="W84" s="7" t="s">
        <v>612</v>
      </c>
      <c r="X84" s="1" t="s">
        <v>637</v>
      </c>
      <c r="Y84" s="5" t="s">
        <v>38</v>
      </c>
      <c r="Z84" s="70" t="s">
        <v>638</v>
      </c>
    </row>
    <row r="85" spans="1:26" s="18" customFormat="1" ht="60" customHeight="1" x14ac:dyDescent="0.25">
      <c r="A85" s="5">
        <f t="shared" si="3"/>
        <v>82</v>
      </c>
      <c r="B85" s="71" t="s">
        <v>1676</v>
      </c>
      <c r="C85" s="1" t="s">
        <v>626</v>
      </c>
      <c r="D85" s="1" t="s">
        <v>626</v>
      </c>
      <c r="E85" s="4" t="s">
        <v>3205</v>
      </c>
      <c r="F85" s="4" t="s">
        <v>3205</v>
      </c>
      <c r="G85" s="5" t="s">
        <v>3206</v>
      </c>
      <c r="H85" s="4" t="s">
        <v>3207</v>
      </c>
      <c r="I85" s="4" t="s">
        <v>3208</v>
      </c>
      <c r="J85" s="4" t="s">
        <v>3205</v>
      </c>
      <c r="K85" s="1">
        <v>32.556274999999999</v>
      </c>
      <c r="L85" s="1">
        <v>74.118347</v>
      </c>
      <c r="M85" s="1">
        <v>246000</v>
      </c>
      <c r="N85" s="38">
        <v>250000</v>
      </c>
      <c r="O85" s="1" t="s">
        <v>632</v>
      </c>
      <c r="P85" s="40" t="s">
        <v>1732</v>
      </c>
      <c r="Q85" s="1" t="s">
        <v>3209</v>
      </c>
      <c r="R85" s="1" t="s">
        <v>646</v>
      </c>
      <c r="S85" s="5" t="s">
        <v>105</v>
      </c>
      <c r="T85" s="7" t="s">
        <v>636</v>
      </c>
      <c r="U85" s="70" t="s">
        <v>107</v>
      </c>
      <c r="V85" s="70" t="s">
        <v>34</v>
      </c>
      <c r="W85" s="7" t="s">
        <v>612</v>
      </c>
      <c r="X85" s="1" t="s">
        <v>637</v>
      </c>
      <c r="Y85" s="5" t="s">
        <v>38</v>
      </c>
      <c r="Z85" s="70" t="s">
        <v>638</v>
      </c>
    </row>
    <row r="86" spans="1:26" s="18" customFormat="1" ht="60" customHeight="1" x14ac:dyDescent="0.25">
      <c r="A86" s="5">
        <f t="shared" si="3"/>
        <v>83</v>
      </c>
      <c r="B86" s="71" t="s">
        <v>1676</v>
      </c>
      <c r="C86" s="1" t="s">
        <v>626</v>
      </c>
      <c r="D86" s="1" t="s">
        <v>639</v>
      </c>
      <c r="E86" s="1" t="s">
        <v>3210</v>
      </c>
      <c r="F86" s="1" t="s">
        <v>3210</v>
      </c>
      <c r="G86" s="5" t="s">
        <v>3211</v>
      </c>
      <c r="H86" s="1" t="s">
        <v>3212</v>
      </c>
      <c r="I86" s="1" t="s">
        <v>3213</v>
      </c>
      <c r="J86" s="1" t="s">
        <v>3210</v>
      </c>
      <c r="K86" s="1">
        <v>32.659821000000001</v>
      </c>
      <c r="L86" s="1">
        <v>74.223564999999994</v>
      </c>
      <c r="M86" s="1">
        <v>246000</v>
      </c>
      <c r="N86" s="38">
        <v>250000</v>
      </c>
      <c r="O86" s="1" t="s">
        <v>632</v>
      </c>
      <c r="P86" s="1" t="s">
        <v>2881</v>
      </c>
      <c r="Q86" s="1" t="s">
        <v>3209</v>
      </c>
      <c r="R86" s="1" t="s">
        <v>646</v>
      </c>
      <c r="S86" s="5" t="s">
        <v>105</v>
      </c>
      <c r="T86" s="7" t="s">
        <v>636</v>
      </c>
      <c r="U86" s="70" t="s">
        <v>107</v>
      </c>
      <c r="V86" s="70" t="s">
        <v>34</v>
      </c>
      <c r="W86" s="7" t="s">
        <v>612</v>
      </c>
      <c r="X86" s="1" t="s">
        <v>637</v>
      </c>
      <c r="Y86" s="5" t="s">
        <v>38</v>
      </c>
      <c r="Z86" s="70" t="s">
        <v>638</v>
      </c>
    </row>
    <row r="87" spans="1:26" s="18" customFormat="1" ht="60" customHeight="1" x14ac:dyDescent="0.25">
      <c r="A87" s="5">
        <f t="shared" si="3"/>
        <v>84</v>
      </c>
      <c r="B87" s="71" t="s">
        <v>1676</v>
      </c>
      <c r="C87" s="1" t="s">
        <v>704</v>
      </c>
      <c r="D87" s="1" t="s">
        <v>966</v>
      </c>
      <c r="E87" s="1" t="s">
        <v>911</v>
      </c>
      <c r="F87" s="1" t="s">
        <v>911</v>
      </c>
      <c r="G87" s="5" t="s">
        <v>3214</v>
      </c>
      <c r="H87" s="1" t="s">
        <v>3215</v>
      </c>
      <c r="I87" s="1" t="s">
        <v>3216</v>
      </c>
      <c r="J87" s="1" t="s">
        <v>911</v>
      </c>
      <c r="K87" s="1">
        <v>32.544015999999999</v>
      </c>
      <c r="L87" s="1">
        <v>72.825299000000001</v>
      </c>
      <c r="M87" s="1">
        <v>631400</v>
      </c>
      <c r="N87" s="1">
        <v>250000</v>
      </c>
      <c r="O87" s="1" t="s">
        <v>644</v>
      </c>
      <c r="P87" s="1" t="s">
        <v>3217</v>
      </c>
      <c r="Q87" s="4" t="s">
        <v>3218</v>
      </c>
      <c r="R87" s="4" t="s">
        <v>3219</v>
      </c>
      <c r="S87" s="4" t="s">
        <v>566</v>
      </c>
      <c r="T87" s="4" t="s">
        <v>3220</v>
      </c>
      <c r="U87" s="4" t="s">
        <v>568</v>
      </c>
      <c r="V87" s="1" t="s">
        <v>34</v>
      </c>
      <c r="W87" s="1" t="s">
        <v>326</v>
      </c>
      <c r="X87" s="1" t="s">
        <v>3221</v>
      </c>
      <c r="Y87" s="1" t="s">
        <v>3222</v>
      </c>
      <c r="Z87" s="1" t="s">
        <v>50</v>
      </c>
    </row>
    <row r="88" spans="1:26" s="18" customFormat="1" ht="60" customHeight="1" x14ac:dyDescent="0.25">
      <c r="A88" s="5">
        <f t="shared" si="3"/>
        <v>85</v>
      </c>
      <c r="B88" s="71" t="s">
        <v>1676</v>
      </c>
      <c r="C88" s="1" t="s">
        <v>704</v>
      </c>
      <c r="D88" s="1" t="s">
        <v>966</v>
      </c>
      <c r="E88" s="1" t="s">
        <v>3223</v>
      </c>
      <c r="F88" s="1" t="s">
        <v>3223</v>
      </c>
      <c r="G88" s="5" t="s">
        <v>3224</v>
      </c>
      <c r="H88" s="1" t="s">
        <v>3225</v>
      </c>
      <c r="I88" s="1" t="s">
        <v>3226</v>
      </c>
      <c r="J88" s="1" t="s">
        <v>3223</v>
      </c>
      <c r="K88" s="1">
        <v>32.659199999999998</v>
      </c>
      <c r="L88" s="1">
        <v>73.279499999999999</v>
      </c>
      <c r="M88" s="1">
        <v>323857</v>
      </c>
      <c r="N88" s="1">
        <v>250000</v>
      </c>
      <c r="O88" s="1" t="s">
        <v>644</v>
      </c>
      <c r="P88" s="1" t="s">
        <v>3227</v>
      </c>
      <c r="Q88" s="1" t="s">
        <v>3228</v>
      </c>
      <c r="R88" s="4" t="s">
        <v>3229</v>
      </c>
      <c r="S88" s="1" t="s">
        <v>566</v>
      </c>
      <c r="T88" s="4" t="s">
        <v>3220</v>
      </c>
      <c r="U88" s="1" t="s">
        <v>568</v>
      </c>
      <c r="V88" s="1" t="s">
        <v>34</v>
      </c>
      <c r="W88" s="1" t="s">
        <v>326</v>
      </c>
      <c r="X88" s="1" t="s">
        <v>3230</v>
      </c>
      <c r="Y88" s="1" t="s">
        <v>3222</v>
      </c>
      <c r="Z88" s="1" t="s">
        <v>50</v>
      </c>
    </row>
    <row r="89" spans="1:26" s="18" customFormat="1" ht="60" customHeight="1" x14ac:dyDescent="0.25">
      <c r="A89" s="5">
        <f t="shared" si="3"/>
        <v>86</v>
      </c>
      <c r="B89" s="1" t="s">
        <v>1676</v>
      </c>
      <c r="C89" s="1" t="s">
        <v>970</v>
      </c>
      <c r="D89" s="4" t="s">
        <v>1061</v>
      </c>
      <c r="E89" s="1" t="s">
        <v>3231</v>
      </c>
      <c r="F89" s="4" t="s">
        <v>1062</v>
      </c>
      <c r="G89" s="4" t="s">
        <v>3232</v>
      </c>
      <c r="H89" s="4" t="s">
        <v>3233</v>
      </c>
      <c r="I89" s="10" t="s">
        <v>3234</v>
      </c>
      <c r="J89" s="4" t="s">
        <v>3235</v>
      </c>
      <c r="K89" s="72">
        <v>32.324981000000001</v>
      </c>
      <c r="L89" s="73">
        <v>72.011290000000002</v>
      </c>
      <c r="M89" s="71">
        <v>340000</v>
      </c>
      <c r="N89" s="71">
        <v>250000</v>
      </c>
      <c r="O89" s="1" t="s">
        <v>3236</v>
      </c>
      <c r="P89" s="12" t="s">
        <v>2750</v>
      </c>
      <c r="Q89" s="12" t="s">
        <v>3237</v>
      </c>
      <c r="R89" s="12" t="s">
        <v>3238</v>
      </c>
      <c r="S89" s="12" t="s">
        <v>34</v>
      </c>
      <c r="T89" s="12" t="s">
        <v>3239</v>
      </c>
      <c r="U89" s="12" t="s">
        <v>3240</v>
      </c>
      <c r="V89" s="12" t="s">
        <v>34</v>
      </c>
      <c r="W89" s="12" t="s">
        <v>326</v>
      </c>
      <c r="X89" s="40" t="s">
        <v>1954</v>
      </c>
      <c r="Y89" s="5" t="s">
        <v>38</v>
      </c>
      <c r="Z89" s="1" t="s">
        <v>50</v>
      </c>
    </row>
    <row r="90" spans="1:26" s="18" customFormat="1" ht="60" customHeight="1" x14ac:dyDescent="0.25">
      <c r="A90" s="5">
        <f t="shared" si="3"/>
        <v>87</v>
      </c>
      <c r="B90" s="1" t="s">
        <v>1676</v>
      </c>
      <c r="C90" s="1" t="s">
        <v>970</v>
      </c>
      <c r="D90" s="1" t="s">
        <v>970</v>
      </c>
      <c r="E90" s="1" t="s">
        <v>3241</v>
      </c>
      <c r="F90" s="1" t="s">
        <v>3242</v>
      </c>
      <c r="G90" s="1" t="s">
        <v>3243</v>
      </c>
      <c r="H90" s="1" t="s">
        <v>3244</v>
      </c>
      <c r="I90" s="1" t="s">
        <v>3245</v>
      </c>
      <c r="J90" s="1" t="s">
        <v>3241</v>
      </c>
      <c r="K90" s="1">
        <v>32.165657000000003</v>
      </c>
      <c r="L90" s="1">
        <v>72.225962999999993</v>
      </c>
      <c r="M90" s="1">
        <v>340000</v>
      </c>
      <c r="N90" s="1">
        <v>250000</v>
      </c>
      <c r="O90" s="1" t="s">
        <v>3246</v>
      </c>
      <c r="P90" s="1" t="s">
        <v>3247</v>
      </c>
      <c r="Q90" s="1" t="s">
        <v>3248</v>
      </c>
      <c r="R90" s="1" t="s">
        <v>3249</v>
      </c>
      <c r="S90" s="1" t="s">
        <v>147</v>
      </c>
      <c r="T90" s="1" t="s">
        <v>3250</v>
      </c>
      <c r="U90" s="1" t="s">
        <v>568</v>
      </c>
      <c r="V90" s="1" t="s">
        <v>34</v>
      </c>
      <c r="W90" s="1" t="s">
        <v>612</v>
      </c>
      <c r="X90" s="1" t="s">
        <v>3251</v>
      </c>
      <c r="Y90" s="5" t="s">
        <v>38</v>
      </c>
      <c r="Z90" s="1" t="s">
        <v>50</v>
      </c>
    </row>
    <row r="91" spans="1:26" s="18" customFormat="1" ht="60" customHeight="1" x14ac:dyDescent="0.25">
      <c r="A91" s="5">
        <f t="shared" si="3"/>
        <v>88</v>
      </c>
      <c r="B91" s="1" t="s">
        <v>1676</v>
      </c>
      <c r="C91" s="1" t="s">
        <v>970</v>
      </c>
      <c r="D91" s="1" t="s">
        <v>970</v>
      </c>
      <c r="E91" s="1" t="s">
        <v>3252</v>
      </c>
      <c r="F91" s="1" t="s">
        <v>3252</v>
      </c>
      <c r="G91" s="1" t="s">
        <v>3253</v>
      </c>
      <c r="H91" s="1" t="s">
        <v>3254</v>
      </c>
      <c r="I91" s="1" t="s">
        <v>3255</v>
      </c>
      <c r="J91" s="1" t="s">
        <v>3252</v>
      </c>
      <c r="K91" s="1">
        <v>32.165609000000003</v>
      </c>
      <c r="L91" s="1">
        <v>72.225989999999996</v>
      </c>
      <c r="M91" s="1">
        <v>340000</v>
      </c>
      <c r="N91" s="1">
        <v>250000</v>
      </c>
      <c r="O91" s="1" t="s">
        <v>3246</v>
      </c>
      <c r="P91" s="1" t="s">
        <v>2881</v>
      </c>
      <c r="Q91" s="1" t="s">
        <v>3256</v>
      </c>
      <c r="R91" s="1" t="s">
        <v>3257</v>
      </c>
      <c r="S91" s="1" t="s">
        <v>147</v>
      </c>
      <c r="T91" s="1" t="s">
        <v>3258</v>
      </c>
      <c r="U91" s="1" t="s">
        <v>568</v>
      </c>
      <c r="V91" s="1" t="s">
        <v>34</v>
      </c>
      <c r="W91" s="1" t="s">
        <v>612</v>
      </c>
      <c r="X91" s="1" t="s">
        <v>3251</v>
      </c>
      <c r="Y91" s="5" t="s">
        <v>38</v>
      </c>
      <c r="Z91" s="1" t="s">
        <v>50</v>
      </c>
    </row>
    <row r="92" spans="1:26" s="18" customFormat="1" ht="60" customHeight="1" x14ac:dyDescent="0.25">
      <c r="A92" s="5">
        <f t="shared" si="3"/>
        <v>89</v>
      </c>
      <c r="B92" s="1" t="s">
        <v>1676</v>
      </c>
      <c r="C92" s="1" t="s">
        <v>970</v>
      </c>
      <c r="D92" s="1" t="s">
        <v>971</v>
      </c>
      <c r="E92" s="1" t="s">
        <v>3259</v>
      </c>
      <c r="F92" s="1" t="s">
        <v>3259</v>
      </c>
      <c r="G92" s="1" t="s">
        <v>3260</v>
      </c>
      <c r="H92" s="1" t="s">
        <v>3261</v>
      </c>
      <c r="I92" s="1" t="s">
        <v>3262</v>
      </c>
      <c r="J92" s="1" t="s">
        <v>3259</v>
      </c>
      <c r="K92" s="1">
        <v>31.371162999999999</v>
      </c>
      <c r="L92" s="1">
        <v>73.060507000000001</v>
      </c>
      <c r="M92" s="1">
        <v>360000</v>
      </c>
      <c r="N92" s="1">
        <v>250000</v>
      </c>
      <c r="O92" s="1" t="s">
        <v>3236</v>
      </c>
      <c r="P92" s="1" t="s">
        <v>3263</v>
      </c>
      <c r="Q92" s="1" t="s">
        <v>3264</v>
      </c>
      <c r="R92" s="1" t="s">
        <v>3265</v>
      </c>
      <c r="S92" s="1" t="s">
        <v>147</v>
      </c>
      <c r="T92" s="1" t="s">
        <v>3266</v>
      </c>
      <c r="U92" s="1" t="s">
        <v>993</v>
      </c>
      <c r="V92" s="1" t="s">
        <v>34</v>
      </c>
      <c r="W92" s="1" t="s">
        <v>612</v>
      </c>
      <c r="X92" s="1" t="s">
        <v>2246</v>
      </c>
      <c r="Y92" s="5" t="s">
        <v>38</v>
      </c>
      <c r="Z92" s="1" t="s">
        <v>50</v>
      </c>
    </row>
    <row r="93" spans="1:26" s="18" customFormat="1" ht="60" customHeight="1" x14ac:dyDescent="0.25">
      <c r="A93" s="5">
        <f t="shared" si="3"/>
        <v>90</v>
      </c>
      <c r="B93" s="1" t="s">
        <v>1676</v>
      </c>
      <c r="C93" s="1" t="s">
        <v>970</v>
      </c>
      <c r="D93" s="1" t="s">
        <v>1004</v>
      </c>
      <c r="E93" s="1" t="s">
        <v>3267</v>
      </c>
      <c r="F93" s="1" t="s">
        <v>3267</v>
      </c>
      <c r="G93" s="1" t="s">
        <v>3268</v>
      </c>
      <c r="H93" s="1" t="s">
        <v>3269</v>
      </c>
      <c r="I93" s="1" t="s">
        <v>3270</v>
      </c>
      <c r="J93" s="1" t="s">
        <v>3267</v>
      </c>
      <c r="K93" s="1">
        <v>32.065717999999997</v>
      </c>
      <c r="L93" s="1">
        <v>71.480851999999999</v>
      </c>
      <c r="M93" s="1">
        <v>290000</v>
      </c>
      <c r="N93" s="1">
        <v>250000</v>
      </c>
      <c r="O93" s="1" t="s">
        <v>3271</v>
      </c>
      <c r="P93" s="1" t="s">
        <v>3263</v>
      </c>
      <c r="Q93" s="1" t="s">
        <v>3272</v>
      </c>
      <c r="R93" s="1" t="s">
        <v>3273</v>
      </c>
      <c r="S93" s="1" t="s">
        <v>147</v>
      </c>
      <c r="T93" s="1" t="s">
        <v>3274</v>
      </c>
      <c r="U93" s="1" t="s">
        <v>993</v>
      </c>
      <c r="V93" s="1" t="s">
        <v>34</v>
      </c>
      <c r="W93" s="1" t="s">
        <v>612</v>
      </c>
      <c r="X93" s="1" t="s">
        <v>2246</v>
      </c>
      <c r="Y93" s="5" t="s">
        <v>38</v>
      </c>
      <c r="Z93" s="1" t="s">
        <v>50</v>
      </c>
    </row>
    <row r="94" spans="1:26" s="18" customFormat="1" ht="60" customHeight="1" x14ac:dyDescent="0.25">
      <c r="A94" s="5">
        <f t="shared" si="3"/>
        <v>91</v>
      </c>
      <c r="B94" s="1" t="s">
        <v>1676</v>
      </c>
      <c r="C94" s="1" t="s">
        <v>970</v>
      </c>
      <c r="D94" s="1" t="s">
        <v>1004</v>
      </c>
      <c r="E94" s="1" t="s">
        <v>3275</v>
      </c>
      <c r="F94" s="1" t="s">
        <v>3275</v>
      </c>
      <c r="G94" s="1" t="s">
        <v>3276</v>
      </c>
      <c r="H94" s="1" t="s">
        <v>3277</v>
      </c>
      <c r="I94" s="1" t="s">
        <v>3278</v>
      </c>
      <c r="J94" s="1" t="s">
        <v>3275</v>
      </c>
      <c r="K94" s="1">
        <v>31.541035999999998</v>
      </c>
      <c r="L94" s="1">
        <v>72.034927999999994</v>
      </c>
      <c r="M94" s="1">
        <v>340000</v>
      </c>
      <c r="N94" s="1">
        <v>250000</v>
      </c>
      <c r="O94" s="1" t="s">
        <v>3246</v>
      </c>
      <c r="P94" s="1" t="s">
        <v>3279</v>
      </c>
      <c r="Q94" s="1" t="s">
        <v>3280</v>
      </c>
      <c r="R94" s="1" t="s">
        <v>3281</v>
      </c>
      <c r="S94" s="1" t="s">
        <v>147</v>
      </c>
      <c r="T94" s="1" t="s">
        <v>3282</v>
      </c>
      <c r="U94" s="1" t="s">
        <v>568</v>
      </c>
      <c r="V94" s="1" t="s">
        <v>34</v>
      </c>
      <c r="W94" s="1" t="s">
        <v>612</v>
      </c>
      <c r="X94" s="1" t="s">
        <v>3279</v>
      </c>
      <c r="Y94" s="5" t="s">
        <v>38</v>
      </c>
      <c r="Z94" s="1" t="s">
        <v>50</v>
      </c>
    </row>
    <row r="95" spans="1:26" s="18" customFormat="1" ht="60" customHeight="1" x14ac:dyDescent="0.25">
      <c r="A95" s="5">
        <f t="shared" si="3"/>
        <v>92</v>
      </c>
      <c r="B95" s="1" t="s">
        <v>1676</v>
      </c>
      <c r="C95" s="1" t="s">
        <v>970</v>
      </c>
      <c r="D95" s="1" t="s">
        <v>1004</v>
      </c>
      <c r="E95" s="1" t="s">
        <v>3283</v>
      </c>
      <c r="F95" s="1" t="s">
        <v>3284</v>
      </c>
      <c r="G95" s="1" t="s">
        <v>3285</v>
      </c>
      <c r="H95" s="1" t="s">
        <v>3286</v>
      </c>
      <c r="I95" s="1" t="s">
        <v>3287</v>
      </c>
      <c r="J95" s="1" t="s">
        <v>3283</v>
      </c>
      <c r="K95" s="1">
        <v>31.530246999999999</v>
      </c>
      <c r="L95" s="1">
        <v>71.522796</v>
      </c>
      <c r="M95" s="1">
        <v>150000</v>
      </c>
      <c r="N95" s="1">
        <v>250000</v>
      </c>
      <c r="O95" s="1" t="s">
        <v>3236</v>
      </c>
      <c r="P95" s="1" t="s">
        <v>3288</v>
      </c>
      <c r="Q95" s="1" t="s">
        <v>1010</v>
      </c>
      <c r="R95" s="1" t="s">
        <v>1011</v>
      </c>
      <c r="S95" s="1" t="s">
        <v>147</v>
      </c>
      <c r="T95" s="1" t="s">
        <v>1012</v>
      </c>
      <c r="U95" s="1" t="s">
        <v>993</v>
      </c>
      <c r="V95" s="1" t="s">
        <v>34</v>
      </c>
      <c r="W95" s="1" t="s">
        <v>612</v>
      </c>
      <c r="X95" s="1" t="s">
        <v>3289</v>
      </c>
      <c r="Y95" s="5" t="s">
        <v>38</v>
      </c>
      <c r="Z95" s="1" t="s">
        <v>50</v>
      </c>
    </row>
    <row r="96" spans="1:26" s="18" customFormat="1" ht="60" customHeight="1" x14ac:dyDescent="0.25">
      <c r="A96" s="5">
        <f t="shared" si="3"/>
        <v>93</v>
      </c>
      <c r="B96" s="1" t="s">
        <v>1676</v>
      </c>
      <c r="C96" s="1" t="s">
        <v>970</v>
      </c>
      <c r="D96" s="1" t="s">
        <v>1004</v>
      </c>
      <c r="E96" s="1" t="s">
        <v>3290</v>
      </c>
      <c r="F96" s="1" t="s">
        <v>3291</v>
      </c>
      <c r="G96" s="1" t="s">
        <v>3292</v>
      </c>
      <c r="H96" s="1" t="s">
        <v>3293</v>
      </c>
      <c r="I96" s="1" t="s">
        <v>3294</v>
      </c>
      <c r="J96" s="1" t="s">
        <v>3290</v>
      </c>
      <c r="K96" s="1">
        <v>30.05472</v>
      </c>
      <c r="L96" s="1">
        <v>71.110861</v>
      </c>
      <c r="M96" s="1">
        <v>265000</v>
      </c>
      <c r="N96" s="1">
        <v>250000</v>
      </c>
      <c r="O96" s="1" t="s">
        <v>1104</v>
      </c>
      <c r="P96" s="1" t="s">
        <v>2881</v>
      </c>
      <c r="Q96" s="1" t="s">
        <v>3295</v>
      </c>
      <c r="R96" s="1" t="s">
        <v>3296</v>
      </c>
      <c r="S96" s="1" t="s">
        <v>147</v>
      </c>
      <c r="T96" s="1" t="s">
        <v>3297</v>
      </c>
      <c r="U96" s="1" t="s">
        <v>568</v>
      </c>
      <c r="V96" s="1" t="s">
        <v>34</v>
      </c>
      <c r="W96" s="1" t="s">
        <v>612</v>
      </c>
      <c r="X96" s="12" t="s">
        <v>3298</v>
      </c>
      <c r="Y96" s="5" t="s">
        <v>38</v>
      </c>
      <c r="Z96" s="1" t="s">
        <v>50</v>
      </c>
    </row>
    <row r="97" spans="1:26" s="18" customFormat="1" ht="60" customHeight="1" x14ac:dyDescent="0.25">
      <c r="A97" s="5">
        <f t="shared" si="3"/>
        <v>94</v>
      </c>
      <c r="B97" s="1" t="s">
        <v>1676</v>
      </c>
      <c r="C97" s="1" t="s">
        <v>970</v>
      </c>
      <c r="D97" s="1" t="s">
        <v>1004</v>
      </c>
      <c r="E97" s="1" t="s">
        <v>1004</v>
      </c>
      <c r="F97" s="1" t="s">
        <v>3299</v>
      </c>
      <c r="G97" s="1" t="s">
        <v>3300</v>
      </c>
      <c r="H97" s="1" t="s">
        <v>3301</v>
      </c>
      <c r="I97" s="1" t="s">
        <v>3302</v>
      </c>
      <c r="J97" s="1" t="s">
        <v>1004</v>
      </c>
      <c r="K97" s="1">
        <v>31.530277999999999</v>
      </c>
      <c r="L97" s="1">
        <v>71.522796</v>
      </c>
      <c r="M97" s="1">
        <v>360000</v>
      </c>
      <c r="N97" s="1">
        <v>250000</v>
      </c>
      <c r="O97" s="1" t="s">
        <v>3236</v>
      </c>
      <c r="P97" s="1" t="s">
        <v>3288</v>
      </c>
      <c r="Q97" s="1" t="s">
        <v>3303</v>
      </c>
      <c r="R97" s="1" t="s">
        <v>3304</v>
      </c>
      <c r="S97" s="1" t="s">
        <v>58</v>
      </c>
      <c r="T97" s="1" t="s">
        <v>3305</v>
      </c>
      <c r="U97" s="1" t="s">
        <v>568</v>
      </c>
      <c r="V97" s="1" t="s">
        <v>58</v>
      </c>
      <c r="W97" s="1" t="s">
        <v>612</v>
      </c>
      <c r="X97" s="1" t="s">
        <v>1954</v>
      </c>
      <c r="Y97" s="5" t="s">
        <v>38</v>
      </c>
      <c r="Z97" s="1" t="s">
        <v>50</v>
      </c>
    </row>
    <row r="98" spans="1:26" s="18" customFormat="1" ht="60" customHeight="1" x14ac:dyDescent="0.25">
      <c r="A98" s="5">
        <f t="shared" si="3"/>
        <v>95</v>
      </c>
      <c r="B98" s="1" t="s">
        <v>1676</v>
      </c>
      <c r="C98" s="1" t="s">
        <v>970</v>
      </c>
      <c r="D98" s="1" t="s">
        <v>1004</v>
      </c>
      <c r="E98" s="1" t="s">
        <v>1022</v>
      </c>
      <c r="F98" s="1" t="s">
        <v>1004</v>
      </c>
      <c r="G98" s="1" t="s">
        <v>3306</v>
      </c>
      <c r="H98" s="1" t="s">
        <v>3307</v>
      </c>
      <c r="I98" s="1" t="s">
        <v>3308</v>
      </c>
      <c r="J98" s="1" t="s">
        <v>1022</v>
      </c>
      <c r="K98" s="1">
        <v>31.411055000000001</v>
      </c>
      <c r="L98" s="1">
        <v>71.522246999999993</v>
      </c>
      <c r="M98" s="1">
        <v>340000</v>
      </c>
      <c r="N98" s="1">
        <v>250000</v>
      </c>
      <c r="O98" s="1" t="s">
        <v>3246</v>
      </c>
      <c r="P98" s="1" t="s">
        <v>3309</v>
      </c>
      <c r="Q98" s="1" t="s">
        <v>3310</v>
      </c>
      <c r="R98" s="1" t="s">
        <v>3311</v>
      </c>
      <c r="S98" s="1" t="s">
        <v>147</v>
      </c>
      <c r="T98" s="1" t="s">
        <v>3312</v>
      </c>
      <c r="U98" s="1" t="s">
        <v>568</v>
      </c>
      <c r="V98" s="1" t="s">
        <v>34</v>
      </c>
      <c r="W98" s="1" t="s">
        <v>612</v>
      </c>
      <c r="X98" s="1" t="s">
        <v>3251</v>
      </c>
      <c r="Y98" s="5" t="s">
        <v>38</v>
      </c>
      <c r="Z98" s="1" t="s">
        <v>50</v>
      </c>
    </row>
    <row r="99" spans="1:26" s="18" customFormat="1" ht="60" customHeight="1" x14ac:dyDescent="0.25">
      <c r="A99" s="5">
        <f t="shared" si="3"/>
        <v>96</v>
      </c>
      <c r="B99" s="1" t="s">
        <v>1676</v>
      </c>
      <c r="C99" s="1" t="s">
        <v>970</v>
      </c>
      <c r="D99" s="1" t="s">
        <v>1004</v>
      </c>
      <c r="E99" s="1" t="s">
        <v>3313</v>
      </c>
      <c r="F99" s="1" t="s">
        <v>3291</v>
      </c>
      <c r="G99" s="1" t="s">
        <v>3314</v>
      </c>
      <c r="H99" s="1" t="s">
        <v>3315</v>
      </c>
      <c r="I99" s="1" t="s">
        <v>3316</v>
      </c>
      <c r="J99" s="1" t="s">
        <v>3313</v>
      </c>
      <c r="K99" s="1">
        <v>32.121122</v>
      </c>
      <c r="L99" s="1">
        <v>71.483827000000005</v>
      </c>
      <c r="M99" s="1">
        <v>340000</v>
      </c>
      <c r="N99" s="1">
        <v>250000</v>
      </c>
      <c r="O99" s="1" t="s">
        <v>3246</v>
      </c>
      <c r="P99" s="1" t="s">
        <v>3247</v>
      </c>
      <c r="Q99" s="1" t="s">
        <v>3317</v>
      </c>
      <c r="R99" s="1" t="s">
        <v>3318</v>
      </c>
      <c r="S99" s="1" t="s">
        <v>147</v>
      </c>
      <c r="T99" s="1" t="s">
        <v>3319</v>
      </c>
      <c r="U99" s="1" t="s">
        <v>568</v>
      </c>
      <c r="V99" s="1" t="s">
        <v>34</v>
      </c>
      <c r="W99" s="1" t="s">
        <v>612</v>
      </c>
      <c r="X99" s="1" t="s">
        <v>3251</v>
      </c>
      <c r="Y99" s="5" t="s">
        <v>38</v>
      </c>
      <c r="Z99" s="1" t="s">
        <v>50</v>
      </c>
    </row>
    <row r="100" spans="1:26" s="18" customFormat="1" ht="60" customHeight="1" x14ac:dyDescent="0.25">
      <c r="A100" s="5">
        <f t="shared" si="3"/>
        <v>97</v>
      </c>
      <c r="B100" s="1" t="s">
        <v>1676</v>
      </c>
      <c r="C100" s="1" t="s">
        <v>970</v>
      </c>
      <c r="D100" s="1" t="s">
        <v>1004</v>
      </c>
      <c r="E100" s="1" t="s">
        <v>3290</v>
      </c>
      <c r="F100" s="1" t="s">
        <v>3299</v>
      </c>
      <c r="G100" s="1" t="s">
        <v>3320</v>
      </c>
      <c r="H100" s="1" t="s">
        <v>3293</v>
      </c>
      <c r="I100" s="1" t="s">
        <v>3321</v>
      </c>
      <c r="J100" s="1" t="s">
        <v>3290</v>
      </c>
      <c r="K100" s="1">
        <v>30.054728999999998</v>
      </c>
      <c r="L100" s="1">
        <v>71.110892000000007</v>
      </c>
      <c r="M100" s="1">
        <v>265000</v>
      </c>
      <c r="N100" s="1">
        <v>250000</v>
      </c>
      <c r="O100" s="1" t="s">
        <v>1104</v>
      </c>
      <c r="P100" s="12" t="s">
        <v>2881</v>
      </c>
      <c r="Q100" s="1" t="s">
        <v>3322</v>
      </c>
      <c r="R100" s="1" t="s">
        <v>3323</v>
      </c>
      <c r="S100" s="1" t="s">
        <v>566</v>
      </c>
      <c r="T100" s="1" t="s">
        <v>3324</v>
      </c>
      <c r="U100" s="1" t="s">
        <v>568</v>
      </c>
      <c r="V100" s="1" t="s">
        <v>34</v>
      </c>
      <c r="W100" s="1" t="s">
        <v>326</v>
      </c>
      <c r="X100" s="12" t="s">
        <v>3298</v>
      </c>
      <c r="Y100" s="5" t="s">
        <v>38</v>
      </c>
      <c r="Z100" s="1" t="s">
        <v>50</v>
      </c>
    </row>
    <row r="101" spans="1:26" s="18" customFormat="1" ht="60" customHeight="1" x14ac:dyDescent="0.25">
      <c r="A101" s="5">
        <f t="shared" si="3"/>
        <v>98</v>
      </c>
      <c r="B101" s="1" t="s">
        <v>1676</v>
      </c>
      <c r="C101" s="1" t="s">
        <v>970</v>
      </c>
      <c r="D101" s="1" t="s">
        <v>3325</v>
      </c>
      <c r="E101" s="1" t="s">
        <v>3326</v>
      </c>
      <c r="F101" s="1" t="s">
        <v>3327</v>
      </c>
      <c r="G101" s="1" t="s">
        <v>3328</v>
      </c>
      <c r="H101" s="1" t="s">
        <v>3329</v>
      </c>
      <c r="I101" s="1" t="s">
        <v>3330</v>
      </c>
      <c r="J101" s="1" t="s">
        <v>3326</v>
      </c>
      <c r="K101" s="1">
        <v>32.121102</v>
      </c>
      <c r="L101" s="1">
        <v>71.483827000000005</v>
      </c>
      <c r="M101" s="1">
        <v>340000</v>
      </c>
      <c r="N101" s="1">
        <v>250000</v>
      </c>
      <c r="O101" s="1" t="s">
        <v>3331</v>
      </c>
      <c r="P101" s="12" t="s">
        <v>2881</v>
      </c>
      <c r="Q101" s="1" t="s">
        <v>3332</v>
      </c>
      <c r="R101" s="1" t="s">
        <v>3333</v>
      </c>
      <c r="S101" s="1" t="s">
        <v>566</v>
      </c>
      <c r="T101" s="1" t="s">
        <v>3334</v>
      </c>
      <c r="U101" s="1" t="s">
        <v>568</v>
      </c>
      <c r="V101" s="1" t="s">
        <v>34</v>
      </c>
      <c r="W101" s="1" t="s">
        <v>326</v>
      </c>
      <c r="X101" s="12" t="s">
        <v>2166</v>
      </c>
      <c r="Y101" s="5" t="s">
        <v>38</v>
      </c>
      <c r="Z101" s="1" t="s">
        <v>50</v>
      </c>
    </row>
    <row r="102" spans="1:26" s="18" customFormat="1" ht="60" customHeight="1" x14ac:dyDescent="0.25">
      <c r="A102" s="5">
        <f t="shared" si="3"/>
        <v>99</v>
      </c>
      <c r="B102" s="1" t="s">
        <v>1676</v>
      </c>
      <c r="C102" s="1" t="s">
        <v>1080</v>
      </c>
      <c r="D102" s="1" t="s">
        <v>1081</v>
      </c>
      <c r="E102" s="1" t="s">
        <v>3335</v>
      </c>
      <c r="F102" s="1" t="s">
        <v>1081</v>
      </c>
      <c r="G102" s="1" t="s">
        <v>3336</v>
      </c>
      <c r="H102" s="1" t="s">
        <v>3337</v>
      </c>
      <c r="I102" s="1" t="s">
        <v>3338</v>
      </c>
      <c r="J102" s="1" t="s">
        <v>3339</v>
      </c>
      <c r="K102" s="1">
        <v>30.892916</v>
      </c>
      <c r="L102" s="1">
        <v>71.506033000000002</v>
      </c>
      <c r="M102" s="1">
        <v>280000</v>
      </c>
      <c r="N102" s="1">
        <v>250000</v>
      </c>
      <c r="O102" s="1" t="s">
        <v>3236</v>
      </c>
      <c r="P102" s="7">
        <v>44896</v>
      </c>
      <c r="Q102" s="1" t="s">
        <v>3340</v>
      </c>
      <c r="R102" s="7" t="s">
        <v>3341</v>
      </c>
      <c r="S102" s="7" t="s">
        <v>34</v>
      </c>
      <c r="T102" s="7" t="s">
        <v>3342</v>
      </c>
      <c r="U102" s="7" t="s">
        <v>1089</v>
      </c>
      <c r="V102" s="7" t="s">
        <v>34</v>
      </c>
      <c r="W102" s="7" t="s">
        <v>612</v>
      </c>
      <c r="X102" s="1" t="s">
        <v>1874</v>
      </c>
      <c r="Y102" s="5" t="s">
        <v>38</v>
      </c>
      <c r="Z102" s="1" t="s">
        <v>50</v>
      </c>
    </row>
    <row r="103" spans="1:26" s="18" customFormat="1" ht="60" customHeight="1" x14ac:dyDescent="0.25">
      <c r="A103" s="5">
        <f t="shared" si="3"/>
        <v>100</v>
      </c>
      <c r="B103" s="1" t="s">
        <v>1676</v>
      </c>
      <c r="C103" s="1" t="s">
        <v>1080</v>
      </c>
      <c r="D103" s="1" t="s">
        <v>1080</v>
      </c>
      <c r="E103" s="1" t="s">
        <v>3343</v>
      </c>
      <c r="F103" s="5" t="s">
        <v>3344</v>
      </c>
      <c r="G103" s="1" t="s">
        <v>3345</v>
      </c>
      <c r="H103" s="1" t="s">
        <v>3346</v>
      </c>
      <c r="I103" s="1" t="s">
        <v>3347</v>
      </c>
      <c r="J103" s="1" t="s">
        <v>3348</v>
      </c>
      <c r="K103" s="1">
        <v>30.727744000000001</v>
      </c>
      <c r="L103" s="1">
        <v>70.926973000000004</v>
      </c>
      <c r="M103" s="1">
        <v>290000</v>
      </c>
      <c r="N103" s="1">
        <v>250000</v>
      </c>
      <c r="O103" s="1" t="s">
        <v>3349</v>
      </c>
      <c r="P103" s="1" t="s">
        <v>3350</v>
      </c>
      <c r="Q103" s="1" t="s">
        <v>3351</v>
      </c>
      <c r="R103" s="1" t="s">
        <v>3352</v>
      </c>
      <c r="S103" s="7" t="s">
        <v>34</v>
      </c>
      <c r="T103" s="7" t="s">
        <v>3353</v>
      </c>
      <c r="U103" s="7" t="s">
        <v>1089</v>
      </c>
      <c r="V103" s="7" t="s">
        <v>34</v>
      </c>
      <c r="W103" s="7" t="s">
        <v>612</v>
      </c>
      <c r="X103" s="1" t="s">
        <v>3354</v>
      </c>
      <c r="Y103" s="5" t="s">
        <v>38</v>
      </c>
      <c r="Z103" s="1" t="s">
        <v>50</v>
      </c>
    </row>
    <row r="104" spans="1:26" s="18" customFormat="1" ht="60" customHeight="1" x14ac:dyDescent="0.25">
      <c r="A104" s="5">
        <f t="shared" si="3"/>
        <v>101</v>
      </c>
      <c r="B104" s="1" t="s">
        <v>1676</v>
      </c>
      <c r="C104" s="1" t="s">
        <v>1080</v>
      </c>
      <c r="D104" s="1" t="s">
        <v>1080</v>
      </c>
      <c r="E104" s="1" t="s">
        <v>3355</v>
      </c>
      <c r="F104" s="1" t="s">
        <v>3356</v>
      </c>
      <c r="G104" s="1" t="s">
        <v>3357</v>
      </c>
      <c r="H104" s="1" t="s">
        <v>3358</v>
      </c>
      <c r="I104" s="1" t="s">
        <v>3359</v>
      </c>
      <c r="J104" s="1" t="s">
        <v>3360</v>
      </c>
      <c r="K104" s="1">
        <v>30.988050000000001</v>
      </c>
      <c r="L104" s="1">
        <v>70.871815999999995</v>
      </c>
      <c r="M104" s="1">
        <v>301000</v>
      </c>
      <c r="N104" s="1">
        <v>250000</v>
      </c>
      <c r="O104" s="1" t="s">
        <v>1533</v>
      </c>
      <c r="P104" s="1" t="s">
        <v>3361</v>
      </c>
      <c r="Q104" s="1" t="s">
        <v>3362</v>
      </c>
      <c r="R104" s="1" t="s">
        <v>3363</v>
      </c>
      <c r="S104" s="7" t="s">
        <v>34</v>
      </c>
      <c r="T104" s="7" t="s">
        <v>3364</v>
      </c>
      <c r="U104" s="7" t="s">
        <v>3365</v>
      </c>
      <c r="V104" s="7" t="s">
        <v>34</v>
      </c>
      <c r="W104" s="7" t="s">
        <v>612</v>
      </c>
      <c r="X104" s="1" t="s">
        <v>3366</v>
      </c>
      <c r="Y104" s="5" t="s">
        <v>38</v>
      </c>
      <c r="Z104" s="1" t="s">
        <v>50</v>
      </c>
    </row>
    <row r="105" spans="1:26" s="18" customFormat="1" ht="60" customHeight="1" x14ac:dyDescent="0.25">
      <c r="A105" s="5">
        <f t="shared" si="3"/>
        <v>102</v>
      </c>
      <c r="B105" s="1" t="s">
        <v>1676</v>
      </c>
      <c r="C105" s="1" t="s">
        <v>1080</v>
      </c>
      <c r="D105" s="1" t="s">
        <v>1080</v>
      </c>
      <c r="E105" s="1" t="s">
        <v>3367</v>
      </c>
      <c r="F105" s="1" t="s">
        <v>1099</v>
      </c>
      <c r="G105" s="1" t="s">
        <v>3368</v>
      </c>
      <c r="H105" s="1" t="s">
        <v>3369</v>
      </c>
      <c r="I105" s="1" t="s">
        <v>3370</v>
      </c>
      <c r="J105" s="1" t="s">
        <v>3371</v>
      </c>
      <c r="K105" s="1">
        <v>30.881716000000001</v>
      </c>
      <c r="L105" s="1">
        <v>70.967579999999998</v>
      </c>
      <c r="M105" s="1">
        <v>301000</v>
      </c>
      <c r="N105" s="1">
        <v>250000</v>
      </c>
      <c r="O105" s="1" t="s">
        <v>1533</v>
      </c>
      <c r="P105" s="1" t="s">
        <v>3361</v>
      </c>
      <c r="Q105" s="1" t="s">
        <v>3372</v>
      </c>
      <c r="R105" s="1" t="s">
        <v>3363</v>
      </c>
      <c r="S105" s="7" t="s">
        <v>34</v>
      </c>
      <c r="T105" s="7" t="s">
        <v>3373</v>
      </c>
      <c r="U105" s="7" t="s">
        <v>3365</v>
      </c>
      <c r="V105" s="7" t="s">
        <v>34</v>
      </c>
      <c r="W105" s="7" t="s">
        <v>612</v>
      </c>
      <c r="X105" s="1" t="s">
        <v>3366</v>
      </c>
      <c r="Y105" s="5" t="s">
        <v>38</v>
      </c>
      <c r="Z105" s="1" t="s">
        <v>50</v>
      </c>
    </row>
    <row r="106" spans="1:26" s="18" customFormat="1" ht="60" customHeight="1" x14ac:dyDescent="0.25">
      <c r="A106" s="5">
        <f t="shared" si="3"/>
        <v>103</v>
      </c>
      <c r="B106" s="1" t="s">
        <v>1676</v>
      </c>
      <c r="C106" s="1" t="s">
        <v>1080</v>
      </c>
      <c r="D106" s="1" t="s">
        <v>1081</v>
      </c>
      <c r="E106" s="1" t="s">
        <v>3374</v>
      </c>
      <c r="F106" s="1" t="s">
        <v>1129</v>
      </c>
      <c r="G106" s="1" t="s">
        <v>3375</v>
      </c>
      <c r="H106" s="1" t="s">
        <v>3376</v>
      </c>
      <c r="I106" s="1" t="s">
        <v>3377</v>
      </c>
      <c r="J106" s="1" t="s">
        <v>3374</v>
      </c>
      <c r="K106" s="1">
        <v>31.062314000000001</v>
      </c>
      <c r="L106" s="1">
        <v>71.246291999999997</v>
      </c>
      <c r="M106" s="1">
        <v>290000</v>
      </c>
      <c r="N106" s="1">
        <v>250000</v>
      </c>
      <c r="O106" s="1" t="s">
        <v>3236</v>
      </c>
      <c r="P106" s="40" t="s">
        <v>3378</v>
      </c>
      <c r="Q106" s="1" t="s">
        <v>3379</v>
      </c>
      <c r="R106" s="7" t="s">
        <v>3380</v>
      </c>
      <c r="S106" s="7" t="s">
        <v>34</v>
      </c>
      <c r="T106" s="7" t="s">
        <v>3381</v>
      </c>
      <c r="U106" s="7" t="s">
        <v>1089</v>
      </c>
      <c r="V106" s="7" t="s">
        <v>34</v>
      </c>
      <c r="W106" s="7" t="s">
        <v>612</v>
      </c>
      <c r="X106" s="12" t="s">
        <v>3382</v>
      </c>
      <c r="Y106" s="5" t="s">
        <v>38</v>
      </c>
      <c r="Z106" s="1" t="s">
        <v>50</v>
      </c>
    </row>
    <row r="107" spans="1:26" s="18" customFormat="1" ht="60" customHeight="1" x14ac:dyDescent="0.25">
      <c r="A107" s="5">
        <f t="shared" si="3"/>
        <v>104</v>
      </c>
      <c r="B107" s="1" t="s">
        <v>1676</v>
      </c>
      <c r="C107" s="1" t="s">
        <v>1080</v>
      </c>
      <c r="D107" s="1" t="s">
        <v>1081</v>
      </c>
      <c r="E107" s="1" t="s">
        <v>3383</v>
      </c>
      <c r="F107" s="1" t="s">
        <v>3384</v>
      </c>
      <c r="G107" s="1" t="s">
        <v>3385</v>
      </c>
      <c r="H107" s="1" t="s">
        <v>3386</v>
      </c>
      <c r="I107" s="1" t="s">
        <v>3387</v>
      </c>
      <c r="J107" s="1" t="s">
        <v>3383</v>
      </c>
      <c r="K107" s="1">
        <v>30.951135000000001</v>
      </c>
      <c r="L107" s="1">
        <v>71.340262999999993</v>
      </c>
      <c r="M107" s="1">
        <v>407430</v>
      </c>
      <c r="N107" s="1">
        <v>250000</v>
      </c>
      <c r="O107" s="1" t="s">
        <v>3236</v>
      </c>
      <c r="P107" s="12" t="s">
        <v>3378</v>
      </c>
      <c r="Q107" s="1" t="s">
        <v>3388</v>
      </c>
      <c r="R107" s="7" t="s">
        <v>3389</v>
      </c>
      <c r="S107" s="7" t="s">
        <v>34</v>
      </c>
      <c r="T107" s="7" t="s">
        <v>3390</v>
      </c>
      <c r="U107" s="7" t="s">
        <v>1089</v>
      </c>
      <c r="V107" s="7" t="s">
        <v>34</v>
      </c>
      <c r="W107" s="7" t="s">
        <v>612</v>
      </c>
      <c r="X107" s="12" t="s">
        <v>3391</v>
      </c>
      <c r="Y107" s="5" t="s">
        <v>38</v>
      </c>
      <c r="Z107" s="1" t="s">
        <v>50</v>
      </c>
    </row>
    <row r="108" spans="1:26" s="18" customFormat="1" ht="60" customHeight="1" x14ac:dyDescent="0.25">
      <c r="A108" s="5">
        <f t="shared" si="3"/>
        <v>105</v>
      </c>
      <c r="B108" s="1" t="s">
        <v>1676</v>
      </c>
      <c r="C108" s="1" t="s">
        <v>1080</v>
      </c>
      <c r="D108" s="1" t="s">
        <v>1081</v>
      </c>
      <c r="E108" s="1" t="s">
        <v>3392</v>
      </c>
      <c r="F108" s="1" t="s">
        <v>1081</v>
      </c>
      <c r="G108" s="1" t="s">
        <v>967</v>
      </c>
      <c r="H108" s="1" t="s">
        <v>3393</v>
      </c>
      <c r="I108" s="1" t="s">
        <v>3394</v>
      </c>
      <c r="J108" s="1" t="s">
        <v>3392</v>
      </c>
      <c r="K108" s="1">
        <v>30.828834000000001</v>
      </c>
      <c r="L108" s="1">
        <v>71.473673000000005</v>
      </c>
      <c r="M108" s="1">
        <v>457571</v>
      </c>
      <c r="N108" s="1">
        <v>250000</v>
      </c>
      <c r="O108" s="1" t="s">
        <v>3236</v>
      </c>
      <c r="P108" s="12" t="s">
        <v>3378</v>
      </c>
      <c r="Q108" s="7" t="s">
        <v>3395</v>
      </c>
      <c r="R108" s="7" t="s">
        <v>3396</v>
      </c>
      <c r="S108" s="7" t="s">
        <v>34</v>
      </c>
      <c r="T108" s="7" t="s">
        <v>3397</v>
      </c>
      <c r="U108" s="7" t="s">
        <v>1089</v>
      </c>
      <c r="V108" s="7" t="s">
        <v>34</v>
      </c>
      <c r="W108" s="7" t="s">
        <v>612</v>
      </c>
      <c r="X108" s="12" t="s">
        <v>3398</v>
      </c>
      <c r="Y108" s="5" t="s">
        <v>38</v>
      </c>
      <c r="Z108" s="1" t="s">
        <v>50</v>
      </c>
    </row>
    <row r="109" spans="1:26" s="18" customFormat="1" ht="60" customHeight="1" x14ac:dyDescent="0.25">
      <c r="A109" s="5">
        <f t="shared" si="3"/>
        <v>106</v>
      </c>
      <c r="B109" s="1" t="s">
        <v>1676</v>
      </c>
      <c r="C109" s="1" t="s">
        <v>1080</v>
      </c>
      <c r="D109" s="1" t="s">
        <v>1081</v>
      </c>
      <c r="E109" s="1" t="s">
        <v>3399</v>
      </c>
      <c r="F109" s="1" t="s">
        <v>3400</v>
      </c>
      <c r="G109" s="1" t="s">
        <v>3401</v>
      </c>
      <c r="H109" s="1" t="s">
        <v>3402</v>
      </c>
      <c r="I109" s="1" t="s">
        <v>3403</v>
      </c>
      <c r="J109" s="1" t="s">
        <v>3399</v>
      </c>
      <c r="K109" s="1">
        <v>30.074562</v>
      </c>
      <c r="L109" s="1">
        <v>71.699453000000005</v>
      </c>
      <c r="M109" s="1">
        <v>368429</v>
      </c>
      <c r="N109" s="1">
        <v>250000</v>
      </c>
      <c r="O109" s="1" t="s">
        <v>1114</v>
      </c>
      <c r="P109" s="12" t="s">
        <v>2068</v>
      </c>
      <c r="Q109" s="1" t="s">
        <v>3404</v>
      </c>
      <c r="R109" s="7" t="s">
        <v>3405</v>
      </c>
      <c r="S109" s="1" t="s">
        <v>3406</v>
      </c>
      <c r="T109" s="7" t="s">
        <v>3407</v>
      </c>
      <c r="U109" s="7" t="s">
        <v>3408</v>
      </c>
      <c r="V109" s="7" t="s">
        <v>34</v>
      </c>
      <c r="W109" s="7" t="s">
        <v>612</v>
      </c>
      <c r="X109" s="12" t="s">
        <v>3409</v>
      </c>
      <c r="Y109" s="5" t="s">
        <v>38</v>
      </c>
      <c r="Z109" s="1" t="s">
        <v>50</v>
      </c>
    </row>
    <row r="110" spans="1:26" s="18" customFormat="1" ht="60" customHeight="1" x14ac:dyDescent="0.25">
      <c r="A110" s="5">
        <f t="shared" si="3"/>
        <v>107</v>
      </c>
      <c r="B110" s="5" t="s">
        <v>1676</v>
      </c>
      <c r="C110" s="5" t="s">
        <v>1080</v>
      </c>
      <c r="D110" s="5" t="s">
        <v>1081</v>
      </c>
      <c r="E110" s="5" t="s">
        <v>3410</v>
      </c>
      <c r="F110" s="5" t="s">
        <v>1129</v>
      </c>
      <c r="G110" s="5" t="s">
        <v>3411</v>
      </c>
      <c r="H110" s="5" t="s">
        <v>3412</v>
      </c>
      <c r="I110" s="5" t="s">
        <v>3413</v>
      </c>
      <c r="J110" s="5" t="s">
        <v>3410</v>
      </c>
      <c r="K110" s="5">
        <v>31.08577</v>
      </c>
      <c r="L110" s="5">
        <v>71.227466000000007</v>
      </c>
      <c r="M110" s="5">
        <v>374000</v>
      </c>
      <c r="N110" s="5">
        <v>250000</v>
      </c>
      <c r="O110" s="5" t="s">
        <v>1114</v>
      </c>
      <c r="P110" s="53">
        <v>44866</v>
      </c>
      <c r="Q110" s="5" t="s">
        <v>3414</v>
      </c>
      <c r="R110" s="5" t="s">
        <v>3415</v>
      </c>
      <c r="S110" s="5" t="s">
        <v>3416</v>
      </c>
      <c r="T110" s="7" t="s">
        <v>3417</v>
      </c>
      <c r="U110" s="7" t="s">
        <v>1119</v>
      </c>
      <c r="V110" s="5" t="s">
        <v>34</v>
      </c>
      <c r="W110" s="7" t="s">
        <v>612</v>
      </c>
      <c r="X110" s="53">
        <v>44720</v>
      </c>
      <c r="Y110" s="5" t="s">
        <v>38</v>
      </c>
      <c r="Z110" s="5" t="s">
        <v>50</v>
      </c>
    </row>
    <row r="111" spans="1:26" s="18" customFormat="1" ht="60" customHeight="1" x14ac:dyDescent="0.25">
      <c r="A111" s="5">
        <f t="shared" si="3"/>
        <v>108</v>
      </c>
      <c r="B111" s="1" t="s">
        <v>1676</v>
      </c>
      <c r="C111" s="1" t="s">
        <v>1080</v>
      </c>
      <c r="D111" s="1" t="s">
        <v>1081</v>
      </c>
      <c r="E111" s="1" t="s">
        <v>3335</v>
      </c>
      <c r="F111" s="1" t="s">
        <v>1081</v>
      </c>
      <c r="G111" s="1" t="s">
        <v>3418</v>
      </c>
      <c r="H111" s="1" t="s">
        <v>3419</v>
      </c>
      <c r="I111" s="1" t="s">
        <v>3420</v>
      </c>
      <c r="J111" s="1" t="s">
        <v>3339</v>
      </c>
      <c r="K111" s="1">
        <v>30.898315</v>
      </c>
      <c r="L111" s="1">
        <v>71.506033000000002</v>
      </c>
      <c r="M111" s="1">
        <v>300000</v>
      </c>
      <c r="N111" s="1">
        <v>250000</v>
      </c>
      <c r="O111" s="1" t="s">
        <v>3236</v>
      </c>
      <c r="P111" s="7">
        <v>44896</v>
      </c>
      <c r="Q111" s="1" t="s">
        <v>3421</v>
      </c>
      <c r="R111" s="7" t="s">
        <v>3422</v>
      </c>
      <c r="S111" s="7" t="s">
        <v>34</v>
      </c>
      <c r="T111" s="7" t="s">
        <v>3423</v>
      </c>
      <c r="U111" s="7" t="s">
        <v>1089</v>
      </c>
      <c r="V111" s="7" t="s">
        <v>34</v>
      </c>
      <c r="W111" s="7" t="s">
        <v>612</v>
      </c>
      <c r="X111" s="1" t="s">
        <v>3424</v>
      </c>
      <c r="Y111" s="5" t="s">
        <v>38</v>
      </c>
      <c r="Z111" s="5" t="s">
        <v>50</v>
      </c>
    </row>
    <row r="112" spans="1:26" s="18" customFormat="1" ht="60" customHeight="1" x14ac:dyDescent="0.25">
      <c r="A112" s="5">
        <f t="shared" si="3"/>
        <v>109</v>
      </c>
      <c r="B112" s="1" t="s">
        <v>1676</v>
      </c>
      <c r="C112" s="1" t="s">
        <v>1215</v>
      </c>
      <c r="D112" s="1" t="s">
        <v>1223</v>
      </c>
      <c r="E112" s="1" t="s">
        <v>3425</v>
      </c>
      <c r="F112" s="5" t="s">
        <v>3425</v>
      </c>
      <c r="G112" s="5" t="s">
        <v>3426</v>
      </c>
      <c r="H112" s="1" t="s">
        <v>3427</v>
      </c>
      <c r="I112" s="1" t="s">
        <v>3428</v>
      </c>
      <c r="J112" s="1" t="s">
        <v>3425</v>
      </c>
      <c r="K112" s="1">
        <v>32.874726000000003</v>
      </c>
      <c r="L112" s="1">
        <v>71.413053000000005</v>
      </c>
      <c r="M112" s="1">
        <v>360000</v>
      </c>
      <c r="N112" s="1">
        <v>250000</v>
      </c>
      <c r="O112" s="1" t="s">
        <v>1267</v>
      </c>
      <c r="P112" s="12" t="s">
        <v>3083</v>
      </c>
      <c r="Q112" s="12" t="s">
        <v>3429</v>
      </c>
      <c r="R112" s="12" t="s">
        <v>3430</v>
      </c>
      <c r="S112" s="1" t="s">
        <v>1270</v>
      </c>
      <c r="T112" s="1" t="s">
        <v>3324</v>
      </c>
      <c r="U112" s="7" t="s">
        <v>1290</v>
      </c>
      <c r="V112" s="1" t="s">
        <v>34</v>
      </c>
      <c r="W112" s="12" t="s">
        <v>326</v>
      </c>
      <c r="X112" s="12" t="s">
        <v>2240</v>
      </c>
      <c r="Y112" s="1" t="s">
        <v>1718</v>
      </c>
      <c r="Z112" s="1" t="s">
        <v>3431</v>
      </c>
    </row>
    <row r="113" spans="1:26" s="18" customFormat="1" ht="60" customHeight="1" x14ac:dyDescent="0.25">
      <c r="A113" s="5">
        <f t="shared" si="3"/>
        <v>110</v>
      </c>
      <c r="B113" s="1" t="s">
        <v>1676</v>
      </c>
      <c r="C113" s="1" t="s">
        <v>1215</v>
      </c>
      <c r="D113" s="1" t="s">
        <v>1223</v>
      </c>
      <c r="E113" s="1" t="s">
        <v>3432</v>
      </c>
      <c r="F113" s="5" t="s">
        <v>3432</v>
      </c>
      <c r="G113" s="5" t="s">
        <v>3433</v>
      </c>
      <c r="H113" s="1" t="s">
        <v>3434</v>
      </c>
      <c r="I113" s="1" t="s">
        <v>3435</v>
      </c>
      <c r="J113" s="5" t="s">
        <v>3432</v>
      </c>
      <c r="K113" s="1">
        <v>32.779378000000001</v>
      </c>
      <c r="L113" s="1">
        <v>71.292783999999997</v>
      </c>
      <c r="M113" s="1">
        <v>308000</v>
      </c>
      <c r="N113" s="1">
        <v>250000</v>
      </c>
      <c r="O113" s="1" t="s">
        <v>1267</v>
      </c>
      <c r="P113" s="12" t="s">
        <v>3083</v>
      </c>
      <c r="Q113" s="12" t="s">
        <v>3436</v>
      </c>
      <c r="R113" s="12" t="s">
        <v>3437</v>
      </c>
      <c r="S113" s="1" t="s">
        <v>1270</v>
      </c>
      <c r="T113" s="1" t="s">
        <v>3324</v>
      </c>
      <c r="U113" s="7" t="s">
        <v>1290</v>
      </c>
      <c r="V113" s="1" t="s">
        <v>34</v>
      </c>
      <c r="W113" s="12" t="s">
        <v>326</v>
      </c>
      <c r="X113" s="12" t="s">
        <v>2240</v>
      </c>
      <c r="Y113" s="1" t="s">
        <v>1718</v>
      </c>
      <c r="Z113" s="1" t="s">
        <v>3438</v>
      </c>
    </row>
    <row r="114" spans="1:26" s="18" customFormat="1" ht="60" customHeight="1" x14ac:dyDescent="0.25">
      <c r="A114" s="5">
        <f t="shared" si="3"/>
        <v>111</v>
      </c>
      <c r="B114" s="1" t="s">
        <v>1676</v>
      </c>
      <c r="C114" s="1" t="s">
        <v>1215</v>
      </c>
      <c r="D114" s="1" t="s">
        <v>3439</v>
      </c>
      <c r="E114" s="1" t="s">
        <v>3425</v>
      </c>
      <c r="F114" s="1" t="s">
        <v>3425</v>
      </c>
      <c r="G114" s="5" t="s">
        <v>3440</v>
      </c>
      <c r="H114" s="1" t="s">
        <v>3441</v>
      </c>
      <c r="I114" s="1" t="s">
        <v>3442</v>
      </c>
      <c r="J114" s="1" t="s">
        <v>3425</v>
      </c>
      <c r="K114" s="74">
        <v>32.779055999999997</v>
      </c>
      <c r="L114" s="1">
        <v>71.292203000000001</v>
      </c>
      <c r="M114" s="1">
        <v>305000</v>
      </c>
      <c r="N114" s="1">
        <v>250000</v>
      </c>
      <c r="O114" s="1" t="s">
        <v>1267</v>
      </c>
      <c r="P114" s="12" t="s">
        <v>3083</v>
      </c>
      <c r="Q114" s="12" t="s">
        <v>3443</v>
      </c>
      <c r="R114" s="12" t="s">
        <v>3444</v>
      </c>
      <c r="S114" s="1" t="s">
        <v>1270</v>
      </c>
      <c r="T114" s="1" t="s">
        <v>3445</v>
      </c>
      <c r="U114" s="7" t="s">
        <v>1290</v>
      </c>
      <c r="V114" s="1" t="s">
        <v>34</v>
      </c>
      <c r="W114" s="12" t="s">
        <v>326</v>
      </c>
      <c r="X114" s="12" t="s">
        <v>2240</v>
      </c>
      <c r="Y114" s="5" t="s">
        <v>38</v>
      </c>
      <c r="Z114" s="1" t="s">
        <v>50</v>
      </c>
    </row>
    <row r="115" spans="1:26" s="18" customFormat="1" ht="60" customHeight="1" x14ac:dyDescent="0.25">
      <c r="A115" s="5">
        <f t="shared" si="3"/>
        <v>112</v>
      </c>
      <c r="B115" s="1" t="s">
        <v>1676</v>
      </c>
      <c r="C115" s="1" t="s">
        <v>1215</v>
      </c>
      <c r="D115" s="1" t="s">
        <v>1262</v>
      </c>
      <c r="E115" s="1" t="s">
        <v>1263</v>
      </c>
      <c r="F115" s="1" t="s">
        <v>1263</v>
      </c>
      <c r="G115" s="5" t="s">
        <v>3446</v>
      </c>
      <c r="H115" s="1" t="s">
        <v>3447</v>
      </c>
      <c r="I115" s="1" t="s">
        <v>3448</v>
      </c>
      <c r="J115" s="1" t="s">
        <v>1263</v>
      </c>
      <c r="K115" s="1">
        <v>32.743219000000003</v>
      </c>
      <c r="L115" s="1">
        <v>71.523218999999997</v>
      </c>
      <c r="M115" s="1">
        <v>340000</v>
      </c>
      <c r="N115" s="1">
        <v>250000</v>
      </c>
      <c r="O115" s="1" t="s">
        <v>3271</v>
      </c>
      <c r="P115" s="12" t="s">
        <v>3083</v>
      </c>
      <c r="Q115" s="1" t="s">
        <v>3449</v>
      </c>
      <c r="R115" s="1" t="s">
        <v>3450</v>
      </c>
      <c r="S115" s="1" t="s">
        <v>34</v>
      </c>
      <c r="T115" s="1" t="s">
        <v>3451</v>
      </c>
      <c r="U115" s="1" t="s">
        <v>993</v>
      </c>
      <c r="V115" s="1" t="s">
        <v>34</v>
      </c>
      <c r="W115" s="12" t="s">
        <v>326</v>
      </c>
      <c r="X115" s="12" t="s">
        <v>3452</v>
      </c>
      <c r="Y115" s="5" t="s">
        <v>38</v>
      </c>
      <c r="Z115" s="1" t="s">
        <v>50</v>
      </c>
    </row>
    <row r="116" spans="1:26" s="18" customFormat="1" ht="60" customHeight="1" x14ac:dyDescent="0.25">
      <c r="A116" s="5">
        <f t="shared" si="3"/>
        <v>113</v>
      </c>
      <c r="B116" s="1" t="s">
        <v>1676</v>
      </c>
      <c r="C116" s="1" t="s">
        <v>1215</v>
      </c>
      <c r="D116" s="1" t="s">
        <v>1215</v>
      </c>
      <c r="E116" s="1" t="s">
        <v>1292</v>
      </c>
      <c r="F116" s="1" t="s">
        <v>1292</v>
      </c>
      <c r="G116" s="5" t="s">
        <v>3453</v>
      </c>
      <c r="H116" s="1" t="s">
        <v>3454</v>
      </c>
      <c r="I116" s="1" t="s">
        <v>3455</v>
      </c>
      <c r="J116" s="1" t="s">
        <v>1292</v>
      </c>
      <c r="K116" s="1">
        <v>32.603254</v>
      </c>
      <c r="L116" s="1">
        <v>71.602074000000002</v>
      </c>
      <c r="M116" s="1">
        <v>340000</v>
      </c>
      <c r="N116" s="1">
        <v>250000</v>
      </c>
      <c r="O116" s="1" t="s">
        <v>3271</v>
      </c>
      <c r="P116" s="12" t="s">
        <v>3083</v>
      </c>
      <c r="Q116" s="1" t="s">
        <v>3456</v>
      </c>
      <c r="R116" s="1" t="s">
        <v>3457</v>
      </c>
      <c r="S116" s="1" t="s">
        <v>34</v>
      </c>
      <c r="T116" s="1" t="s">
        <v>3458</v>
      </c>
      <c r="U116" s="1" t="s">
        <v>993</v>
      </c>
      <c r="V116" s="1" t="s">
        <v>34</v>
      </c>
      <c r="W116" s="12" t="s">
        <v>326</v>
      </c>
      <c r="X116" s="12" t="s">
        <v>3452</v>
      </c>
      <c r="Y116" s="5" t="s">
        <v>38</v>
      </c>
      <c r="Z116" s="1" t="s">
        <v>50</v>
      </c>
    </row>
    <row r="117" spans="1:26" s="18" customFormat="1" ht="60" customHeight="1" x14ac:dyDescent="0.25">
      <c r="A117" s="5">
        <f t="shared" si="3"/>
        <v>114</v>
      </c>
      <c r="B117" s="1" t="s">
        <v>1676</v>
      </c>
      <c r="C117" s="1" t="s">
        <v>1215</v>
      </c>
      <c r="D117" s="1" t="s">
        <v>1215</v>
      </c>
      <c r="E117" s="1" t="s">
        <v>3459</v>
      </c>
      <c r="F117" s="1" t="s">
        <v>3459</v>
      </c>
      <c r="G117" s="5" t="s">
        <v>3460</v>
      </c>
      <c r="H117" s="1" t="s">
        <v>3461</v>
      </c>
      <c r="I117" s="1" t="s">
        <v>3442</v>
      </c>
      <c r="J117" s="1" t="s">
        <v>3459</v>
      </c>
      <c r="K117" s="1">
        <v>32.575471</v>
      </c>
      <c r="L117" s="1">
        <v>71.661438000000004</v>
      </c>
      <c r="M117" s="1">
        <v>340000</v>
      </c>
      <c r="N117" s="1">
        <v>250000</v>
      </c>
      <c r="O117" s="1" t="s">
        <v>3271</v>
      </c>
      <c r="P117" s="12" t="s">
        <v>3083</v>
      </c>
      <c r="Q117" s="1" t="s">
        <v>3462</v>
      </c>
      <c r="R117" s="1" t="s">
        <v>3463</v>
      </c>
      <c r="S117" s="1" t="s">
        <v>34</v>
      </c>
      <c r="T117" s="1" t="s">
        <v>3464</v>
      </c>
      <c r="U117" s="1" t="s">
        <v>993</v>
      </c>
      <c r="V117" s="1" t="s">
        <v>34</v>
      </c>
      <c r="W117" s="12" t="s">
        <v>326</v>
      </c>
      <c r="X117" s="12" t="s">
        <v>3452</v>
      </c>
      <c r="Y117" s="5" t="s">
        <v>38</v>
      </c>
      <c r="Z117" s="1" t="s">
        <v>50</v>
      </c>
    </row>
    <row r="118" spans="1:26" s="18" customFormat="1" ht="60" customHeight="1" x14ac:dyDescent="0.25">
      <c r="A118" s="5">
        <f t="shared" si="3"/>
        <v>115</v>
      </c>
      <c r="B118" s="1" t="s">
        <v>1676</v>
      </c>
      <c r="C118" s="1" t="s">
        <v>1215</v>
      </c>
      <c r="D118" s="1" t="s">
        <v>1215</v>
      </c>
      <c r="E118" s="1" t="s">
        <v>3465</v>
      </c>
      <c r="F118" s="5" t="s">
        <v>3466</v>
      </c>
      <c r="G118" s="5" t="s">
        <v>3467</v>
      </c>
      <c r="H118" s="1" t="s">
        <v>3468</v>
      </c>
      <c r="I118" s="1" t="s">
        <v>3469</v>
      </c>
      <c r="J118" s="1" t="s">
        <v>3465</v>
      </c>
      <c r="K118" s="1">
        <v>32.739435</v>
      </c>
      <c r="L118" s="1">
        <v>71.837667999999994</v>
      </c>
      <c r="M118" s="1">
        <v>340000</v>
      </c>
      <c r="N118" s="1">
        <v>250000</v>
      </c>
      <c r="O118" s="1" t="s">
        <v>3271</v>
      </c>
      <c r="P118" s="12" t="s">
        <v>3083</v>
      </c>
      <c r="Q118" s="1" t="s">
        <v>3470</v>
      </c>
      <c r="R118" s="1" t="s">
        <v>3471</v>
      </c>
      <c r="S118" s="1" t="s">
        <v>34</v>
      </c>
      <c r="T118" s="1" t="s">
        <v>3472</v>
      </c>
      <c r="U118" s="1" t="s">
        <v>993</v>
      </c>
      <c r="V118" s="1" t="s">
        <v>34</v>
      </c>
      <c r="W118" s="12" t="s">
        <v>326</v>
      </c>
      <c r="X118" s="12" t="s">
        <v>3452</v>
      </c>
      <c r="Y118" s="5" t="s">
        <v>38</v>
      </c>
      <c r="Z118" s="1" t="s">
        <v>50</v>
      </c>
    </row>
    <row r="119" spans="1:26" s="18" customFormat="1" ht="60" customHeight="1" x14ac:dyDescent="0.25">
      <c r="A119" s="5">
        <f t="shared" si="3"/>
        <v>116</v>
      </c>
      <c r="B119" s="1" t="s">
        <v>1676</v>
      </c>
      <c r="C119" s="1" t="s">
        <v>1215</v>
      </c>
      <c r="D119" s="1" t="s">
        <v>1215</v>
      </c>
      <c r="E119" s="1" t="s">
        <v>1292</v>
      </c>
      <c r="F119" s="1" t="s">
        <v>1292</v>
      </c>
      <c r="G119" s="5" t="s">
        <v>3473</v>
      </c>
      <c r="H119" s="1" t="s">
        <v>3474</v>
      </c>
      <c r="I119" s="1" t="s">
        <v>3475</v>
      </c>
      <c r="J119" s="1" t="s">
        <v>1292</v>
      </c>
      <c r="K119" s="1">
        <v>32.787253</v>
      </c>
      <c r="L119" s="1">
        <v>71.472710000000006</v>
      </c>
      <c r="M119" s="1">
        <v>305000</v>
      </c>
      <c r="N119" s="1">
        <v>250000</v>
      </c>
      <c r="O119" s="1" t="s">
        <v>1267</v>
      </c>
      <c r="P119" s="12" t="s">
        <v>3083</v>
      </c>
      <c r="Q119" s="12" t="s">
        <v>3476</v>
      </c>
      <c r="R119" s="12" t="s">
        <v>3477</v>
      </c>
      <c r="S119" s="1" t="s">
        <v>1270</v>
      </c>
      <c r="T119" s="1" t="s">
        <v>3478</v>
      </c>
      <c r="U119" s="7" t="s">
        <v>3479</v>
      </c>
      <c r="V119" s="1" t="s">
        <v>34</v>
      </c>
      <c r="W119" s="12" t="s">
        <v>326</v>
      </c>
      <c r="X119" s="12" t="s">
        <v>2240</v>
      </c>
      <c r="Y119" s="5" t="s">
        <v>38</v>
      </c>
      <c r="Z119" s="1" t="s">
        <v>50</v>
      </c>
    </row>
    <row r="120" spans="1:26" s="18" customFormat="1" ht="60" customHeight="1" x14ac:dyDescent="0.25">
      <c r="A120" s="5">
        <f t="shared" si="3"/>
        <v>117</v>
      </c>
      <c r="B120" s="1" t="s">
        <v>1676</v>
      </c>
      <c r="C120" s="1" t="s">
        <v>1215</v>
      </c>
      <c r="D120" s="1" t="s">
        <v>1215</v>
      </c>
      <c r="E120" s="1" t="s">
        <v>3480</v>
      </c>
      <c r="F120" s="1" t="s">
        <v>3480</v>
      </c>
      <c r="G120" s="5" t="s">
        <v>3481</v>
      </c>
      <c r="H120" s="1" t="s">
        <v>3482</v>
      </c>
      <c r="I120" s="1" t="s">
        <v>1278</v>
      </c>
      <c r="J120" s="1" t="s">
        <v>3480</v>
      </c>
      <c r="K120" s="1">
        <v>32.804529000000002</v>
      </c>
      <c r="L120" s="1">
        <v>71.549729999999997</v>
      </c>
      <c r="M120" s="1">
        <v>308000</v>
      </c>
      <c r="N120" s="1">
        <v>250000</v>
      </c>
      <c r="O120" s="1" t="s">
        <v>1267</v>
      </c>
      <c r="P120" s="12" t="s">
        <v>3083</v>
      </c>
      <c r="Q120" s="12" t="s">
        <v>3483</v>
      </c>
      <c r="R120" s="12" t="s">
        <v>3484</v>
      </c>
      <c r="S120" s="1" t="s">
        <v>1270</v>
      </c>
      <c r="T120" s="1" t="s">
        <v>3485</v>
      </c>
      <c r="U120" s="7" t="s">
        <v>1290</v>
      </c>
      <c r="V120" s="1" t="s">
        <v>34</v>
      </c>
      <c r="W120" s="12" t="s">
        <v>326</v>
      </c>
      <c r="X120" s="12" t="s">
        <v>2240</v>
      </c>
      <c r="Y120" s="5" t="s">
        <v>38</v>
      </c>
      <c r="Z120" s="1" t="s">
        <v>50</v>
      </c>
    </row>
    <row r="121" spans="1:26" s="18" customFormat="1" ht="60" customHeight="1" x14ac:dyDescent="0.25">
      <c r="A121" s="5">
        <f t="shared" si="3"/>
        <v>118</v>
      </c>
      <c r="B121" s="1" t="s">
        <v>1676</v>
      </c>
      <c r="C121" s="1" t="s">
        <v>1215</v>
      </c>
      <c r="D121" s="1" t="s">
        <v>1215</v>
      </c>
      <c r="E121" s="1" t="s">
        <v>3480</v>
      </c>
      <c r="F121" s="1" t="s">
        <v>3480</v>
      </c>
      <c r="G121" s="5" t="s">
        <v>3486</v>
      </c>
      <c r="H121" s="1" t="s">
        <v>3487</v>
      </c>
      <c r="I121" s="1" t="s">
        <v>3455</v>
      </c>
      <c r="J121" s="1" t="s">
        <v>3480</v>
      </c>
      <c r="K121" s="1">
        <v>32.785561999999999</v>
      </c>
      <c r="L121" s="1">
        <v>71.472832999999994</v>
      </c>
      <c r="M121" s="1">
        <v>306000</v>
      </c>
      <c r="N121" s="1">
        <v>250000</v>
      </c>
      <c r="O121" s="1" t="s">
        <v>1267</v>
      </c>
      <c r="P121" s="12" t="s">
        <v>3083</v>
      </c>
      <c r="Q121" s="12" t="s">
        <v>3488</v>
      </c>
      <c r="R121" s="12" t="s">
        <v>3489</v>
      </c>
      <c r="S121" s="1" t="s">
        <v>1270</v>
      </c>
      <c r="T121" s="1" t="s">
        <v>3490</v>
      </c>
      <c r="U121" s="7" t="s">
        <v>1290</v>
      </c>
      <c r="V121" s="1" t="s">
        <v>34</v>
      </c>
      <c r="W121" s="12" t="s">
        <v>326</v>
      </c>
      <c r="X121" s="12" t="s">
        <v>2240</v>
      </c>
      <c r="Y121" s="5" t="s">
        <v>38</v>
      </c>
      <c r="Z121" s="1" t="s">
        <v>50</v>
      </c>
    </row>
    <row r="122" spans="1:26" s="18" customFormat="1" ht="60" customHeight="1" x14ac:dyDescent="0.25">
      <c r="A122" s="5">
        <f t="shared" si="3"/>
        <v>119</v>
      </c>
      <c r="B122" s="1" t="s">
        <v>1676</v>
      </c>
      <c r="C122" s="1" t="s">
        <v>1302</v>
      </c>
      <c r="D122" s="5" t="s">
        <v>1302</v>
      </c>
      <c r="E122" s="5" t="s">
        <v>3491</v>
      </c>
      <c r="F122" s="1" t="s">
        <v>3492</v>
      </c>
      <c r="G122" s="5" t="s">
        <v>1514</v>
      </c>
      <c r="H122" s="1" t="s">
        <v>3493</v>
      </c>
      <c r="I122" s="1" t="s">
        <v>3494</v>
      </c>
      <c r="J122" s="5" t="s">
        <v>3491</v>
      </c>
      <c r="K122" s="1">
        <v>32.0269525</v>
      </c>
      <c r="L122" s="1">
        <v>74.454024939999996</v>
      </c>
      <c r="M122" s="1">
        <v>541000</v>
      </c>
      <c r="N122" s="1">
        <v>250000</v>
      </c>
      <c r="O122" s="5" t="s">
        <v>644</v>
      </c>
      <c r="P122" s="12" t="s">
        <v>1382</v>
      </c>
      <c r="Q122" s="1" t="s">
        <v>3495</v>
      </c>
      <c r="R122" s="1" t="s">
        <v>3496</v>
      </c>
      <c r="S122" s="1" t="s">
        <v>566</v>
      </c>
      <c r="T122" s="1" t="s">
        <v>3497</v>
      </c>
      <c r="U122" s="1" t="s">
        <v>568</v>
      </c>
      <c r="V122" s="1" t="s">
        <v>34</v>
      </c>
      <c r="W122" s="12" t="s">
        <v>326</v>
      </c>
      <c r="X122" s="12" t="s">
        <v>3498</v>
      </c>
      <c r="Y122" s="5" t="s">
        <v>38</v>
      </c>
      <c r="Z122" s="1" t="s">
        <v>50</v>
      </c>
    </row>
    <row r="123" spans="1:26" s="18" customFormat="1" ht="60" customHeight="1" x14ac:dyDescent="0.25">
      <c r="A123" s="5">
        <f t="shared" si="3"/>
        <v>120</v>
      </c>
      <c r="B123" s="1" t="s">
        <v>1676</v>
      </c>
      <c r="C123" s="1" t="s">
        <v>1302</v>
      </c>
      <c r="D123" s="1" t="s">
        <v>1310</v>
      </c>
      <c r="E123" s="1" t="s">
        <v>3499</v>
      </c>
      <c r="F123" s="1" t="s">
        <v>3499</v>
      </c>
      <c r="G123" s="67" t="s">
        <v>3500</v>
      </c>
      <c r="H123" s="1" t="s">
        <v>3501</v>
      </c>
      <c r="I123" s="1" t="s">
        <v>3502</v>
      </c>
      <c r="J123" s="1" t="s">
        <v>3499</v>
      </c>
      <c r="K123" s="1">
        <v>32.147357900000003</v>
      </c>
      <c r="L123" s="1">
        <v>75.162016800000004</v>
      </c>
      <c r="M123" s="1">
        <v>210000</v>
      </c>
      <c r="N123" s="1">
        <v>250000</v>
      </c>
      <c r="O123" s="1" t="s">
        <v>644</v>
      </c>
      <c r="P123" s="12" t="s">
        <v>1382</v>
      </c>
      <c r="Q123" s="1" t="s">
        <v>3503</v>
      </c>
      <c r="R123" s="1" t="s">
        <v>3504</v>
      </c>
      <c r="S123" s="1" t="s">
        <v>566</v>
      </c>
      <c r="T123" s="1" t="s">
        <v>3505</v>
      </c>
      <c r="U123" s="1" t="s">
        <v>568</v>
      </c>
      <c r="V123" s="1" t="s">
        <v>34</v>
      </c>
      <c r="W123" s="12" t="s">
        <v>326</v>
      </c>
      <c r="X123" s="12" t="s">
        <v>3498</v>
      </c>
      <c r="Y123" s="5" t="s">
        <v>38</v>
      </c>
      <c r="Z123" s="1" t="s">
        <v>50</v>
      </c>
    </row>
    <row r="124" spans="1:26" s="18" customFormat="1" ht="60" customHeight="1" x14ac:dyDescent="0.25">
      <c r="A124" s="5">
        <f t="shared" si="3"/>
        <v>121</v>
      </c>
      <c r="B124" s="1" t="s">
        <v>1676</v>
      </c>
      <c r="C124" s="1" t="s">
        <v>1302</v>
      </c>
      <c r="D124" s="1" t="s">
        <v>1318</v>
      </c>
      <c r="E124" s="1" t="s">
        <v>3506</v>
      </c>
      <c r="F124" s="1" t="s">
        <v>3507</v>
      </c>
      <c r="G124" s="67" t="s">
        <v>3508</v>
      </c>
      <c r="H124" s="1" t="s">
        <v>3509</v>
      </c>
      <c r="I124" s="1" t="s">
        <v>3510</v>
      </c>
      <c r="J124" s="1" t="s">
        <v>3506</v>
      </c>
      <c r="K124" s="1">
        <v>32.317445200000002</v>
      </c>
      <c r="L124" s="1">
        <v>74.894751799999995</v>
      </c>
      <c r="M124" s="1">
        <v>215000</v>
      </c>
      <c r="N124" s="1">
        <v>250000</v>
      </c>
      <c r="O124" s="1" t="s">
        <v>644</v>
      </c>
      <c r="P124" s="12" t="s">
        <v>1382</v>
      </c>
      <c r="Q124" s="1" t="s">
        <v>3511</v>
      </c>
      <c r="R124" s="1" t="s">
        <v>3512</v>
      </c>
      <c r="S124" s="1" t="s">
        <v>566</v>
      </c>
      <c r="T124" s="1" t="s">
        <v>3513</v>
      </c>
      <c r="U124" s="1" t="s">
        <v>568</v>
      </c>
      <c r="V124" s="1" t="s">
        <v>34</v>
      </c>
      <c r="W124" s="12" t="s">
        <v>326</v>
      </c>
      <c r="X124" s="12" t="s">
        <v>3498</v>
      </c>
      <c r="Y124" s="5" t="s">
        <v>38</v>
      </c>
      <c r="Z124" s="1" t="s">
        <v>50</v>
      </c>
    </row>
    <row r="125" spans="1:26" s="18" customFormat="1" ht="60" customHeight="1" x14ac:dyDescent="0.25">
      <c r="A125" s="5">
        <f t="shared" si="3"/>
        <v>122</v>
      </c>
      <c r="B125" s="1" t="s">
        <v>1676</v>
      </c>
      <c r="C125" s="1" t="s">
        <v>1302</v>
      </c>
      <c r="D125" s="1" t="s">
        <v>1302</v>
      </c>
      <c r="E125" s="1" t="s">
        <v>1330</v>
      </c>
      <c r="F125" s="1" t="s">
        <v>1331</v>
      </c>
      <c r="G125" s="67" t="s">
        <v>3514</v>
      </c>
      <c r="H125" s="1" t="s">
        <v>3515</v>
      </c>
      <c r="I125" s="1" t="s">
        <v>3516</v>
      </c>
      <c r="J125" s="1" t="s">
        <v>1330</v>
      </c>
      <c r="K125" s="75">
        <v>32.148215499999999</v>
      </c>
      <c r="L125" s="1">
        <v>74.761180400000001</v>
      </c>
      <c r="M125" s="1">
        <v>340000</v>
      </c>
      <c r="N125" s="1">
        <v>250000</v>
      </c>
      <c r="O125" s="1" t="s">
        <v>977</v>
      </c>
      <c r="P125" s="12" t="s">
        <v>3247</v>
      </c>
      <c r="Q125" s="1" t="s">
        <v>3517</v>
      </c>
      <c r="R125" s="1" t="s">
        <v>3518</v>
      </c>
      <c r="S125" s="67" t="s">
        <v>3519</v>
      </c>
      <c r="T125" s="1" t="s">
        <v>3520</v>
      </c>
      <c r="U125" s="1" t="s">
        <v>568</v>
      </c>
      <c r="V125" s="1" t="s">
        <v>34</v>
      </c>
      <c r="W125" s="12" t="s">
        <v>326</v>
      </c>
      <c r="X125" s="12" t="s">
        <v>3521</v>
      </c>
      <c r="Y125" s="5" t="s">
        <v>38</v>
      </c>
      <c r="Z125" s="1" t="s">
        <v>50</v>
      </c>
    </row>
    <row r="126" spans="1:26" s="18" customFormat="1" ht="60" customHeight="1" x14ac:dyDescent="0.25">
      <c r="A126" s="5">
        <f t="shared" si="3"/>
        <v>123</v>
      </c>
      <c r="B126" s="1" t="s">
        <v>1676</v>
      </c>
      <c r="C126" s="1" t="s">
        <v>1302</v>
      </c>
      <c r="D126" s="1" t="s">
        <v>1310</v>
      </c>
      <c r="E126" s="1" t="s">
        <v>3522</v>
      </c>
      <c r="F126" s="1" t="s">
        <v>3523</v>
      </c>
      <c r="G126" s="67" t="s">
        <v>3524</v>
      </c>
      <c r="H126" s="1" t="s">
        <v>3525</v>
      </c>
      <c r="I126" s="1" t="s">
        <v>3526</v>
      </c>
      <c r="J126" s="1" t="s">
        <v>3522</v>
      </c>
      <c r="K126" s="1">
        <v>32.146113</v>
      </c>
      <c r="L126" s="1">
        <v>75.028459999999995</v>
      </c>
      <c r="M126" s="1">
        <v>429714</v>
      </c>
      <c r="N126" s="1">
        <v>250000</v>
      </c>
      <c r="O126" s="1" t="s">
        <v>1114</v>
      </c>
      <c r="P126" s="12" t="s">
        <v>1382</v>
      </c>
      <c r="Q126" s="1" t="s">
        <v>3527</v>
      </c>
      <c r="R126" s="1" t="s">
        <v>3528</v>
      </c>
      <c r="S126" s="1" t="s">
        <v>3529</v>
      </c>
      <c r="T126" s="1" t="s">
        <v>3530</v>
      </c>
      <c r="U126" s="1" t="s">
        <v>3531</v>
      </c>
      <c r="V126" s="1" t="s">
        <v>34</v>
      </c>
      <c r="W126" s="12" t="s">
        <v>326</v>
      </c>
      <c r="X126" s="12" t="s">
        <v>3532</v>
      </c>
      <c r="Y126" s="5" t="s">
        <v>38</v>
      </c>
      <c r="Z126" s="1" t="s">
        <v>50</v>
      </c>
    </row>
    <row r="127" spans="1:26" s="18" customFormat="1" ht="60" customHeight="1" x14ac:dyDescent="0.25">
      <c r="A127" s="5">
        <f t="shared" si="3"/>
        <v>124</v>
      </c>
      <c r="B127" s="1" t="s">
        <v>1676</v>
      </c>
      <c r="C127" s="1" t="s">
        <v>1302</v>
      </c>
      <c r="D127" s="1" t="s">
        <v>1302</v>
      </c>
      <c r="E127" s="1" t="s">
        <v>3533</v>
      </c>
      <c r="F127" s="1" t="s">
        <v>3533</v>
      </c>
      <c r="G127" s="1" t="s">
        <v>3534</v>
      </c>
      <c r="H127" s="1" t="s">
        <v>3535</v>
      </c>
      <c r="I127" s="1" t="s">
        <v>3536</v>
      </c>
      <c r="J127" s="1" t="s">
        <v>3533</v>
      </c>
      <c r="K127" s="1">
        <v>31.977820000000001</v>
      </c>
      <c r="L127" s="1">
        <v>74.782229999999998</v>
      </c>
      <c r="M127" s="1">
        <v>340000</v>
      </c>
      <c r="N127" s="1">
        <v>250000</v>
      </c>
      <c r="O127" s="1" t="s">
        <v>977</v>
      </c>
      <c r="P127" s="1" t="s">
        <v>3247</v>
      </c>
      <c r="Q127" s="1" t="s">
        <v>3537</v>
      </c>
      <c r="R127" s="1" t="s">
        <v>3538</v>
      </c>
      <c r="S127" s="1" t="s">
        <v>3539</v>
      </c>
      <c r="T127" s="1" t="s">
        <v>3540</v>
      </c>
      <c r="U127" s="1" t="s">
        <v>568</v>
      </c>
      <c r="V127" s="1" t="s">
        <v>34</v>
      </c>
      <c r="W127" s="12" t="s">
        <v>326</v>
      </c>
      <c r="X127" s="35" t="s">
        <v>3521</v>
      </c>
      <c r="Y127" s="5" t="s">
        <v>38</v>
      </c>
      <c r="Z127" s="1" t="s">
        <v>50</v>
      </c>
    </row>
    <row r="128" spans="1:26" s="18" customFormat="1" ht="60" customHeight="1" x14ac:dyDescent="0.25">
      <c r="A128" s="5">
        <f t="shared" si="3"/>
        <v>125</v>
      </c>
      <c r="B128" s="1" t="s">
        <v>1676</v>
      </c>
      <c r="C128" s="1" t="s">
        <v>1302</v>
      </c>
      <c r="D128" s="1" t="s">
        <v>1346</v>
      </c>
      <c r="E128" s="1" t="s">
        <v>3541</v>
      </c>
      <c r="F128" s="1" t="s">
        <v>3542</v>
      </c>
      <c r="G128" s="1" t="s">
        <v>1130</v>
      </c>
      <c r="H128" s="1" t="s">
        <v>3543</v>
      </c>
      <c r="I128" s="1" t="s">
        <v>3544</v>
      </c>
      <c r="J128" s="1" t="s">
        <v>3541</v>
      </c>
      <c r="K128" s="1">
        <v>32.293849999999999</v>
      </c>
      <c r="L128" s="1">
        <v>75.147790000000001</v>
      </c>
      <c r="M128" s="1">
        <v>340000</v>
      </c>
      <c r="N128" s="1">
        <v>250000</v>
      </c>
      <c r="O128" s="1" t="s">
        <v>320</v>
      </c>
      <c r="P128" s="1" t="s">
        <v>1732</v>
      </c>
      <c r="Q128" s="1" t="s">
        <v>3545</v>
      </c>
      <c r="R128" s="1" t="s">
        <v>3546</v>
      </c>
      <c r="S128" s="1" t="s">
        <v>1361</v>
      </c>
      <c r="T128" s="1" t="s">
        <v>3547</v>
      </c>
      <c r="U128" s="1" t="s">
        <v>1363</v>
      </c>
      <c r="V128" s="1" t="s">
        <v>34</v>
      </c>
      <c r="W128" s="12" t="s">
        <v>326</v>
      </c>
      <c r="X128" s="1" t="s">
        <v>2247</v>
      </c>
      <c r="Y128" s="5" t="s">
        <v>38</v>
      </c>
      <c r="Z128" s="1" t="s">
        <v>50</v>
      </c>
    </row>
    <row r="129" spans="1:26" s="18" customFormat="1" ht="60" customHeight="1" x14ac:dyDescent="0.25">
      <c r="A129" s="5">
        <f t="shared" si="3"/>
        <v>126</v>
      </c>
      <c r="B129" s="1" t="s">
        <v>1676</v>
      </c>
      <c r="C129" s="1" t="s">
        <v>1302</v>
      </c>
      <c r="D129" s="1" t="s">
        <v>3548</v>
      </c>
      <c r="E129" s="1" t="s">
        <v>3549</v>
      </c>
      <c r="F129" s="1" t="s">
        <v>3549</v>
      </c>
      <c r="G129" s="1" t="s">
        <v>1130</v>
      </c>
      <c r="H129" s="1" t="s">
        <v>3550</v>
      </c>
      <c r="I129" s="1" t="s">
        <v>3551</v>
      </c>
      <c r="J129" s="1" t="s">
        <v>3549</v>
      </c>
      <c r="K129" s="76">
        <v>32.222499999999997</v>
      </c>
      <c r="L129" s="1">
        <v>74.847840000000005</v>
      </c>
      <c r="M129" s="1">
        <v>429714</v>
      </c>
      <c r="N129" s="1">
        <v>250000</v>
      </c>
      <c r="O129" s="1" t="s">
        <v>1267</v>
      </c>
      <c r="P129" s="40" t="s">
        <v>2247</v>
      </c>
      <c r="Q129" s="1" t="s">
        <v>3552</v>
      </c>
      <c r="R129" s="1" t="s">
        <v>3553</v>
      </c>
      <c r="S129" s="1" t="s">
        <v>1270</v>
      </c>
      <c r="T129" s="1" t="s">
        <v>3554</v>
      </c>
      <c r="U129" s="1" t="s">
        <v>3555</v>
      </c>
      <c r="V129" s="1" t="s">
        <v>34</v>
      </c>
      <c r="W129" s="12" t="s">
        <v>326</v>
      </c>
      <c r="X129" s="40" t="s">
        <v>3532</v>
      </c>
      <c r="Y129" s="5" t="s">
        <v>38</v>
      </c>
      <c r="Z129" s="1" t="s">
        <v>50</v>
      </c>
    </row>
    <row r="130" spans="1:26" s="18" customFormat="1" ht="60" customHeight="1" x14ac:dyDescent="0.25">
      <c r="A130" s="5">
        <f t="shared" si="3"/>
        <v>127</v>
      </c>
      <c r="B130" s="1" t="s">
        <v>1676</v>
      </c>
      <c r="C130" s="1" t="s">
        <v>1302</v>
      </c>
      <c r="D130" s="5" t="s">
        <v>1302</v>
      </c>
      <c r="E130" s="5" t="s">
        <v>3556</v>
      </c>
      <c r="F130" s="5" t="s">
        <v>3556</v>
      </c>
      <c r="G130" s="5" t="s">
        <v>3557</v>
      </c>
      <c r="H130" s="1" t="s">
        <v>3558</v>
      </c>
      <c r="I130" s="1" t="s">
        <v>3559</v>
      </c>
      <c r="J130" s="5" t="s">
        <v>3556</v>
      </c>
      <c r="K130" s="1">
        <v>32.838630000000002</v>
      </c>
      <c r="L130" s="1">
        <v>74.531310000000005</v>
      </c>
      <c r="M130" s="1">
        <v>340000</v>
      </c>
      <c r="N130" s="1">
        <v>250000</v>
      </c>
      <c r="O130" s="5" t="s">
        <v>644</v>
      </c>
      <c r="P130" s="12" t="s">
        <v>454</v>
      </c>
      <c r="Q130" s="1" t="s">
        <v>3560</v>
      </c>
      <c r="R130" s="1" t="s">
        <v>3561</v>
      </c>
      <c r="S130" s="1" t="s">
        <v>566</v>
      </c>
      <c r="T130" s="1" t="s">
        <v>3562</v>
      </c>
      <c r="U130" s="1" t="s">
        <v>568</v>
      </c>
      <c r="V130" s="1" t="s">
        <v>34</v>
      </c>
      <c r="W130" s="12" t="s">
        <v>326</v>
      </c>
      <c r="X130" s="35" t="s">
        <v>3563</v>
      </c>
      <c r="Y130" s="5" t="s">
        <v>38</v>
      </c>
      <c r="Z130" s="1" t="s">
        <v>50</v>
      </c>
    </row>
    <row r="131" spans="1:26" s="18" customFormat="1" ht="60" customHeight="1" x14ac:dyDescent="0.25">
      <c r="A131" s="5">
        <f t="shared" si="3"/>
        <v>128</v>
      </c>
      <c r="B131" s="1" t="s">
        <v>1676</v>
      </c>
      <c r="C131" s="1" t="s">
        <v>1302</v>
      </c>
      <c r="D131" s="1" t="s">
        <v>1346</v>
      </c>
      <c r="E131" s="1" t="s">
        <v>3564</v>
      </c>
      <c r="F131" s="1" t="s">
        <v>3565</v>
      </c>
      <c r="G131" s="1" t="s">
        <v>3566</v>
      </c>
      <c r="H131" s="1" t="s">
        <v>3567</v>
      </c>
      <c r="I131" s="1" t="s">
        <v>3568</v>
      </c>
      <c r="J131" s="1" t="s">
        <v>3564</v>
      </c>
      <c r="K131" s="1">
        <v>32.34657</v>
      </c>
      <c r="L131" s="1">
        <v>75.218000000000004</v>
      </c>
      <c r="M131" s="1">
        <v>407429</v>
      </c>
      <c r="N131" s="1">
        <v>250000</v>
      </c>
      <c r="O131" s="5" t="s">
        <v>644</v>
      </c>
      <c r="P131" s="12" t="s">
        <v>3247</v>
      </c>
      <c r="Q131" s="1" t="s">
        <v>3569</v>
      </c>
      <c r="R131" s="1" t="s">
        <v>3570</v>
      </c>
      <c r="S131" s="1" t="s">
        <v>566</v>
      </c>
      <c r="T131" s="1" t="s">
        <v>3571</v>
      </c>
      <c r="U131" s="1" t="s">
        <v>568</v>
      </c>
      <c r="V131" s="1" t="s">
        <v>34</v>
      </c>
      <c r="W131" s="12" t="s">
        <v>326</v>
      </c>
      <c r="X131" s="12" t="s">
        <v>3572</v>
      </c>
      <c r="Y131" s="5" t="s">
        <v>38</v>
      </c>
      <c r="Z131" s="1" t="s">
        <v>50</v>
      </c>
    </row>
    <row r="132" spans="1:26" s="18" customFormat="1" ht="60" customHeight="1" x14ac:dyDescent="0.25">
      <c r="A132" s="5">
        <f t="shared" si="3"/>
        <v>129</v>
      </c>
      <c r="B132" s="1" t="s">
        <v>1676</v>
      </c>
      <c r="C132" s="1" t="s">
        <v>1302</v>
      </c>
      <c r="D132" s="1" t="s">
        <v>1346</v>
      </c>
      <c r="E132" s="1" t="s">
        <v>3573</v>
      </c>
      <c r="F132" s="1" t="s">
        <v>3574</v>
      </c>
      <c r="G132" s="1" t="s">
        <v>3575</v>
      </c>
      <c r="H132" s="1" t="s">
        <v>3576</v>
      </c>
      <c r="I132" s="1" t="s">
        <v>3577</v>
      </c>
      <c r="J132" s="1" t="s">
        <v>3573</v>
      </c>
      <c r="K132" s="1">
        <v>32.151730000000001</v>
      </c>
      <c r="L132" s="1">
        <v>74.97072</v>
      </c>
      <c r="M132" s="1">
        <v>351714</v>
      </c>
      <c r="N132" s="1">
        <v>250000</v>
      </c>
      <c r="O132" s="1" t="s">
        <v>3236</v>
      </c>
      <c r="P132" s="1" t="s">
        <v>3247</v>
      </c>
      <c r="Q132" s="1" t="s">
        <v>3578</v>
      </c>
      <c r="R132" s="1" t="s">
        <v>3579</v>
      </c>
      <c r="S132" s="1" t="s">
        <v>566</v>
      </c>
      <c r="T132" s="1" t="s">
        <v>3580</v>
      </c>
      <c r="U132" s="1" t="s">
        <v>1363</v>
      </c>
      <c r="V132" s="1" t="s">
        <v>34</v>
      </c>
      <c r="W132" s="12" t="s">
        <v>326</v>
      </c>
      <c r="X132" s="40" t="s">
        <v>3572</v>
      </c>
      <c r="Y132" s="5" t="s">
        <v>38</v>
      </c>
      <c r="Z132" s="1" t="s">
        <v>50</v>
      </c>
    </row>
    <row r="133" spans="1:26" s="18" customFormat="1" ht="60" customHeight="1" x14ac:dyDescent="0.25">
      <c r="A133" s="5">
        <f t="shared" ref="A133:A196" si="4">A132+1</f>
        <v>130</v>
      </c>
      <c r="B133" s="1" t="s">
        <v>1676</v>
      </c>
      <c r="C133" s="1" t="s">
        <v>1302</v>
      </c>
      <c r="D133" s="1" t="s">
        <v>1346</v>
      </c>
      <c r="E133" s="1" t="s">
        <v>3581</v>
      </c>
      <c r="F133" s="1" t="s">
        <v>3581</v>
      </c>
      <c r="G133" s="1" t="s">
        <v>3582</v>
      </c>
      <c r="H133" s="1" t="s">
        <v>3583</v>
      </c>
      <c r="I133" s="1" t="s">
        <v>3584</v>
      </c>
      <c r="J133" s="1" t="s">
        <v>3581</v>
      </c>
      <c r="K133" s="1">
        <v>32.346556999999997</v>
      </c>
      <c r="L133" s="1">
        <v>75.2179</v>
      </c>
      <c r="M133" s="1">
        <v>268200</v>
      </c>
      <c r="N133" s="1">
        <v>250000</v>
      </c>
      <c r="O133" s="5" t="s">
        <v>644</v>
      </c>
      <c r="P133" s="40" t="s">
        <v>3498</v>
      </c>
      <c r="Q133" s="1" t="s">
        <v>3585</v>
      </c>
      <c r="R133" s="1" t="s">
        <v>3586</v>
      </c>
      <c r="S133" s="1" t="s">
        <v>566</v>
      </c>
      <c r="T133" s="1" t="s">
        <v>3587</v>
      </c>
      <c r="U133" s="1" t="s">
        <v>568</v>
      </c>
      <c r="V133" s="1" t="s">
        <v>34</v>
      </c>
      <c r="W133" s="12" t="s">
        <v>326</v>
      </c>
      <c r="X133" s="1" t="s">
        <v>3588</v>
      </c>
      <c r="Y133" s="5" t="s">
        <v>38</v>
      </c>
      <c r="Z133" s="1" t="s">
        <v>50</v>
      </c>
    </row>
    <row r="134" spans="1:26" s="18" customFormat="1" ht="60" customHeight="1" x14ac:dyDescent="0.25">
      <c r="A134" s="5">
        <f t="shared" si="4"/>
        <v>131</v>
      </c>
      <c r="B134" s="1" t="s">
        <v>1676</v>
      </c>
      <c r="C134" s="1" t="s">
        <v>1302</v>
      </c>
      <c r="D134" s="1" t="s">
        <v>3548</v>
      </c>
      <c r="E134" s="1" t="s">
        <v>3589</v>
      </c>
      <c r="F134" s="1" t="s">
        <v>3590</v>
      </c>
      <c r="G134" s="1" t="s">
        <v>3591</v>
      </c>
      <c r="H134" s="1" t="s">
        <v>3592</v>
      </c>
      <c r="I134" s="1" t="s">
        <v>3593</v>
      </c>
      <c r="J134" s="1" t="s">
        <v>3589</v>
      </c>
      <c r="K134" s="1">
        <v>32.247790000000002</v>
      </c>
      <c r="L134" s="1">
        <v>75.2761</v>
      </c>
      <c r="M134" s="1">
        <v>631400</v>
      </c>
      <c r="N134" s="1">
        <v>250000</v>
      </c>
      <c r="O134" s="5" t="s">
        <v>644</v>
      </c>
      <c r="P134" s="12" t="s">
        <v>3498</v>
      </c>
      <c r="Q134" s="1" t="s">
        <v>3594</v>
      </c>
      <c r="R134" s="1" t="s">
        <v>3595</v>
      </c>
      <c r="S134" s="1" t="s">
        <v>566</v>
      </c>
      <c r="T134" s="1" t="s">
        <v>3596</v>
      </c>
      <c r="U134" s="1" t="s">
        <v>568</v>
      </c>
      <c r="V134" s="1" t="s">
        <v>34</v>
      </c>
      <c r="W134" s="12" t="s">
        <v>326</v>
      </c>
      <c r="X134" s="40" t="s">
        <v>3572</v>
      </c>
      <c r="Y134" s="5" t="s">
        <v>38</v>
      </c>
      <c r="Z134" s="1" t="s">
        <v>50</v>
      </c>
    </row>
    <row r="135" spans="1:26" s="18" customFormat="1" ht="60" customHeight="1" x14ac:dyDescent="0.25">
      <c r="A135" s="5">
        <f t="shared" si="4"/>
        <v>132</v>
      </c>
      <c r="B135" s="1" t="s">
        <v>1676</v>
      </c>
      <c r="C135" s="1" t="s">
        <v>1302</v>
      </c>
      <c r="D135" s="1" t="s">
        <v>3548</v>
      </c>
      <c r="E135" s="1" t="s">
        <v>3597</v>
      </c>
      <c r="F135" s="1" t="s">
        <v>3598</v>
      </c>
      <c r="G135" s="1" t="s">
        <v>3599</v>
      </c>
      <c r="H135" s="1" t="s">
        <v>3600</v>
      </c>
      <c r="I135" s="1" t="s">
        <v>3601</v>
      </c>
      <c r="J135" s="1" t="s">
        <v>3597</v>
      </c>
      <c r="K135" s="1">
        <v>32.299869999999999</v>
      </c>
      <c r="L135" s="1">
        <v>74.994739999999993</v>
      </c>
      <c r="M135" s="1">
        <v>407429</v>
      </c>
      <c r="N135" s="1">
        <v>250000</v>
      </c>
      <c r="O135" s="1" t="s">
        <v>644</v>
      </c>
      <c r="P135" s="12" t="s">
        <v>3602</v>
      </c>
      <c r="Q135" s="1" t="s">
        <v>3603</v>
      </c>
      <c r="R135" s="1" t="s">
        <v>3604</v>
      </c>
      <c r="S135" s="1" t="s">
        <v>566</v>
      </c>
      <c r="T135" s="1" t="s">
        <v>3605</v>
      </c>
      <c r="U135" s="1" t="s">
        <v>568</v>
      </c>
      <c r="V135" s="1" t="s">
        <v>34</v>
      </c>
      <c r="W135" s="12" t="s">
        <v>326</v>
      </c>
      <c r="X135" s="41" t="s">
        <v>1382</v>
      </c>
      <c r="Y135" s="5" t="s">
        <v>38</v>
      </c>
      <c r="Z135" s="1" t="s">
        <v>50</v>
      </c>
    </row>
    <row r="136" spans="1:26" s="18" customFormat="1" ht="60" customHeight="1" x14ac:dyDescent="0.25">
      <c r="A136" s="5">
        <f t="shared" si="4"/>
        <v>133</v>
      </c>
      <c r="B136" s="1" t="s">
        <v>1676</v>
      </c>
      <c r="C136" s="1" t="s">
        <v>1383</v>
      </c>
      <c r="D136" s="1" t="s">
        <v>1383</v>
      </c>
      <c r="E136" s="1" t="s">
        <v>3606</v>
      </c>
      <c r="F136" s="5" t="s">
        <v>1383</v>
      </c>
      <c r="G136" s="5" t="s">
        <v>3607</v>
      </c>
      <c r="H136" s="1" t="s">
        <v>3608</v>
      </c>
      <c r="I136" s="1" t="s">
        <v>3609</v>
      </c>
      <c r="J136" s="1" t="s">
        <v>3606</v>
      </c>
      <c r="K136" s="1">
        <v>29.154361000000002</v>
      </c>
      <c r="L136" s="1">
        <v>70.210226000000006</v>
      </c>
      <c r="M136" s="1">
        <v>290000</v>
      </c>
      <c r="N136" s="1">
        <v>250000</v>
      </c>
      <c r="O136" s="1" t="s">
        <v>3610</v>
      </c>
      <c r="P136" s="1" t="s">
        <v>1524</v>
      </c>
      <c r="Q136" s="1" t="s">
        <v>3611</v>
      </c>
      <c r="R136" s="1" t="s">
        <v>3612</v>
      </c>
      <c r="S136" s="1" t="s">
        <v>34</v>
      </c>
      <c r="T136" s="1" t="s">
        <v>3613</v>
      </c>
      <c r="U136" s="1" t="s">
        <v>107</v>
      </c>
      <c r="V136" s="1" t="s">
        <v>58</v>
      </c>
      <c r="W136" s="1" t="s">
        <v>3614</v>
      </c>
      <c r="X136" s="1" t="s">
        <v>3615</v>
      </c>
      <c r="Y136" s="5" t="s">
        <v>38</v>
      </c>
      <c r="Z136" s="1" t="s">
        <v>50</v>
      </c>
    </row>
    <row r="137" spans="1:26" s="18" customFormat="1" ht="60" customHeight="1" x14ac:dyDescent="0.25">
      <c r="A137" s="5">
        <f t="shared" si="4"/>
        <v>134</v>
      </c>
      <c r="B137" s="1" t="s">
        <v>1676</v>
      </c>
      <c r="C137" s="1" t="s">
        <v>1383</v>
      </c>
      <c r="D137" s="1" t="s">
        <v>1383</v>
      </c>
      <c r="E137" s="1" t="s">
        <v>3616</v>
      </c>
      <c r="F137" s="5" t="s">
        <v>1383</v>
      </c>
      <c r="G137" s="5" t="s">
        <v>3617</v>
      </c>
      <c r="H137" s="1" t="s">
        <v>3618</v>
      </c>
      <c r="I137" s="1" t="s">
        <v>3619</v>
      </c>
      <c r="J137" s="1" t="s">
        <v>3616</v>
      </c>
      <c r="K137" s="1">
        <v>29.150255000000001</v>
      </c>
      <c r="L137" s="1">
        <v>70.208382</v>
      </c>
      <c r="M137" s="1">
        <v>368429</v>
      </c>
      <c r="N137" s="1">
        <v>250000</v>
      </c>
      <c r="O137" s="1" t="s">
        <v>1437</v>
      </c>
      <c r="P137" s="1" t="s">
        <v>3620</v>
      </c>
      <c r="Q137" s="77" t="s">
        <v>3621</v>
      </c>
      <c r="R137" s="77" t="s">
        <v>3622</v>
      </c>
      <c r="S137" s="77" t="s">
        <v>34</v>
      </c>
      <c r="T137" s="77" t="s">
        <v>1012</v>
      </c>
      <c r="U137" s="77" t="s">
        <v>993</v>
      </c>
      <c r="V137" s="77" t="s">
        <v>34</v>
      </c>
      <c r="W137" s="77" t="s">
        <v>612</v>
      </c>
      <c r="X137" s="1" t="s">
        <v>1441</v>
      </c>
      <c r="Y137" s="5" t="s">
        <v>38</v>
      </c>
      <c r="Z137" s="1" t="s">
        <v>50</v>
      </c>
    </row>
    <row r="138" spans="1:26" s="18" customFormat="1" ht="60" customHeight="1" x14ac:dyDescent="0.25">
      <c r="A138" s="5">
        <f t="shared" si="4"/>
        <v>135</v>
      </c>
      <c r="B138" s="1" t="s">
        <v>1676</v>
      </c>
      <c r="C138" s="1" t="s">
        <v>1215</v>
      </c>
      <c r="D138" s="1" t="s">
        <v>1223</v>
      </c>
      <c r="E138" s="1" t="s">
        <v>3425</v>
      </c>
      <c r="F138" s="5" t="s">
        <v>3425</v>
      </c>
      <c r="G138" s="5" t="s">
        <v>3426</v>
      </c>
      <c r="H138" s="1" t="s">
        <v>3427</v>
      </c>
      <c r="I138" s="1" t="s">
        <v>3428</v>
      </c>
      <c r="J138" s="1" t="s">
        <v>3425</v>
      </c>
      <c r="K138" s="1">
        <v>32.874726000000003</v>
      </c>
      <c r="L138" s="1">
        <v>71.413053000000005</v>
      </c>
      <c r="M138" s="1">
        <v>360000</v>
      </c>
      <c r="N138" s="1">
        <v>250000</v>
      </c>
      <c r="O138" s="1" t="s">
        <v>1267</v>
      </c>
      <c r="P138" s="12" t="s">
        <v>3083</v>
      </c>
      <c r="Q138" s="12" t="s">
        <v>3429</v>
      </c>
      <c r="R138" s="12" t="s">
        <v>3430</v>
      </c>
      <c r="S138" s="1" t="s">
        <v>1270</v>
      </c>
      <c r="T138" s="1" t="s">
        <v>3324</v>
      </c>
      <c r="U138" s="7" t="s">
        <v>1290</v>
      </c>
      <c r="V138" s="1" t="s">
        <v>34</v>
      </c>
      <c r="W138" s="12" t="s">
        <v>326</v>
      </c>
      <c r="X138" s="12" t="s">
        <v>2240</v>
      </c>
      <c r="Y138" s="1" t="s">
        <v>38</v>
      </c>
      <c r="Z138" s="1" t="s">
        <v>50</v>
      </c>
    </row>
    <row r="139" spans="1:26" s="18" customFormat="1" ht="60" customHeight="1" x14ac:dyDescent="0.25">
      <c r="A139" s="5">
        <f t="shared" si="4"/>
        <v>136</v>
      </c>
      <c r="B139" s="1" t="s">
        <v>1676</v>
      </c>
      <c r="C139" s="1" t="s">
        <v>1215</v>
      </c>
      <c r="D139" s="1" t="s">
        <v>1223</v>
      </c>
      <c r="E139" s="1" t="s">
        <v>3432</v>
      </c>
      <c r="F139" s="5" t="s">
        <v>3432</v>
      </c>
      <c r="G139" s="5" t="s">
        <v>3433</v>
      </c>
      <c r="H139" s="1" t="s">
        <v>3434</v>
      </c>
      <c r="I139" s="1" t="s">
        <v>3435</v>
      </c>
      <c r="J139" s="5" t="s">
        <v>3432</v>
      </c>
      <c r="K139" s="1">
        <v>32.779378000000001</v>
      </c>
      <c r="L139" s="1">
        <v>71.292783999999997</v>
      </c>
      <c r="M139" s="1">
        <v>308000</v>
      </c>
      <c r="N139" s="1">
        <v>250000</v>
      </c>
      <c r="O139" s="1" t="s">
        <v>1267</v>
      </c>
      <c r="P139" s="12" t="s">
        <v>3083</v>
      </c>
      <c r="Q139" s="12" t="s">
        <v>3436</v>
      </c>
      <c r="R139" s="12" t="s">
        <v>3437</v>
      </c>
      <c r="S139" s="1" t="s">
        <v>1270</v>
      </c>
      <c r="T139" s="1" t="s">
        <v>3324</v>
      </c>
      <c r="U139" s="7" t="s">
        <v>1290</v>
      </c>
      <c r="V139" s="1" t="s">
        <v>34</v>
      </c>
      <c r="W139" s="12" t="s">
        <v>326</v>
      </c>
      <c r="X139" s="12" t="s">
        <v>2240</v>
      </c>
      <c r="Y139" s="1" t="s">
        <v>38</v>
      </c>
      <c r="Z139" s="1" t="s">
        <v>50</v>
      </c>
    </row>
    <row r="140" spans="1:26" s="18" customFormat="1" ht="60" customHeight="1" x14ac:dyDescent="0.25">
      <c r="A140" s="5">
        <f t="shared" si="4"/>
        <v>137</v>
      </c>
      <c r="B140" s="5" t="s">
        <v>1676</v>
      </c>
      <c r="C140" s="5" t="s">
        <v>27</v>
      </c>
      <c r="D140" s="5" t="s">
        <v>109</v>
      </c>
      <c r="E140" s="5" t="s">
        <v>51</v>
      </c>
      <c r="F140" s="5" t="s">
        <v>51</v>
      </c>
      <c r="G140" s="5" t="s">
        <v>10369</v>
      </c>
      <c r="H140" s="5" t="s">
        <v>10370</v>
      </c>
      <c r="I140" s="5" t="s">
        <v>5094</v>
      </c>
      <c r="J140" s="5" t="s">
        <v>51</v>
      </c>
      <c r="K140" s="5">
        <v>33.550449999999998</v>
      </c>
      <c r="L140" s="5">
        <v>72.745260000000002</v>
      </c>
      <c r="M140" s="5">
        <v>433210</v>
      </c>
      <c r="N140" s="5">
        <v>250000</v>
      </c>
      <c r="O140" s="5" t="s">
        <v>10371</v>
      </c>
      <c r="P140" s="41" t="s">
        <v>1382</v>
      </c>
      <c r="Q140" s="35" t="s">
        <v>10372</v>
      </c>
      <c r="R140" s="5" t="s">
        <v>10373</v>
      </c>
      <c r="S140" s="5" t="s">
        <v>10374</v>
      </c>
      <c r="T140" s="7" t="s">
        <v>636</v>
      </c>
      <c r="U140" s="5" t="s">
        <v>9496</v>
      </c>
      <c r="V140" s="1" t="s">
        <v>34</v>
      </c>
      <c r="W140" s="7" t="s">
        <v>612</v>
      </c>
      <c r="X140" s="41" t="s">
        <v>10375</v>
      </c>
      <c r="Y140" s="1" t="s">
        <v>38</v>
      </c>
      <c r="Z140" s="5" t="s">
        <v>40</v>
      </c>
    </row>
    <row r="141" spans="1:26" s="18" customFormat="1" ht="60" customHeight="1" x14ac:dyDescent="0.25">
      <c r="A141" s="5">
        <f t="shared" si="4"/>
        <v>138</v>
      </c>
      <c r="B141" s="1" t="s">
        <v>1676</v>
      </c>
      <c r="C141" s="1" t="s">
        <v>1383</v>
      </c>
      <c r="D141" s="1" t="s">
        <v>1384</v>
      </c>
      <c r="E141" s="1" t="s">
        <v>10376</v>
      </c>
      <c r="F141" s="1" t="s">
        <v>10376</v>
      </c>
      <c r="G141" s="1" t="s">
        <v>10377</v>
      </c>
      <c r="H141" s="1" t="s">
        <v>5737</v>
      </c>
      <c r="I141" s="1" t="s">
        <v>10378</v>
      </c>
      <c r="J141" s="1" t="s">
        <v>10376</v>
      </c>
      <c r="K141" s="1">
        <v>30.043196999999999</v>
      </c>
      <c r="L141" s="1">
        <v>70.624859999999998</v>
      </c>
      <c r="M141" s="1">
        <v>407400</v>
      </c>
      <c r="N141" s="1">
        <v>250000</v>
      </c>
      <c r="O141" s="1" t="s">
        <v>1104</v>
      </c>
      <c r="P141" s="1" t="s">
        <v>1524</v>
      </c>
      <c r="Q141" s="1" t="s">
        <v>10379</v>
      </c>
      <c r="R141" s="1" t="s">
        <v>38</v>
      </c>
      <c r="S141" s="1" t="s">
        <v>34</v>
      </c>
      <c r="T141" s="1" t="s">
        <v>9712</v>
      </c>
      <c r="U141" s="1" t="s">
        <v>107</v>
      </c>
      <c r="V141" s="1" t="s">
        <v>58</v>
      </c>
      <c r="W141" s="1" t="s">
        <v>3614</v>
      </c>
      <c r="X141" s="7" t="s">
        <v>38</v>
      </c>
      <c r="Y141" s="1" t="s">
        <v>3222</v>
      </c>
      <c r="Z141" s="1" t="s">
        <v>37</v>
      </c>
    </row>
    <row r="142" spans="1:26" s="18" customFormat="1" ht="60" customHeight="1" x14ac:dyDescent="0.25">
      <c r="A142" s="5">
        <f t="shared" si="4"/>
        <v>139</v>
      </c>
      <c r="B142" s="5" t="s">
        <v>1676</v>
      </c>
      <c r="C142" s="5" t="s">
        <v>1383</v>
      </c>
      <c r="D142" s="5" t="s">
        <v>1384</v>
      </c>
      <c r="E142" s="5" t="s">
        <v>10376</v>
      </c>
      <c r="F142" s="5" t="s">
        <v>10376</v>
      </c>
      <c r="G142" s="5" t="s">
        <v>10377</v>
      </c>
      <c r="H142" s="5" t="s">
        <v>5737</v>
      </c>
      <c r="I142" s="5" t="s">
        <v>10380</v>
      </c>
      <c r="J142" s="5" t="s">
        <v>10376</v>
      </c>
      <c r="K142" s="1">
        <v>30.043196999999999</v>
      </c>
      <c r="L142" s="1">
        <v>70.624859999999998</v>
      </c>
      <c r="M142" s="5">
        <v>340000</v>
      </c>
      <c r="N142" s="5">
        <v>250000</v>
      </c>
      <c r="O142" s="5" t="s">
        <v>1104</v>
      </c>
      <c r="P142" s="5" t="s">
        <v>1524</v>
      </c>
      <c r="Q142" s="1" t="s">
        <v>10381</v>
      </c>
      <c r="R142" s="1" t="s">
        <v>10382</v>
      </c>
      <c r="S142" s="1" t="s">
        <v>566</v>
      </c>
      <c r="T142" s="1" t="s">
        <v>10383</v>
      </c>
      <c r="U142" s="1" t="s">
        <v>107</v>
      </c>
      <c r="V142" s="1" t="s">
        <v>34</v>
      </c>
      <c r="W142" s="1" t="s">
        <v>3614</v>
      </c>
      <c r="X142" s="41">
        <v>45749</v>
      </c>
      <c r="Y142" s="1" t="s">
        <v>3222</v>
      </c>
      <c r="Z142" s="5" t="s">
        <v>37</v>
      </c>
    </row>
    <row r="143" spans="1:26" s="18" customFormat="1" ht="60" customHeight="1" x14ac:dyDescent="0.25">
      <c r="A143" s="5">
        <f t="shared" si="4"/>
        <v>140</v>
      </c>
      <c r="B143" s="1" t="s">
        <v>1676</v>
      </c>
      <c r="C143" s="1" t="s">
        <v>1383</v>
      </c>
      <c r="D143" s="1" t="s">
        <v>1383</v>
      </c>
      <c r="E143" s="1" t="s">
        <v>3623</v>
      </c>
      <c r="F143" s="5" t="s">
        <v>3624</v>
      </c>
      <c r="G143" s="5" t="s">
        <v>3625</v>
      </c>
      <c r="H143" s="1" t="s">
        <v>3626</v>
      </c>
      <c r="I143" s="1" t="s">
        <v>3627</v>
      </c>
      <c r="J143" s="1" t="s">
        <v>3623</v>
      </c>
      <c r="K143" s="1">
        <v>29.405033</v>
      </c>
      <c r="L143" s="1">
        <v>70.552143999999998</v>
      </c>
      <c r="M143" s="1">
        <v>340000</v>
      </c>
      <c r="N143" s="1">
        <v>250000</v>
      </c>
      <c r="O143" s="1" t="s">
        <v>320</v>
      </c>
      <c r="P143" s="1" t="s">
        <v>3628</v>
      </c>
      <c r="Q143" s="77" t="s">
        <v>3629</v>
      </c>
      <c r="R143" s="77" t="s">
        <v>3630</v>
      </c>
      <c r="S143" s="77" t="s">
        <v>34</v>
      </c>
      <c r="T143" s="77" t="s">
        <v>1012</v>
      </c>
      <c r="U143" s="77" t="s">
        <v>3631</v>
      </c>
      <c r="V143" s="77" t="s">
        <v>34</v>
      </c>
      <c r="W143" s="77" t="s">
        <v>612</v>
      </c>
      <c r="X143" s="1" t="s">
        <v>3632</v>
      </c>
      <c r="Y143" s="5" t="s">
        <v>38</v>
      </c>
      <c r="Z143" s="1" t="s">
        <v>50</v>
      </c>
    </row>
    <row r="144" spans="1:26" s="18" customFormat="1" ht="60" customHeight="1" x14ac:dyDescent="0.25">
      <c r="A144" s="5">
        <f t="shared" si="4"/>
        <v>141</v>
      </c>
      <c r="B144" s="1" t="s">
        <v>1676</v>
      </c>
      <c r="C144" s="1" t="s">
        <v>1383</v>
      </c>
      <c r="D144" s="1" t="s">
        <v>1384</v>
      </c>
      <c r="E144" s="1" t="s">
        <v>1385</v>
      </c>
      <c r="F144" s="5" t="s">
        <v>3633</v>
      </c>
      <c r="G144" s="5" t="s">
        <v>3634</v>
      </c>
      <c r="H144" s="1" t="s">
        <v>3635</v>
      </c>
      <c r="I144" s="1" t="s">
        <v>1389</v>
      </c>
      <c r="J144" s="1" t="s">
        <v>1385</v>
      </c>
      <c r="K144" s="1">
        <v>29.340150000000001</v>
      </c>
      <c r="L144" s="1">
        <v>70.089250000000007</v>
      </c>
      <c r="M144" s="1">
        <v>340000</v>
      </c>
      <c r="N144" s="1">
        <v>250000</v>
      </c>
      <c r="O144" s="1" t="s">
        <v>3349</v>
      </c>
      <c r="P144" s="1" t="s">
        <v>1438</v>
      </c>
      <c r="Q144" s="77" t="s">
        <v>3636</v>
      </c>
      <c r="R144" s="77" t="s">
        <v>3637</v>
      </c>
      <c r="S144" s="77" t="s">
        <v>34</v>
      </c>
      <c r="T144" s="77" t="s">
        <v>1012</v>
      </c>
      <c r="U144" s="77" t="s">
        <v>3631</v>
      </c>
      <c r="V144" s="77" t="s">
        <v>34</v>
      </c>
      <c r="W144" s="77" t="s">
        <v>612</v>
      </c>
      <c r="X144" s="1" t="s">
        <v>3638</v>
      </c>
      <c r="Y144" s="5" t="s">
        <v>38</v>
      </c>
      <c r="Z144" s="1" t="s">
        <v>50</v>
      </c>
    </row>
    <row r="145" spans="1:26" s="18" customFormat="1" ht="60" customHeight="1" x14ac:dyDescent="0.25">
      <c r="A145" s="5">
        <f t="shared" si="4"/>
        <v>142</v>
      </c>
      <c r="B145" s="1" t="s">
        <v>1676</v>
      </c>
      <c r="C145" s="1" t="s">
        <v>1383</v>
      </c>
      <c r="D145" s="1" t="s">
        <v>1384</v>
      </c>
      <c r="E145" s="1" t="s">
        <v>3639</v>
      </c>
      <c r="F145" s="5" t="s">
        <v>1395</v>
      </c>
      <c r="G145" s="5" t="s">
        <v>3640</v>
      </c>
      <c r="H145" s="1" t="s">
        <v>3641</v>
      </c>
      <c r="I145" s="1" t="s">
        <v>3642</v>
      </c>
      <c r="J145" s="1" t="s">
        <v>3639</v>
      </c>
      <c r="K145" s="1">
        <v>29.462215</v>
      </c>
      <c r="L145" s="1">
        <v>70.313732999999999</v>
      </c>
      <c r="M145" s="1">
        <v>400000</v>
      </c>
      <c r="N145" s="1">
        <v>250000</v>
      </c>
      <c r="O145" s="1" t="s">
        <v>1437</v>
      </c>
      <c r="P145" s="1" t="s">
        <v>1527</v>
      </c>
      <c r="Q145" s="77" t="s">
        <v>3643</v>
      </c>
      <c r="R145" s="77" t="s">
        <v>3644</v>
      </c>
      <c r="S145" s="77" t="s">
        <v>34</v>
      </c>
      <c r="T145" s="77" t="s">
        <v>1012</v>
      </c>
      <c r="U145" s="77" t="s">
        <v>3631</v>
      </c>
      <c r="V145" s="77" t="s">
        <v>34</v>
      </c>
      <c r="W145" s="77" t="s">
        <v>612</v>
      </c>
      <c r="X145" s="1" t="s">
        <v>3645</v>
      </c>
      <c r="Y145" s="5" t="s">
        <v>38</v>
      </c>
      <c r="Z145" s="1" t="s">
        <v>50</v>
      </c>
    </row>
    <row r="146" spans="1:26" s="18" customFormat="1" ht="60" customHeight="1" x14ac:dyDescent="0.25">
      <c r="A146" s="5">
        <f t="shared" si="4"/>
        <v>143</v>
      </c>
      <c r="B146" s="1" t="s">
        <v>1676</v>
      </c>
      <c r="C146" s="1" t="s">
        <v>1383</v>
      </c>
      <c r="D146" s="1" t="s">
        <v>1384</v>
      </c>
      <c r="E146" s="1" t="s">
        <v>3646</v>
      </c>
      <c r="F146" s="5" t="s">
        <v>3647</v>
      </c>
      <c r="G146" s="5" t="s">
        <v>3648</v>
      </c>
      <c r="H146" s="1" t="s">
        <v>3649</v>
      </c>
      <c r="I146" s="1" t="s">
        <v>3650</v>
      </c>
      <c r="J146" s="1" t="s">
        <v>3646</v>
      </c>
      <c r="K146" s="1">
        <v>29.578213000000002</v>
      </c>
      <c r="L146" s="1">
        <v>70.123692000000005</v>
      </c>
      <c r="M146" s="1">
        <v>390000</v>
      </c>
      <c r="N146" s="1">
        <v>250000</v>
      </c>
      <c r="O146" s="1" t="s">
        <v>1437</v>
      </c>
      <c r="P146" s="1" t="s">
        <v>1527</v>
      </c>
      <c r="Q146" s="77" t="s">
        <v>3651</v>
      </c>
      <c r="R146" s="77" t="s">
        <v>3652</v>
      </c>
      <c r="S146" s="77" t="s">
        <v>34</v>
      </c>
      <c r="T146" s="77" t="s">
        <v>1012</v>
      </c>
      <c r="U146" s="77" t="s">
        <v>3631</v>
      </c>
      <c r="V146" s="77" t="s">
        <v>34</v>
      </c>
      <c r="W146" s="77" t="s">
        <v>612</v>
      </c>
      <c r="X146" s="1" t="s">
        <v>3645</v>
      </c>
      <c r="Y146" s="5" t="s">
        <v>38</v>
      </c>
      <c r="Z146" s="1" t="s">
        <v>50</v>
      </c>
    </row>
    <row r="147" spans="1:26" s="18" customFormat="1" ht="60" customHeight="1" x14ac:dyDescent="0.25">
      <c r="A147" s="5">
        <f t="shared" si="4"/>
        <v>144</v>
      </c>
      <c r="B147" s="1" t="s">
        <v>1676</v>
      </c>
      <c r="C147" s="1" t="s">
        <v>1383</v>
      </c>
      <c r="D147" s="1" t="s">
        <v>1384</v>
      </c>
      <c r="E147" s="1" t="s">
        <v>3653</v>
      </c>
      <c r="F147" s="5" t="s">
        <v>1384</v>
      </c>
      <c r="G147" s="5" t="s">
        <v>3654</v>
      </c>
      <c r="H147" s="1" t="s">
        <v>3655</v>
      </c>
      <c r="I147" s="1" t="s">
        <v>3656</v>
      </c>
      <c r="J147" s="1" t="s">
        <v>3653</v>
      </c>
      <c r="K147" s="1">
        <v>29.525489</v>
      </c>
      <c r="L147" s="1">
        <v>70.275790999999998</v>
      </c>
      <c r="M147" s="1">
        <v>400000</v>
      </c>
      <c r="N147" s="1">
        <v>250000</v>
      </c>
      <c r="O147" s="1" t="s">
        <v>1437</v>
      </c>
      <c r="P147" s="1" t="s">
        <v>1527</v>
      </c>
      <c r="Q147" s="77" t="s">
        <v>3657</v>
      </c>
      <c r="R147" s="77" t="s">
        <v>3658</v>
      </c>
      <c r="S147" s="77" t="s">
        <v>34</v>
      </c>
      <c r="T147" s="77" t="s">
        <v>1012</v>
      </c>
      <c r="U147" s="77" t="s">
        <v>3631</v>
      </c>
      <c r="V147" s="77" t="s">
        <v>34</v>
      </c>
      <c r="W147" s="77" t="s">
        <v>612</v>
      </c>
      <c r="X147" s="1" t="s">
        <v>3645</v>
      </c>
      <c r="Y147" s="5" t="s">
        <v>38</v>
      </c>
      <c r="Z147" s="1" t="s">
        <v>50</v>
      </c>
    </row>
    <row r="148" spans="1:26" s="18" customFormat="1" ht="60" customHeight="1" x14ac:dyDescent="0.25">
      <c r="A148" s="5">
        <f t="shared" si="4"/>
        <v>145</v>
      </c>
      <c r="B148" s="1" t="s">
        <v>1676</v>
      </c>
      <c r="C148" s="1" t="s">
        <v>1383</v>
      </c>
      <c r="D148" s="1" t="s">
        <v>1403</v>
      </c>
      <c r="E148" s="1" t="s">
        <v>1455</v>
      </c>
      <c r="F148" s="1" t="s">
        <v>1455</v>
      </c>
      <c r="G148" s="5" t="s">
        <v>3659</v>
      </c>
      <c r="H148" s="1" t="s">
        <v>3660</v>
      </c>
      <c r="I148" s="1" t="s">
        <v>3661</v>
      </c>
      <c r="J148" s="1" t="s">
        <v>1455</v>
      </c>
      <c r="K148" s="1">
        <v>28.83324</v>
      </c>
      <c r="L148" s="1">
        <v>70.137771000000001</v>
      </c>
      <c r="M148" s="1">
        <v>340000</v>
      </c>
      <c r="N148" s="1">
        <v>250000</v>
      </c>
      <c r="O148" s="1" t="s">
        <v>1459</v>
      </c>
      <c r="P148" s="1" t="s">
        <v>1438</v>
      </c>
      <c r="Q148" s="1" t="s">
        <v>3662</v>
      </c>
      <c r="R148" s="1" t="s">
        <v>3663</v>
      </c>
      <c r="S148" s="1" t="s">
        <v>34</v>
      </c>
      <c r="T148" s="1" t="s">
        <v>3664</v>
      </c>
      <c r="U148" s="1" t="s">
        <v>1452</v>
      </c>
      <c r="V148" s="1" t="s">
        <v>34</v>
      </c>
      <c r="W148" s="12" t="s">
        <v>326</v>
      </c>
      <c r="X148" s="1" t="s">
        <v>3665</v>
      </c>
      <c r="Y148" s="5" t="s">
        <v>38</v>
      </c>
      <c r="Z148" s="1" t="s">
        <v>50</v>
      </c>
    </row>
    <row r="149" spans="1:26" s="18" customFormat="1" ht="60" customHeight="1" x14ac:dyDescent="0.25">
      <c r="A149" s="5">
        <f t="shared" si="4"/>
        <v>146</v>
      </c>
      <c r="B149" s="1" t="s">
        <v>1676</v>
      </c>
      <c r="C149" s="1" t="s">
        <v>1549</v>
      </c>
      <c r="D149" s="1" t="s">
        <v>1549</v>
      </c>
      <c r="E149" s="1" t="s">
        <v>3666</v>
      </c>
      <c r="F149" s="1" t="s">
        <v>3667</v>
      </c>
      <c r="G149" s="1" t="s">
        <v>3668</v>
      </c>
      <c r="H149" s="1" t="s">
        <v>3669</v>
      </c>
      <c r="I149" s="12" t="s">
        <v>3670</v>
      </c>
      <c r="J149" s="1" t="s">
        <v>3671</v>
      </c>
      <c r="K149" s="1">
        <v>33.425049000000001</v>
      </c>
      <c r="L149" s="1">
        <v>72.958190999999999</v>
      </c>
      <c r="M149" s="1">
        <v>340000</v>
      </c>
      <c r="N149" s="1">
        <v>250000</v>
      </c>
      <c r="O149" s="1" t="s">
        <v>3672</v>
      </c>
      <c r="P149" s="41" t="s">
        <v>3673</v>
      </c>
      <c r="Q149" s="1" t="s">
        <v>3674</v>
      </c>
      <c r="R149" s="5" t="s">
        <v>3675</v>
      </c>
      <c r="S149" s="5" t="s">
        <v>3676</v>
      </c>
      <c r="T149" s="7" t="s">
        <v>636</v>
      </c>
      <c r="U149" s="5" t="s">
        <v>3677</v>
      </c>
      <c r="V149" s="1" t="s">
        <v>58</v>
      </c>
      <c r="W149" s="7" t="s">
        <v>612</v>
      </c>
      <c r="X149" s="35" t="s">
        <v>3678</v>
      </c>
      <c r="Y149" s="5" t="s">
        <v>38</v>
      </c>
      <c r="Z149" s="5" t="s">
        <v>40</v>
      </c>
    </row>
    <row r="150" spans="1:26" s="18" customFormat="1" ht="60" customHeight="1" x14ac:dyDescent="0.25">
      <c r="A150" s="5">
        <f t="shared" si="4"/>
        <v>147</v>
      </c>
      <c r="B150" s="1" t="s">
        <v>1676</v>
      </c>
      <c r="C150" s="1" t="s">
        <v>1549</v>
      </c>
      <c r="D150" s="1" t="s">
        <v>1549</v>
      </c>
      <c r="E150" s="1" t="s">
        <v>3679</v>
      </c>
      <c r="F150" s="1" t="s">
        <v>3679</v>
      </c>
      <c r="G150" s="1" t="s">
        <v>3680</v>
      </c>
      <c r="H150" s="1" t="s">
        <v>3681</v>
      </c>
      <c r="I150" s="12" t="s">
        <v>3682</v>
      </c>
      <c r="J150" s="1" t="s">
        <v>3679</v>
      </c>
      <c r="K150" s="1">
        <v>33.278252999999999</v>
      </c>
      <c r="L150" s="1">
        <v>72.754926999999995</v>
      </c>
      <c r="M150" s="1">
        <v>631400</v>
      </c>
      <c r="N150" s="1">
        <v>250000</v>
      </c>
      <c r="O150" s="1" t="s">
        <v>3683</v>
      </c>
      <c r="P150" s="12" t="s">
        <v>3684</v>
      </c>
      <c r="Q150" s="1" t="s">
        <v>3685</v>
      </c>
      <c r="R150" s="1" t="s">
        <v>3686</v>
      </c>
      <c r="S150" s="1" t="s">
        <v>3687</v>
      </c>
      <c r="T150" s="7" t="s">
        <v>636</v>
      </c>
      <c r="U150" s="1" t="s">
        <v>3688</v>
      </c>
      <c r="V150" s="1" t="s">
        <v>58</v>
      </c>
      <c r="W150" s="7" t="s">
        <v>612</v>
      </c>
      <c r="X150" s="12" t="s">
        <v>3689</v>
      </c>
      <c r="Y150" s="5" t="s">
        <v>38</v>
      </c>
      <c r="Z150" s="5" t="s">
        <v>40</v>
      </c>
    </row>
    <row r="151" spans="1:26" s="18" customFormat="1" ht="60" customHeight="1" x14ac:dyDescent="0.25">
      <c r="A151" s="5">
        <f t="shared" si="4"/>
        <v>148</v>
      </c>
      <c r="B151" s="63" t="s">
        <v>1676</v>
      </c>
      <c r="C151" s="4" t="s">
        <v>1482</v>
      </c>
      <c r="D151" s="4" t="s">
        <v>1482</v>
      </c>
      <c r="E151" s="4" t="s">
        <v>628</v>
      </c>
      <c r="F151" s="4" t="s">
        <v>3690</v>
      </c>
      <c r="G151" s="4" t="s">
        <v>3691</v>
      </c>
      <c r="H151" s="4" t="s">
        <v>3692</v>
      </c>
      <c r="I151" s="4">
        <v>3458621742</v>
      </c>
      <c r="J151" s="4" t="s">
        <v>628</v>
      </c>
      <c r="K151" s="4">
        <v>32.535269999999997</v>
      </c>
      <c r="L151" s="4">
        <v>74.631253999999998</v>
      </c>
      <c r="M151" s="2">
        <v>290000</v>
      </c>
      <c r="N151" s="2">
        <v>250000</v>
      </c>
      <c r="O151" s="4" t="s">
        <v>1506</v>
      </c>
      <c r="P151" s="4" t="s">
        <v>1524</v>
      </c>
      <c r="Q151" s="4" t="s">
        <v>3693</v>
      </c>
      <c r="R151" s="4" t="s">
        <v>3694</v>
      </c>
      <c r="S151" s="4" t="s">
        <v>566</v>
      </c>
      <c r="T151" s="1" t="s">
        <v>1509</v>
      </c>
      <c r="U151" s="4" t="s">
        <v>568</v>
      </c>
      <c r="V151" s="4" t="s">
        <v>1510</v>
      </c>
      <c r="W151" s="7" t="s">
        <v>612</v>
      </c>
      <c r="X151" s="4" t="s">
        <v>1527</v>
      </c>
      <c r="Y151" s="5" t="s">
        <v>38</v>
      </c>
      <c r="Z151" s="5" t="s">
        <v>50</v>
      </c>
    </row>
    <row r="152" spans="1:26" s="18" customFormat="1" ht="60" customHeight="1" x14ac:dyDescent="0.25">
      <c r="A152" s="5">
        <f t="shared" si="4"/>
        <v>149</v>
      </c>
      <c r="B152" s="63" t="s">
        <v>1676</v>
      </c>
      <c r="C152" s="4" t="s">
        <v>1482</v>
      </c>
      <c r="D152" s="4" t="s">
        <v>1482</v>
      </c>
      <c r="E152" s="4" t="s">
        <v>3695</v>
      </c>
      <c r="F152" s="4" t="s">
        <v>3696</v>
      </c>
      <c r="G152" s="4" t="s">
        <v>3697</v>
      </c>
      <c r="H152" s="4" t="s">
        <v>3698</v>
      </c>
      <c r="I152" s="4" t="s">
        <v>3699</v>
      </c>
      <c r="J152" s="4" t="s">
        <v>3695</v>
      </c>
      <c r="K152" s="4">
        <v>32.477499999999999</v>
      </c>
      <c r="L152" s="4">
        <v>74.603260000000006</v>
      </c>
      <c r="M152" s="2">
        <v>360000</v>
      </c>
      <c r="N152" s="2">
        <v>250000</v>
      </c>
      <c r="O152" s="4" t="s">
        <v>3700</v>
      </c>
      <c r="P152" s="4" t="s">
        <v>3040</v>
      </c>
      <c r="Q152" s="4" t="s">
        <v>3701</v>
      </c>
      <c r="R152" s="4" t="s">
        <v>3702</v>
      </c>
      <c r="S152" s="4" t="s">
        <v>566</v>
      </c>
      <c r="T152" s="1" t="s">
        <v>1509</v>
      </c>
      <c r="U152" s="4" t="s">
        <v>568</v>
      </c>
      <c r="V152" s="4" t="s">
        <v>1510</v>
      </c>
      <c r="W152" s="7" t="s">
        <v>612</v>
      </c>
      <c r="X152" s="4" t="s">
        <v>3703</v>
      </c>
      <c r="Y152" s="5" t="s">
        <v>38</v>
      </c>
      <c r="Z152" s="5" t="s">
        <v>50</v>
      </c>
    </row>
    <row r="153" spans="1:26" s="18" customFormat="1" ht="60" customHeight="1" x14ac:dyDescent="0.25">
      <c r="A153" s="5">
        <f t="shared" si="4"/>
        <v>150</v>
      </c>
      <c r="B153" s="60" t="s">
        <v>1676</v>
      </c>
      <c r="C153" s="4" t="s">
        <v>1482</v>
      </c>
      <c r="D153" s="4" t="s">
        <v>3704</v>
      </c>
      <c r="E153" s="4" t="s">
        <v>3705</v>
      </c>
      <c r="F153" s="4" t="s">
        <v>3706</v>
      </c>
      <c r="G153" s="4" t="s">
        <v>3707</v>
      </c>
      <c r="H153" s="20" t="s">
        <v>3708</v>
      </c>
      <c r="I153" s="20">
        <v>3338702500</v>
      </c>
      <c r="J153" s="4" t="s">
        <v>3705</v>
      </c>
      <c r="K153" s="27">
        <v>32.520912000000003</v>
      </c>
      <c r="L153" s="27">
        <v>74.399511000000004</v>
      </c>
      <c r="M153" s="4">
        <v>340000</v>
      </c>
      <c r="N153" s="60">
        <v>250000</v>
      </c>
      <c r="O153" s="4" t="s">
        <v>3709</v>
      </c>
      <c r="P153" s="4" t="s">
        <v>1732</v>
      </c>
      <c r="Q153" s="4" t="s">
        <v>3710</v>
      </c>
      <c r="R153" s="4" t="s">
        <v>3711</v>
      </c>
      <c r="S153" s="4" t="s">
        <v>566</v>
      </c>
      <c r="T153" s="1" t="s">
        <v>1509</v>
      </c>
      <c r="U153" s="4" t="s">
        <v>3712</v>
      </c>
      <c r="V153" s="4" t="s">
        <v>1510</v>
      </c>
      <c r="W153" s="7" t="s">
        <v>612</v>
      </c>
      <c r="X153" s="4" t="s">
        <v>3083</v>
      </c>
      <c r="Y153" s="5" t="s">
        <v>38</v>
      </c>
      <c r="Z153" s="5" t="s">
        <v>50</v>
      </c>
    </row>
    <row r="154" spans="1:26" s="18" customFormat="1" ht="60" customHeight="1" x14ac:dyDescent="0.25">
      <c r="A154" s="5">
        <f t="shared" si="4"/>
        <v>151</v>
      </c>
      <c r="B154" s="60" t="s">
        <v>1676</v>
      </c>
      <c r="C154" s="4" t="s">
        <v>1482</v>
      </c>
      <c r="D154" s="4" t="s">
        <v>3704</v>
      </c>
      <c r="E154" s="4" t="s">
        <v>3713</v>
      </c>
      <c r="F154" s="4" t="s">
        <v>3706</v>
      </c>
      <c r="G154" s="4" t="s">
        <v>3714</v>
      </c>
      <c r="H154" s="20" t="s">
        <v>3715</v>
      </c>
      <c r="I154" s="20">
        <v>3328746287</v>
      </c>
      <c r="J154" s="4" t="s">
        <v>3713</v>
      </c>
      <c r="K154" s="27">
        <v>32.49091</v>
      </c>
      <c r="L154" s="27">
        <v>74.302689999999998</v>
      </c>
      <c r="M154" s="4">
        <v>385000</v>
      </c>
      <c r="N154" s="60">
        <v>250000</v>
      </c>
      <c r="O154" s="4" t="s">
        <v>3716</v>
      </c>
      <c r="P154" s="4" t="s">
        <v>2068</v>
      </c>
      <c r="Q154" s="4" t="s">
        <v>3717</v>
      </c>
      <c r="R154" s="4" t="s">
        <v>3718</v>
      </c>
      <c r="S154" s="4" t="s">
        <v>566</v>
      </c>
      <c r="T154" s="1" t="s">
        <v>1509</v>
      </c>
      <c r="U154" s="4" t="s">
        <v>568</v>
      </c>
      <c r="V154" s="4" t="s">
        <v>1510</v>
      </c>
      <c r="W154" s="7" t="s">
        <v>612</v>
      </c>
      <c r="X154" s="4" t="s">
        <v>3719</v>
      </c>
      <c r="Y154" s="5" t="s">
        <v>38</v>
      </c>
      <c r="Z154" s="5" t="s">
        <v>50</v>
      </c>
    </row>
    <row r="155" spans="1:26" s="18" customFormat="1" ht="60" customHeight="1" x14ac:dyDescent="0.25">
      <c r="A155" s="5">
        <f t="shared" si="4"/>
        <v>152</v>
      </c>
      <c r="B155" s="60" t="s">
        <v>1676</v>
      </c>
      <c r="C155" s="4" t="s">
        <v>1482</v>
      </c>
      <c r="D155" s="4" t="s">
        <v>1482</v>
      </c>
      <c r="E155" s="4" t="s">
        <v>3720</v>
      </c>
      <c r="F155" s="4" t="s">
        <v>3721</v>
      </c>
      <c r="G155" s="4" t="s">
        <v>3722</v>
      </c>
      <c r="H155" s="20" t="s">
        <v>3723</v>
      </c>
      <c r="I155" s="20" t="s">
        <v>3724</v>
      </c>
      <c r="J155" s="4" t="s">
        <v>3720</v>
      </c>
      <c r="K155" s="66">
        <v>32.736027</v>
      </c>
      <c r="L155" s="66">
        <v>74.606452000000004</v>
      </c>
      <c r="M155" s="4">
        <v>290000</v>
      </c>
      <c r="N155" s="60">
        <v>250000</v>
      </c>
      <c r="O155" s="4" t="s">
        <v>1506</v>
      </c>
      <c r="P155" s="4" t="s">
        <v>3040</v>
      </c>
      <c r="Q155" s="4" t="s">
        <v>3725</v>
      </c>
      <c r="R155" s="4" t="s">
        <v>3726</v>
      </c>
      <c r="S155" s="4" t="s">
        <v>566</v>
      </c>
      <c r="T155" s="1" t="s">
        <v>1509</v>
      </c>
      <c r="U155" s="4" t="s">
        <v>568</v>
      </c>
      <c r="V155" s="4" t="s">
        <v>1510</v>
      </c>
      <c r="W155" s="7" t="s">
        <v>612</v>
      </c>
      <c r="X155" s="4" t="s">
        <v>3727</v>
      </c>
      <c r="Y155" s="5" t="s">
        <v>38</v>
      </c>
      <c r="Z155" s="5" t="s">
        <v>50</v>
      </c>
    </row>
    <row r="156" spans="1:26" s="18" customFormat="1" ht="60" customHeight="1" x14ac:dyDescent="0.25">
      <c r="A156" s="5">
        <f t="shared" si="4"/>
        <v>153</v>
      </c>
      <c r="B156" s="60" t="s">
        <v>1676</v>
      </c>
      <c r="C156" s="4" t="s">
        <v>1482</v>
      </c>
      <c r="D156" s="4" t="s">
        <v>1489</v>
      </c>
      <c r="E156" s="4" t="s">
        <v>3728</v>
      </c>
      <c r="F156" s="4" t="s">
        <v>3729</v>
      </c>
      <c r="G156" s="4" t="s">
        <v>3730</v>
      </c>
      <c r="H156" s="20" t="s">
        <v>3731</v>
      </c>
      <c r="I156" s="20" t="s">
        <v>3732</v>
      </c>
      <c r="J156" s="4" t="s">
        <v>3728</v>
      </c>
      <c r="K156" s="66">
        <v>32.317576000000003</v>
      </c>
      <c r="L156" s="66">
        <v>74.755122999999998</v>
      </c>
      <c r="M156" s="4">
        <v>290000</v>
      </c>
      <c r="N156" s="60">
        <v>250000</v>
      </c>
      <c r="O156" s="4" t="s">
        <v>1506</v>
      </c>
      <c r="P156" s="4" t="s">
        <v>1732</v>
      </c>
      <c r="Q156" s="4" t="s">
        <v>3733</v>
      </c>
      <c r="R156" s="4" t="s">
        <v>3734</v>
      </c>
      <c r="S156" s="4" t="s">
        <v>566</v>
      </c>
      <c r="T156" s="1" t="s">
        <v>1509</v>
      </c>
      <c r="U156" s="4" t="s">
        <v>568</v>
      </c>
      <c r="V156" s="4" t="s">
        <v>1510</v>
      </c>
      <c r="W156" s="7" t="s">
        <v>612</v>
      </c>
      <c r="X156" s="4" t="s">
        <v>1527</v>
      </c>
      <c r="Y156" s="5" t="s">
        <v>38</v>
      </c>
      <c r="Z156" s="5" t="s">
        <v>50</v>
      </c>
    </row>
    <row r="157" spans="1:26" s="18" customFormat="1" ht="60" customHeight="1" x14ac:dyDescent="0.25">
      <c r="A157" s="5">
        <f t="shared" si="4"/>
        <v>154</v>
      </c>
      <c r="B157" s="60" t="s">
        <v>1676</v>
      </c>
      <c r="C157" s="4" t="s">
        <v>1482</v>
      </c>
      <c r="D157" s="4" t="s">
        <v>1489</v>
      </c>
      <c r="E157" s="4" t="s">
        <v>3735</v>
      </c>
      <c r="F157" s="4" t="s">
        <v>3729</v>
      </c>
      <c r="G157" s="4" t="s">
        <v>3736</v>
      </c>
      <c r="H157" s="20" t="s">
        <v>3737</v>
      </c>
      <c r="I157" s="20" t="s">
        <v>3738</v>
      </c>
      <c r="J157" s="4" t="s">
        <v>3735</v>
      </c>
      <c r="K157" s="66">
        <v>32.348821999999998</v>
      </c>
      <c r="L157" s="66">
        <v>74.712363999999994</v>
      </c>
      <c r="M157" s="4">
        <v>265000</v>
      </c>
      <c r="N157" s="60">
        <v>250000</v>
      </c>
      <c r="O157" s="4" t="s">
        <v>3716</v>
      </c>
      <c r="P157" s="4" t="s">
        <v>3739</v>
      </c>
      <c r="Q157" s="4" t="s">
        <v>3740</v>
      </c>
      <c r="R157" s="4" t="s">
        <v>3741</v>
      </c>
      <c r="S157" s="4" t="s">
        <v>566</v>
      </c>
      <c r="T157" s="1" t="s">
        <v>1509</v>
      </c>
      <c r="U157" s="4" t="s">
        <v>568</v>
      </c>
      <c r="V157" s="4" t="s">
        <v>1510</v>
      </c>
      <c r="W157" s="7" t="s">
        <v>612</v>
      </c>
      <c r="X157" s="4" t="s">
        <v>3042</v>
      </c>
      <c r="Y157" s="5" t="s">
        <v>38</v>
      </c>
      <c r="Z157" s="5" t="s">
        <v>50</v>
      </c>
    </row>
    <row r="158" spans="1:26" s="18" customFormat="1" ht="60" customHeight="1" x14ac:dyDescent="0.25">
      <c r="A158" s="5">
        <f t="shared" si="4"/>
        <v>155</v>
      </c>
      <c r="B158" s="1" t="s">
        <v>5914</v>
      </c>
      <c r="C158" s="1" t="s">
        <v>27</v>
      </c>
      <c r="D158" s="1" t="s">
        <v>28</v>
      </c>
      <c r="E158" s="1" t="s">
        <v>2379</v>
      </c>
      <c r="F158" s="5" t="s">
        <v>2380</v>
      </c>
      <c r="G158" s="1" t="s">
        <v>6490</v>
      </c>
      <c r="H158" s="1" t="s">
        <v>10368</v>
      </c>
      <c r="I158" s="1" t="s">
        <v>10367</v>
      </c>
      <c r="J158" s="1" t="str">
        <f>E158</f>
        <v>Choora Sharif</v>
      </c>
      <c r="K158" s="5" t="s">
        <v>10366</v>
      </c>
      <c r="L158" s="5">
        <v>72.107847000000007</v>
      </c>
      <c r="M158" s="1">
        <v>631000</v>
      </c>
      <c r="N158" s="1">
        <v>250000</v>
      </c>
      <c r="O158" s="1" t="s">
        <v>644</v>
      </c>
      <c r="P158" s="49" t="s">
        <v>9465</v>
      </c>
      <c r="Q158" s="1" t="s">
        <v>10365</v>
      </c>
      <c r="R158" s="1" t="s">
        <v>10364</v>
      </c>
      <c r="S158" s="49" t="s">
        <v>105</v>
      </c>
      <c r="T158" s="1" t="s">
        <v>106</v>
      </c>
      <c r="U158" s="70" t="s">
        <v>107</v>
      </c>
      <c r="V158" s="70" t="s">
        <v>34</v>
      </c>
      <c r="W158" s="1" t="s">
        <v>108</v>
      </c>
      <c r="X158" s="10" t="s">
        <v>6362</v>
      </c>
      <c r="Y158" s="5" t="s">
        <v>38</v>
      </c>
      <c r="Z158" s="1" t="s">
        <v>50</v>
      </c>
    </row>
    <row r="159" spans="1:26" s="18" customFormat="1" ht="60" customHeight="1" x14ac:dyDescent="0.25">
      <c r="A159" s="5">
        <f t="shared" si="4"/>
        <v>156</v>
      </c>
      <c r="B159" s="4" t="s">
        <v>5914</v>
      </c>
      <c r="C159" s="4" t="s">
        <v>27</v>
      </c>
      <c r="D159" s="4" t="s">
        <v>27</v>
      </c>
      <c r="E159" s="4" t="s">
        <v>98</v>
      </c>
      <c r="F159" s="4" t="s">
        <v>98</v>
      </c>
      <c r="G159" s="4" t="s">
        <v>10363</v>
      </c>
      <c r="H159" s="4" t="s">
        <v>10362</v>
      </c>
      <c r="I159" s="4" t="s">
        <v>10361</v>
      </c>
      <c r="J159" s="4" t="str">
        <f>E159</f>
        <v>Golra</v>
      </c>
      <c r="K159" s="4">
        <v>33.769524699999998</v>
      </c>
      <c r="L159" s="4">
        <v>72.483990939999998</v>
      </c>
      <c r="M159" s="4">
        <v>430000</v>
      </c>
      <c r="N159" s="4">
        <v>250000</v>
      </c>
      <c r="O159" s="4" t="s">
        <v>114</v>
      </c>
      <c r="P159" s="1" t="s">
        <v>10360</v>
      </c>
      <c r="Q159" s="1" t="s">
        <v>10359</v>
      </c>
      <c r="R159" s="1" t="s">
        <v>10358</v>
      </c>
      <c r="S159" s="49" t="s">
        <v>105</v>
      </c>
      <c r="T159" s="1" t="s">
        <v>106</v>
      </c>
      <c r="U159" s="70" t="s">
        <v>107</v>
      </c>
      <c r="V159" s="70" t="s">
        <v>34</v>
      </c>
      <c r="W159" s="1" t="s">
        <v>108</v>
      </c>
      <c r="X159" s="10" t="s">
        <v>6362</v>
      </c>
      <c r="Y159" s="5" t="s">
        <v>38</v>
      </c>
      <c r="Z159" s="1" t="s">
        <v>50</v>
      </c>
    </row>
    <row r="160" spans="1:26" s="18" customFormat="1" ht="60" customHeight="1" x14ac:dyDescent="0.25">
      <c r="A160" s="5">
        <f t="shared" si="4"/>
        <v>157</v>
      </c>
      <c r="B160" s="1" t="s">
        <v>5914</v>
      </c>
      <c r="C160" s="1" t="s">
        <v>27</v>
      </c>
      <c r="D160" s="1" t="s">
        <v>117</v>
      </c>
      <c r="E160" s="1" t="s">
        <v>118</v>
      </c>
      <c r="F160" s="1" t="s">
        <v>118</v>
      </c>
      <c r="G160" s="1" t="s">
        <v>10357</v>
      </c>
      <c r="H160" s="1" t="s">
        <v>10356</v>
      </c>
      <c r="I160" s="1" t="s">
        <v>10355</v>
      </c>
      <c r="J160" s="1" t="str">
        <f>E160</f>
        <v>Ghour Ghasti</v>
      </c>
      <c r="K160" s="1">
        <v>33.9041</v>
      </c>
      <c r="L160" s="1">
        <v>72.575900000000004</v>
      </c>
      <c r="M160" s="1">
        <v>418571</v>
      </c>
      <c r="N160" s="1">
        <v>250000</v>
      </c>
      <c r="O160" s="1" t="s">
        <v>320</v>
      </c>
      <c r="P160" s="1" t="s">
        <v>9465</v>
      </c>
      <c r="Q160" s="1" t="s">
        <v>10354</v>
      </c>
      <c r="R160" s="1" t="s">
        <v>10353</v>
      </c>
      <c r="S160" s="49" t="s">
        <v>105</v>
      </c>
      <c r="T160" s="1" t="s">
        <v>106</v>
      </c>
      <c r="U160" s="70" t="s">
        <v>125</v>
      </c>
      <c r="V160" s="70" t="s">
        <v>34</v>
      </c>
      <c r="W160" s="1" t="s">
        <v>108</v>
      </c>
      <c r="X160" s="10" t="s">
        <v>6362</v>
      </c>
      <c r="Y160" s="5" t="s">
        <v>38</v>
      </c>
      <c r="Z160" s="1" t="s">
        <v>50</v>
      </c>
    </row>
    <row r="161" spans="1:26" s="18" customFormat="1" ht="60" customHeight="1" x14ac:dyDescent="0.25">
      <c r="A161" s="5">
        <f t="shared" si="4"/>
        <v>158</v>
      </c>
      <c r="B161" s="1" t="s">
        <v>5914</v>
      </c>
      <c r="C161" s="1" t="s">
        <v>970</v>
      </c>
      <c r="D161" s="1" t="s">
        <v>10384</v>
      </c>
      <c r="E161" s="4" t="s">
        <v>10385</v>
      </c>
      <c r="F161" s="4" t="s">
        <v>10385</v>
      </c>
      <c r="G161" s="5" t="s">
        <v>10386</v>
      </c>
      <c r="H161" s="1" t="s">
        <v>10387</v>
      </c>
      <c r="I161" s="65" t="s">
        <v>10388</v>
      </c>
      <c r="J161" s="4" t="s">
        <v>10385</v>
      </c>
      <c r="K161" s="1">
        <v>32.255657999999997</v>
      </c>
      <c r="L161" s="1">
        <v>71.993070000000003</v>
      </c>
      <c r="M161" s="1">
        <v>323857</v>
      </c>
      <c r="N161" s="1">
        <v>250000</v>
      </c>
      <c r="O161" s="1" t="s">
        <v>1459</v>
      </c>
      <c r="P161" s="12" t="s">
        <v>7392</v>
      </c>
      <c r="Q161" s="12" t="s">
        <v>10389</v>
      </c>
      <c r="R161" s="12" t="s">
        <v>10390</v>
      </c>
      <c r="S161" s="1" t="s">
        <v>34</v>
      </c>
      <c r="T161" s="1" t="s">
        <v>10391</v>
      </c>
      <c r="U161" s="1" t="s">
        <v>993</v>
      </c>
      <c r="V161" s="1" t="s">
        <v>34</v>
      </c>
      <c r="W161" s="12" t="s">
        <v>326</v>
      </c>
      <c r="X161" s="12" t="s">
        <v>10392</v>
      </c>
      <c r="Y161" s="5" t="s">
        <v>38</v>
      </c>
      <c r="Z161" s="1" t="s">
        <v>37</v>
      </c>
    </row>
    <row r="162" spans="1:26" s="18" customFormat="1" ht="60" customHeight="1" x14ac:dyDescent="0.25">
      <c r="A162" s="5">
        <f t="shared" si="4"/>
        <v>159</v>
      </c>
      <c r="B162" s="1" t="s">
        <v>5914</v>
      </c>
      <c r="C162" s="1" t="s">
        <v>970</v>
      </c>
      <c r="D162" s="1" t="s">
        <v>970</v>
      </c>
      <c r="E162" s="4" t="s">
        <v>10393</v>
      </c>
      <c r="F162" s="4" t="s">
        <v>10393</v>
      </c>
      <c r="G162" s="5" t="s">
        <v>10394</v>
      </c>
      <c r="H162" s="1" t="s">
        <v>10395</v>
      </c>
      <c r="I162" s="65" t="s">
        <v>10396</v>
      </c>
      <c r="J162" s="4" t="s">
        <v>10393</v>
      </c>
      <c r="K162" s="1">
        <v>32.511991999999999</v>
      </c>
      <c r="L162" s="1">
        <v>72.450631999999999</v>
      </c>
      <c r="M162" s="149">
        <v>631400</v>
      </c>
      <c r="N162" s="1">
        <v>250000</v>
      </c>
      <c r="O162" s="1" t="s">
        <v>1459</v>
      </c>
      <c r="P162" s="12" t="s">
        <v>7392</v>
      </c>
      <c r="Q162" s="12" t="s">
        <v>10397</v>
      </c>
      <c r="R162" s="12" t="s">
        <v>10398</v>
      </c>
      <c r="S162" s="1" t="s">
        <v>34</v>
      </c>
      <c r="T162" s="1" t="s">
        <v>10399</v>
      </c>
      <c r="U162" s="1" t="s">
        <v>993</v>
      </c>
      <c r="V162" s="1" t="s">
        <v>34</v>
      </c>
      <c r="W162" s="12" t="s">
        <v>326</v>
      </c>
      <c r="X162" s="12" t="s">
        <v>10392</v>
      </c>
      <c r="Y162" s="5" t="s">
        <v>38</v>
      </c>
      <c r="Z162" s="1" t="s">
        <v>37</v>
      </c>
    </row>
    <row r="163" spans="1:26" s="18" customFormat="1" ht="60" customHeight="1" x14ac:dyDescent="0.25">
      <c r="A163" s="5">
        <f t="shared" si="4"/>
        <v>160</v>
      </c>
      <c r="B163" s="1" t="s">
        <v>5914</v>
      </c>
      <c r="C163" s="1" t="s">
        <v>314</v>
      </c>
      <c r="D163" s="1" t="s">
        <v>349</v>
      </c>
      <c r="E163" s="1" t="s">
        <v>10352</v>
      </c>
      <c r="F163" s="1" t="s">
        <v>10337</v>
      </c>
      <c r="G163" s="1" t="s">
        <v>10351</v>
      </c>
      <c r="H163" s="1" t="s">
        <v>10350</v>
      </c>
      <c r="I163" s="1" t="s">
        <v>10349</v>
      </c>
      <c r="J163" s="1" t="s">
        <v>10348</v>
      </c>
      <c r="K163" s="1">
        <v>31.349879000000001</v>
      </c>
      <c r="L163" s="1">
        <v>71.682722999999996</v>
      </c>
      <c r="M163" s="1">
        <v>407429</v>
      </c>
      <c r="N163" s="1">
        <v>250000</v>
      </c>
      <c r="O163" s="1" t="s">
        <v>3331</v>
      </c>
      <c r="P163" s="7" t="s">
        <v>9807</v>
      </c>
      <c r="Q163" s="1" t="s">
        <v>10347</v>
      </c>
      <c r="R163" s="1" t="s">
        <v>10346</v>
      </c>
      <c r="S163" s="1" t="s">
        <v>34</v>
      </c>
      <c r="T163" s="1" t="s">
        <v>10345</v>
      </c>
      <c r="U163" s="1" t="s">
        <v>3088</v>
      </c>
      <c r="V163" s="1" t="s">
        <v>34</v>
      </c>
      <c r="W163" s="12" t="s">
        <v>326</v>
      </c>
      <c r="X163" s="1" t="s">
        <v>10225</v>
      </c>
      <c r="Y163" s="5" t="s">
        <v>38</v>
      </c>
      <c r="Z163" s="1" t="s">
        <v>50</v>
      </c>
    </row>
    <row r="164" spans="1:26" s="18" customFormat="1" ht="60" customHeight="1" x14ac:dyDescent="0.25">
      <c r="A164" s="5">
        <f t="shared" si="4"/>
        <v>161</v>
      </c>
      <c r="B164" s="1" t="s">
        <v>5914</v>
      </c>
      <c r="C164" s="1" t="s">
        <v>314</v>
      </c>
      <c r="D164" s="1" t="s">
        <v>349</v>
      </c>
      <c r="E164" s="1" t="s">
        <v>10341</v>
      </c>
      <c r="F164" s="1" t="s">
        <v>10337</v>
      </c>
      <c r="G164" s="1" t="s">
        <v>10344</v>
      </c>
      <c r="H164" s="1" t="s">
        <v>10343</v>
      </c>
      <c r="I164" s="1" t="s">
        <v>10342</v>
      </c>
      <c r="J164" s="1" t="s">
        <v>10341</v>
      </c>
      <c r="K164" s="1">
        <v>31.204595000000001</v>
      </c>
      <c r="L164" s="1">
        <v>71.415272999999999</v>
      </c>
      <c r="M164" s="1">
        <v>449714</v>
      </c>
      <c r="N164" s="1">
        <v>250000</v>
      </c>
      <c r="O164" s="1" t="s">
        <v>3236</v>
      </c>
      <c r="P164" s="7" t="s">
        <v>9807</v>
      </c>
      <c r="Q164" s="1" t="s">
        <v>10340</v>
      </c>
      <c r="R164" s="1" t="s">
        <v>10339</v>
      </c>
      <c r="S164" s="1" t="s">
        <v>34</v>
      </c>
      <c r="T164" s="1" t="s">
        <v>10338</v>
      </c>
      <c r="U164" s="1" t="s">
        <v>1169</v>
      </c>
      <c r="V164" s="1" t="s">
        <v>34</v>
      </c>
      <c r="W164" s="12" t="s">
        <v>326</v>
      </c>
      <c r="X164" s="1" t="s">
        <v>10225</v>
      </c>
      <c r="Y164" s="5" t="s">
        <v>38</v>
      </c>
      <c r="Z164" s="1" t="s">
        <v>50</v>
      </c>
    </row>
    <row r="165" spans="1:26" s="18" customFormat="1" ht="60" customHeight="1" x14ac:dyDescent="0.25">
      <c r="A165" s="5">
        <f t="shared" si="4"/>
        <v>162</v>
      </c>
      <c r="B165" s="1" t="s">
        <v>5914</v>
      </c>
      <c r="C165" s="1" t="s">
        <v>314</v>
      </c>
      <c r="D165" s="1" t="s">
        <v>349</v>
      </c>
      <c r="E165" s="1" t="s">
        <v>10333</v>
      </c>
      <c r="F165" s="1" t="s">
        <v>10337</v>
      </c>
      <c r="G165" s="1" t="s">
        <v>10336</v>
      </c>
      <c r="H165" s="1" t="s">
        <v>10335</v>
      </c>
      <c r="I165" s="1" t="s">
        <v>10334</v>
      </c>
      <c r="J165" s="1" t="s">
        <v>10333</v>
      </c>
      <c r="K165" s="1">
        <v>31.204791</v>
      </c>
      <c r="L165" s="1">
        <v>71.415895000000006</v>
      </c>
      <c r="M165" s="1">
        <v>407429</v>
      </c>
      <c r="N165" s="1">
        <v>250000</v>
      </c>
      <c r="O165" s="1" t="s">
        <v>3349</v>
      </c>
      <c r="P165" s="7" t="s">
        <v>9807</v>
      </c>
      <c r="Q165" s="1" t="s">
        <v>10332</v>
      </c>
      <c r="R165" s="1" t="s">
        <v>10331</v>
      </c>
      <c r="S165" s="1" t="s">
        <v>3086</v>
      </c>
      <c r="T165" s="1" t="s">
        <v>10330</v>
      </c>
      <c r="U165" s="1" t="s">
        <v>3088</v>
      </c>
      <c r="V165" s="1" t="s">
        <v>34</v>
      </c>
      <c r="W165" s="12" t="s">
        <v>326</v>
      </c>
      <c r="X165" s="1" t="s">
        <v>10329</v>
      </c>
      <c r="Y165" s="5" t="s">
        <v>38</v>
      </c>
      <c r="Z165" s="1" t="s">
        <v>50</v>
      </c>
    </row>
    <row r="166" spans="1:26" s="18" customFormat="1" ht="60" customHeight="1" x14ac:dyDescent="0.25">
      <c r="A166" s="5">
        <f t="shared" si="4"/>
        <v>163</v>
      </c>
      <c r="B166" s="1" t="s">
        <v>5914</v>
      </c>
      <c r="C166" s="1" t="s">
        <v>314</v>
      </c>
      <c r="D166" s="1" t="s">
        <v>314</v>
      </c>
      <c r="E166" s="1" t="s">
        <v>10325</v>
      </c>
      <c r="F166" s="1" t="s">
        <v>10328</v>
      </c>
      <c r="G166" s="1" t="s">
        <v>2605</v>
      </c>
      <c r="H166" s="1" t="s">
        <v>10327</v>
      </c>
      <c r="I166" s="1" t="s">
        <v>10326</v>
      </c>
      <c r="J166" s="1" t="s">
        <v>10325</v>
      </c>
      <c r="K166" s="1">
        <v>31.43853</v>
      </c>
      <c r="L166" s="1">
        <v>70.916970000000006</v>
      </c>
      <c r="M166" s="1">
        <v>449714</v>
      </c>
      <c r="N166" s="1">
        <v>250000</v>
      </c>
      <c r="O166" s="1" t="s">
        <v>3236</v>
      </c>
      <c r="P166" s="7" t="s">
        <v>10229</v>
      </c>
      <c r="Q166" s="1" t="s">
        <v>10324</v>
      </c>
      <c r="R166" s="1" t="s">
        <v>10323</v>
      </c>
      <c r="S166" s="1" t="s">
        <v>34</v>
      </c>
      <c r="T166" s="1" t="s">
        <v>10322</v>
      </c>
      <c r="U166" s="1" t="s">
        <v>1169</v>
      </c>
      <c r="V166" s="1" t="s">
        <v>34</v>
      </c>
      <c r="W166" s="12" t="s">
        <v>326</v>
      </c>
      <c r="X166" s="1" t="s">
        <v>10225</v>
      </c>
      <c r="Y166" s="5" t="s">
        <v>38</v>
      </c>
      <c r="Z166" s="1" t="s">
        <v>50</v>
      </c>
    </row>
    <row r="167" spans="1:26" s="18" customFormat="1" ht="60" customHeight="1" x14ac:dyDescent="0.25">
      <c r="A167" s="5">
        <f t="shared" si="4"/>
        <v>164</v>
      </c>
      <c r="B167" s="1" t="s">
        <v>5914</v>
      </c>
      <c r="C167" s="1" t="s">
        <v>314</v>
      </c>
      <c r="D167" s="1" t="s">
        <v>314</v>
      </c>
      <c r="E167" s="1" t="s">
        <v>10315</v>
      </c>
      <c r="F167" s="5" t="s">
        <v>10315</v>
      </c>
      <c r="G167" s="1" t="s">
        <v>10321</v>
      </c>
      <c r="H167" s="1" t="s">
        <v>10320</v>
      </c>
      <c r="I167" s="1" t="s">
        <v>10319</v>
      </c>
      <c r="J167" s="1" t="s">
        <v>10312</v>
      </c>
      <c r="K167" s="1">
        <v>31.534490000000002</v>
      </c>
      <c r="L167" s="1">
        <v>71.022480000000002</v>
      </c>
      <c r="M167" s="1">
        <v>407429</v>
      </c>
      <c r="N167" s="1">
        <v>250000</v>
      </c>
      <c r="O167" s="1" t="s">
        <v>3331</v>
      </c>
      <c r="P167" s="1" t="s">
        <v>10245</v>
      </c>
      <c r="Q167" s="1" t="s">
        <v>10318</v>
      </c>
      <c r="R167" s="1" t="s">
        <v>10317</v>
      </c>
      <c r="S167" s="1" t="s">
        <v>34</v>
      </c>
      <c r="T167" s="1" t="s">
        <v>10316</v>
      </c>
      <c r="U167" s="1" t="s">
        <v>3088</v>
      </c>
      <c r="V167" s="1" t="s">
        <v>34</v>
      </c>
      <c r="W167" s="12" t="s">
        <v>326</v>
      </c>
      <c r="X167" s="1" t="s">
        <v>10241</v>
      </c>
      <c r="Y167" s="5" t="s">
        <v>38</v>
      </c>
      <c r="Z167" s="1" t="s">
        <v>50</v>
      </c>
    </row>
    <row r="168" spans="1:26" s="18" customFormat="1" ht="60" customHeight="1" x14ac:dyDescent="0.25">
      <c r="A168" s="5">
        <f t="shared" si="4"/>
        <v>165</v>
      </c>
      <c r="B168" s="1" t="s">
        <v>5914</v>
      </c>
      <c r="C168" s="1" t="s">
        <v>314</v>
      </c>
      <c r="D168" s="1" t="s">
        <v>314</v>
      </c>
      <c r="E168" s="1" t="s">
        <v>10315</v>
      </c>
      <c r="F168" s="1" t="s">
        <v>10315</v>
      </c>
      <c r="G168" s="1" t="s">
        <v>119</v>
      </c>
      <c r="H168" s="1" t="s">
        <v>10314</v>
      </c>
      <c r="I168" s="1" t="s">
        <v>10313</v>
      </c>
      <c r="J168" s="1" t="s">
        <v>10312</v>
      </c>
      <c r="K168" s="1">
        <v>31.503830000000001</v>
      </c>
      <c r="L168" s="1">
        <v>70.916970000000006</v>
      </c>
      <c r="M168" s="1">
        <v>407429</v>
      </c>
      <c r="N168" s="1">
        <v>250000</v>
      </c>
      <c r="O168" s="1" t="s">
        <v>3331</v>
      </c>
      <c r="P168" s="1" t="s">
        <v>9807</v>
      </c>
      <c r="Q168" s="1" t="s">
        <v>10311</v>
      </c>
      <c r="R168" s="1" t="s">
        <v>10310</v>
      </c>
      <c r="S168" s="1" t="s">
        <v>34</v>
      </c>
      <c r="T168" s="1" t="s">
        <v>10309</v>
      </c>
      <c r="U168" s="1" t="s">
        <v>3088</v>
      </c>
      <c r="V168" s="1" t="s">
        <v>34</v>
      </c>
      <c r="W168" s="12" t="s">
        <v>326</v>
      </c>
      <c r="X168" s="1" t="s">
        <v>10225</v>
      </c>
      <c r="Y168" s="5" t="s">
        <v>38</v>
      </c>
      <c r="Z168" s="1" t="s">
        <v>50</v>
      </c>
    </row>
    <row r="169" spans="1:26" s="18" customFormat="1" ht="60" customHeight="1" x14ac:dyDescent="0.25">
      <c r="A169" s="5">
        <f t="shared" si="4"/>
        <v>166</v>
      </c>
      <c r="B169" s="1" t="s">
        <v>5914</v>
      </c>
      <c r="C169" s="1" t="s">
        <v>314</v>
      </c>
      <c r="D169" s="1" t="s">
        <v>314</v>
      </c>
      <c r="E169" s="1" t="s">
        <v>10305</v>
      </c>
      <c r="F169" s="1" t="s">
        <v>1161</v>
      </c>
      <c r="G169" s="1" t="s">
        <v>10308</v>
      </c>
      <c r="H169" s="1" t="s">
        <v>10307</v>
      </c>
      <c r="I169" s="1" t="s">
        <v>10306</v>
      </c>
      <c r="J169" s="1" t="s">
        <v>10305</v>
      </c>
      <c r="K169" s="1">
        <v>31.465219999999999</v>
      </c>
      <c r="L169" s="1">
        <v>70.870850000000004</v>
      </c>
      <c r="M169" s="1">
        <v>407429</v>
      </c>
      <c r="N169" s="1">
        <v>250000</v>
      </c>
      <c r="O169" s="1" t="s">
        <v>3331</v>
      </c>
      <c r="P169" s="1" t="s">
        <v>10245</v>
      </c>
      <c r="Q169" s="1" t="s">
        <v>10304</v>
      </c>
      <c r="R169" s="1" t="s">
        <v>10303</v>
      </c>
      <c r="S169" s="1" t="s">
        <v>34</v>
      </c>
      <c r="T169" s="1" t="s">
        <v>10302</v>
      </c>
      <c r="U169" s="1" t="s">
        <v>3088</v>
      </c>
      <c r="V169" s="1" t="s">
        <v>34</v>
      </c>
      <c r="W169" s="12" t="s">
        <v>326</v>
      </c>
      <c r="X169" s="7" t="s">
        <v>10225</v>
      </c>
      <c r="Y169" s="5" t="s">
        <v>38</v>
      </c>
      <c r="Z169" s="1" t="s">
        <v>50</v>
      </c>
    </row>
    <row r="170" spans="1:26" s="18" customFormat="1" ht="60" customHeight="1" x14ac:dyDescent="0.25">
      <c r="A170" s="5">
        <f t="shared" si="4"/>
        <v>167</v>
      </c>
      <c r="B170" s="1" t="s">
        <v>5914</v>
      </c>
      <c r="C170" s="1" t="s">
        <v>314</v>
      </c>
      <c r="D170" s="1" t="s">
        <v>5162</v>
      </c>
      <c r="E170" s="1" t="s">
        <v>10292</v>
      </c>
      <c r="F170" s="1" t="s">
        <v>1161</v>
      </c>
      <c r="G170" s="1" t="s">
        <v>9925</v>
      </c>
      <c r="H170" s="1" t="s">
        <v>10301</v>
      </c>
      <c r="I170" s="1" t="s">
        <v>10300</v>
      </c>
      <c r="J170" s="1" t="s">
        <v>10292</v>
      </c>
      <c r="K170" s="1">
        <v>32.647195000000004</v>
      </c>
      <c r="L170" s="1">
        <v>70.947147999999999</v>
      </c>
      <c r="M170" s="1">
        <v>407000</v>
      </c>
      <c r="N170" s="1">
        <v>250000</v>
      </c>
      <c r="O170" s="1" t="s">
        <v>3331</v>
      </c>
      <c r="P170" s="1" t="s">
        <v>10299</v>
      </c>
      <c r="Q170" s="1" t="s">
        <v>10298</v>
      </c>
      <c r="R170" s="1" t="s">
        <v>10297</v>
      </c>
      <c r="S170" s="1" t="s">
        <v>34</v>
      </c>
      <c r="T170" s="1" t="s">
        <v>10296</v>
      </c>
      <c r="U170" s="1" t="s">
        <v>3088</v>
      </c>
      <c r="V170" s="1" t="s">
        <v>34</v>
      </c>
      <c r="W170" s="12" t="s">
        <v>326</v>
      </c>
      <c r="X170" s="1" t="s">
        <v>10225</v>
      </c>
      <c r="Y170" s="5" t="s">
        <v>38</v>
      </c>
      <c r="Z170" s="1" t="s">
        <v>50</v>
      </c>
    </row>
    <row r="171" spans="1:26" s="18" customFormat="1" ht="60" customHeight="1" x14ac:dyDescent="0.25">
      <c r="A171" s="5">
        <f t="shared" si="4"/>
        <v>168</v>
      </c>
      <c r="B171" s="1" t="s">
        <v>5914</v>
      </c>
      <c r="C171" s="1" t="s">
        <v>314</v>
      </c>
      <c r="D171" s="1" t="s">
        <v>5162</v>
      </c>
      <c r="E171" s="1" t="s">
        <v>10292</v>
      </c>
      <c r="F171" s="1" t="s">
        <v>1161</v>
      </c>
      <c r="G171" s="1" t="s">
        <v>10295</v>
      </c>
      <c r="H171" s="1" t="s">
        <v>10294</v>
      </c>
      <c r="I171" s="1" t="s">
        <v>10293</v>
      </c>
      <c r="J171" s="1" t="s">
        <v>10292</v>
      </c>
      <c r="K171" s="1">
        <v>31.758541999999998</v>
      </c>
      <c r="L171" s="1">
        <v>70.951875000000001</v>
      </c>
      <c r="M171" s="1">
        <v>407000</v>
      </c>
      <c r="N171" s="1">
        <v>250000</v>
      </c>
      <c r="O171" s="1" t="s">
        <v>3331</v>
      </c>
      <c r="P171" s="1" t="s">
        <v>10245</v>
      </c>
      <c r="Q171" s="1" t="s">
        <v>10291</v>
      </c>
      <c r="R171" s="1" t="s">
        <v>10290</v>
      </c>
      <c r="S171" s="1" t="s">
        <v>34</v>
      </c>
      <c r="T171" s="1" t="s">
        <v>10289</v>
      </c>
      <c r="U171" s="1" t="s">
        <v>3088</v>
      </c>
      <c r="V171" s="1" t="s">
        <v>34</v>
      </c>
      <c r="W171" s="12" t="s">
        <v>326</v>
      </c>
      <c r="X171" s="1" t="s">
        <v>10225</v>
      </c>
      <c r="Y171" s="5" t="s">
        <v>38</v>
      </c>
      <c r="Z171" s="1" t="s">
        <v>50</v>
      </c>
    </row>
    <row r="172" spans="1:26" s="18" customFormat="1" ht="60" customHeight="1" x14ac:dyDescent="0.25">
      <c r="A172" s="5">
        <f t="shared" si="4"/>
        <v>169</v>
      </c>
      <c r="B172" s="1" t="s">
        <v>5914</v>
      </c>
      <c r="C172" s="1" t="s">
        <v>314</v>
      </c>
      <c r="D172" s="1" t="s">
        <v>5162</v>
      </c>
      <c r="E172" s="1" t="s">
        <v>10285</v>
      </c>
      <c r="F172" s="1" t="s">
        <v>10288</v>
      </c>
      <c r="G172" s="1" t="s">
        <v>389</v>
      </c>
      <c r="H172" s="1" t="s">
        <v>10287</v>
      </c>
      <c r="I172" s="1" t="s">
        <v>10286</v>
      </c>
      <c r="J172" s="1" t="s">
        <v>10285</v>
      </c>
      <c r="K172" s="1">
        <v>31.865475</v>
      </c>
      <c r="L172" s="1">
        <v>71.030358000000007</v>
      </c>
      <c r="M172" s="1">
        <v>430000</v>
      </c>
      <c r="N172" s="1">
        <v>250000</v>
      </c>
      <c r="O172" s="1" t="s">
        <v>3236</v>
      </c>
      <c r="P172" s="1" t="s">
        <v>10229</v>
      </c>
      <c r="Q172" s="1" t="s">
        <v>10284</v>
      </c>
      <c r="R172" s="1" t="s">
        <v>10283</v>
      </c>
      <c r="S172" s="1" t="s">
        <v>34</v>
      </c>
      <c r="T172" s="1" t="s">
        <v>10282</v>
      </c>
      <c r="U172" s="1" t="s">
        <v>1169</v>
      </c>
      <c r="V172" s="1" t="s">
        <v>34</v>
      </c>
      <c r="W172" s="12" t="s">
        <v>326</v>
      </c>
      <c r="X172" s="1" t="s">
        <v>10225</v>
      </c>
      <c r="Y172" s="5" t="s">
        <v>38</v>
      </c>
      <c r="Z172" s="1" t="s">
        <v>50</v>
      </c>
    </row>
    <row r="173" spans="1:26" s="18" customFormat="1" ht="60" customHeight="1" x14ac:dyDescent="0.25">
      <c r="A173" s="5">
        <f t="shared" si="4"/>
        <v>170</v>
      </c>
      <c r="B173" s="1" t="s">
        <v>5914</v>
      </c>
      <c r="C173" s="1" t="s">
        <v>314</v>
      </c>
      <c r="D173" s="1" t="s">
        <v>314</v>
      </c>
      <c r="E173" s="1" t="s">
        <v>10279</v>
      </c>
      <c r="F173" s="1" t="s">
        <v>1161</v>
      </c>
      <c r="G173" s="1" t="s">
        <v>5250</v>
      </c>
      <c r="H173" s="1" t="s">
        <v>10281</v>
      </c>
      <c r="I173" s="1" t="s">
        <v>10280</v>
      </c>
      <c r="J173" s="1" t="s">
        <v>10279</v>
      </c>
      <c r="K173" s="1">
        <v>31.817139999999998</v>
      </c>
      <c r="L173" s="1">
        <v>71.081199999999995</v>
      </c>
      <c r="M173" s="1">
        <v>407000</v>
      </c>
      <c r="N173" s="1">
        <v>250000</v>
      </c>
      <c r="O173" s="1" t="s">
        <v>3331</v>
      </c>
      <c r="P173" s="1" t="s">
        <v>10245</v>
      </c>
      <c r="Q173" s="1" t="s">
        <v>10278</v>
      </c>
      <c r="R173" s="1" t="s">
        <v>10277</v>
      </c>
      <c r="S173" s="1" t="s">
        <v>34</v>
      </c>
      <c r="T173" s="1" t="s">
        <v>10276</v>
      </c>
      <c r="U173" s="1" t="s">
        <v>3088</v>
      </c>
      <c r="V173" s="1" t="s">
        <v>34</v>
      </c>
      <c r="W173" s="12" t="s">
        <v>326</v>
      </c>
      <c r="X173" s="1" t="s">
        <v>10225</v>
      </c>
      <c r="Y173" s="5" t="s">
        <v>38</v>
      </c>
      <c r="Z173" s="1" t="s">
        <v>50</v>
      </c>
    </row>
    <row r="174" spans="1:26" s="18" customFormat="1" ht="60" customHeight="1" x14ac:dyDescent="0.25">
      <c r="A174" s="5">
        <f t="shared" si="4"/>
        <v>171</v>
      </c>
      <c r="B174" s="1" t="s">
        <v>5914</v>
      </c>
      <c r="C174" s="1" t="s">
        <v>314</v>
      </c>
      <c r="D174" s="1" t="s">
        <v>314</v>
      </c>
      <c r="E174" s="1" t="s">
        <v>10272</v>
      </c>
      <c r="F174" s="1" t="s">
        <v>10272</v>
      </c>
      <c r="G174" s="1" t="s">
        <v>10275</v>
      </c>
      <c r="H174" s="1" t="s">
        <v>10274</v>
      </c>
      <c r="I174" s="1" t="s">
        <v>10273</v>
      </c>
      <c r="J174" s="1" t="s">
        <v>10272</v>
      </c>
      <c r="K174" s="1">
        <v>31.325230999999999</v>
      </c>
      <c r="L174" s="1">
        <v>71.030151000000004</v>
      </c>
      <c r="M174" s="1">
        <v>430000</v>
      </c>
      <c r="N174" s="1">
        <v>250000</v>
      </c>
      <c r="O174" s="1" t="s">
        <v>3236</v>
      </c>
      <c r="P174" s="1" t="s">
        <v>10229</v>
      </c>
      <c r="Q174" s="1" t="s">
        <v>10271</v>
      </c>
      <c r="R174" s="1" t="s">
        <v>10270</v>
      </c>
      <c r="S174" s="1" t="s">
        <v>34</v>
      </c>
      <c r="T174" s="1" t="s">
        <v>10269</v>
      </c>
      <c r="U174" s="1" t="s">
        <v>1169</v>
      </c>
      <c r="V174" s="1" t="s">
        <v>34</v>
      </c>
      <c r="W174" s="12" t="s">
        <v>326</v>
      </c>
      <c r="X174" s="1" t="s">
        <v>10225</v>
      </c>
      <c r="Y174" s="5" t="s">
        <v>38</v>
      </c>
      <c r="Z174" s="1" t="s">
        <v>50</v>
      </c>
    </row>
    <row r="175" spans="1:26" s="18" customFormat="1" ht="60" customHeight="1" x14ac:dyDescent="0.25">
      <c r="A175" s="5">
        <f t="shared" si="4"/>
        <v>172</v>
      </c>
      <c r="B175" s="1" t="s">
        <v>5914</v>
      </c>
      <c r="C175" s="1" t="s">
        <v>314</v>
      </c>
      <c r="D175" s="1" t="s">
        <v>314</v>
      </c>
      <c r="E175" s="1" t="s">
        <v>10266</v>
      </c>
      <c r="F175" s="1" t="s">
        <v>10266</v>
      </c>
      <c r="G175" s="1" t="s">
        <v>1765</v>
      </c>
      <c r="H175" s="1" t="s">
        <v>10268</v>
      </c>
      <c r="I175" s="1" t="s">
        <v>10267</v>
      </c>
      <c r="J175" s="1" t="s">
        <v>10266</v>
      </c>
      <c r="K175" s="1">
        <v>31.700517000000001</v>
      </c>
      <c r="L175" s="1">
        <v>71.006078000000002</v>
      </c>
      <c r="M175" s="1">
        <v>407429</v>
      </c>
      <c r="N175" s="1">
        <v>250000</v>
      </c>
      <c r="O175" s="1" t="s">
        <v>3331</v>
      </c>
      <c r="P175" s="1" t="s">
        <v>9807</v>
      </c>
      <c r="Q175" s="1" t="s">
        <v>10265</v>
      </c>
      <c r="R175" s="1" t="s">
        <v>10264</v>
      </c>
      <c r="S175" s="1" t="s">
        <v>34</v>
      </c>
      <c r="T175" s="1" t="s">
        <v>10263</v>
      </c>
      <c r="U175" s="1" t="s">
        <v>3088</v>
      </c>
      <c r="V175" s="1" t="s">
        <v>34</v>
      </c>
      <c r="W175" s="12" t="s">
        <v>326</v>
      </c>
      <c r="X175" s="1" t="s">
        <v>10241</v>
      </c>
      <c r="Y175" s="5" t="s">
        <v>38</v>
      </c>
      <c r="Z175" s="1" t="s">
        <v>50</v>
      </c>
    </row>
    <row r="176" spans="1:26" s="18" customFormat="1" ht="60" customHeight="1" x14ac:dyDescent="0.25">
      <c r="A176" s="5">
        <f t="shared" si="4"/>
        <v>173</v>
      </c>
      <c r="B176" s="1" t="s">
        <v>5914</v>
      </c>
      <c r="C176" s="1" t="s">
        <v>314</v>
      </c>
      <c r="D176" s="1" t="s">
        <v>5162</v>
      </c>
      <c r="E176" s="1" t="s">
        <v>10260</v>
      </c>
      <c r="F176" s="1" t="s">
        <v>10260</v>
      </c>
      <c r="G176" s="1" t="s">
        <v>1162</v>
      </c>
      <c r="H176" s="1" t="s">
        <v>10262</v>
      </c>
      <c r="I176" s="1" t="s">
        <v>10261</v>
      </c>
      <c r="J176" s="1" t="s">
        <v>10260</v>
      </c>
      <c r="K176" s="1">
        <v>71.725701999999998</v>
      </c>
      <c r="L176" s="1">
        <v>71.021938000000006</v>
      </c>
      <c r="M176" s="1">
        <v>430000</v>
      </c>
      <c r="N176" s="1">
        <v>250000</v>
      </c>
      <c r="O176" s="1" t="s">
        <v>3236</v>
      </c>
      <c r="P176" s="1" t="s">
        <v>10229</v>
      </c>
      <c r="Q176" s="1" t="s">
        <v>10259</v>
      </c>
      <c r="R176" s="1" t="s">
        <v>10258</v>
      </c>
      <c r="S176" s="1" t="s">
        <v>34</v>
      </c>
      <c r="T176" s="1" t="s">
        <v>10257</v>
      </c>
      <c r="U176" s="1" t="s">
        <v>1169</v>
      </c>
      <c r="V176" s="1" t="s">
        <v>34</v>
      </c>
      <c r="W176" s="12" t="s">
        <v>326</v>
      </c>
      <c r="X176" s="7">
        <v>45029</v>
      </c>
      <c r="Y176" s="5" t="s">
        <v>38</v>
      </c>
      <c r="Z176" s="1" t="s">
        <v>50</v>
      </c>
    </row>
    <row r="177" spans="1:26" s="18" customFormat="1" ht="60" customHeight="1" x14ac:dyDescent="0.25">
      <c r="A177" s="5">
        <f t="shared" si="4"/>
        <v>174</v>
      </c>
      <c r="B177" s="1" t="s">
        <v>5914</v>
      </c>
      <c r="C177" s="1" t="s">
        <v>314</v>
      </c>
      <c r="D177" s="1" t="s">
        <v>5162</v>
      </c>
      <c r="E177" s="1" t="s">
        <v>10253</v>
      </c>
      <c r="F177" s="1" t="s">
        <v>10256</v>
      </c>
      <c r="G177" s="1" t="s">
        <v>1162</v>
      </c>
      <c r="H177" s="1" t="s">
        <v>10255</v>
      </c>
      <c r="I177" s="1" t="s">
        <v>10254</v>
      </c>
      <c r="J177" s="1" t="s">
        <v>10253</v>
      </c>
      <c r="K177" s="1">
        <v>31.742892000000001</v>
      </c>
      <c r="L177" s="1">
        <v>70.998634999999993</v>
      </c>
      <c r="M177" s="1">
        <v>407000</v>
      </c>
      <c r="N177" s="1">
        <v>250000</v>
      </c>
      <c r="O177" s="1" t="s">
        <v>3331</v>
      </c>
      <c r="P177" s="1" t="s">
        <v>10245</v>
      </c>
      <c r="Q177" s="1" t="s">
        <v>10252</v>
      </c>
      <c r="R177" s="1" t="s">
        <v>10251</v>
      </c>
      <c r="S177" s="1" t="s">
        <v>34</v>
      </c>
      <c r="T177" s="1" t="s">
        <v>10250</v>
      </c>
      <c r="U177" s="1" t="s">
        <v>3088</v>
      </c>
      <c r="V177" s="1" t="s">
        <v>34</v>
      </c>
      <c r="W177" s="12" t="s">
        <v>326</v>
      </c>
      <c r="X177" s="1" t="s">
        <v>10241</v>
      </c>
      <c r="Y177" s="5" t="s">
        <v>38</v>
      </c>
      <c r="Z177" s="1" t="s">
        <v>50</v>
      </c>
    </row>
    <row r="178" spans="1:26" s="18" customFormat="1" ht="60" customHeight="1" x14ac:dyDescent="0.25">
      <c r="A178" s="5">
        <f t="shared" si="4"/>
        <v>175</v>
      </c>
      <c r="B178" s="1" t="s">
        <v>5914</v>
      </c>
      <c r="C178" s="1" t="s">
        <v>314</v>
      </c>
      <c r="D178" s="1" t="s">
        <v>314</v>
      </c>
      <c r="E178" s="1" t="s">
        <v>10246</v>
      </c>
      <c r="F178" s="1" t="s">
        <v>314</v>
      </c>
      <c r="G178" s="1" t="s">
        <v>10249</v>
      </c>
      <c r="H178" s="1" t="s">
        <v>10248</v>
      </c>
      <c r="I178" s="1" t="s">
        <v>10247</v>
      </c>
      <c r="J178" s="1" t="s">
        <v>10246</v>
      </c>
      <c r="K178" s="1">
        <v>31.325315</v>
      </c>
      <c r="L178" s="1">
        <v>71.024023</v>
      </c>
      <c r="M178" s="1">
        <v>407000</v>
      </c>
      <c r="N178" s="1">
        <v>250000</v>
      </c>
      <c r="O178" s="1" t="s">
        <v>3331</v>
      </c>
      <c r="P178" s="1" t="s">
        <v>10245</v>
      </c>
      <c r="Q178" s="1" t="s">
        <v>10244</v>
      </c>
      <c r="R178" s="1" t="s">
        <v>10243</v>
      </c>
      <c r="S178" s="1" t="s">
        <v>34</v>
      </c>
      <c r="T178" s="1" t="s">
        <v>10242</v>
      </c>
      <c r="U178" s="1" t="s">
        <v>3088</v>
      </c>
      <c r="V178" s="1" t="s">
        <v>34</v>
      </c>
      <c r="W178" s="12" t="s">
        <v>326</v>
      </c>
      <c r="X178" s="1" t="s">
        <v>10241</v>
      </c>
      <c r="Y178" s="5" t="s">
        <v>38</v>
      </c>
      <c r="Z178" s="1" t="s">
        <v>50</v>
      </c>
    </row>
    <row r="179" spans="1:26" s="18" customFormat="1" ht="60" customHeight="1" x14ac:dyDescent="0.25">
      <c r="A179" s="5">
        <f t="shared" si="4"/>
        <v>176</v>
      </c>
      <c r="B179" s="1" t="s">
        <v>5914</v>
      </c>
      <c r="C179" s="1" t="s">
        <v>314</v>
      </c>
      <c r="D179" s="1" t="s">
        <v>5162</v>
      </c>
      <c r="E179" s="1" t="s">
        <v>10237</v>
      </c>
      <c r="F179" s="1" t="s">
        <v>10240</v>
      </c>
      <c r="G179" s="1" t="s">
        <v>1765</v>
      </c>
      <c r="H179" s="1" t="s">
        <v>10239</v>
      </c>
      <c r="I179" s="1" t="s">
        <v>10238</v>
      </c>
      <c r="J179" s="1" t="s">
        <v>10237</v>
      </c>
      <c r="K179" s="1">
        <v>31.865462999999998</v>
      </c>
      <c r="L179" s="1">
        <v>71.030372</v>
      </c>
      <c r="M179" s="1">
        <v>430000</v>
      </c>
      <c r="N179" s="1">
        <v>250000</v>
      </c>
      <c r="O179" s="1" t="s">
        <v>3236</v>
      </c>
      <c r="P179" s="1" t="s">
        <v>10229</v>
      </c>
      <c r="Q179" s="1" t="s">
        <v>10236</v>
      </c>
      <c r="R179" s="1" t="s">
        <v>10235</v>
      </c>
      <c r="S179" s="1" t="s">
        <v>34</v>
      </c>
      <c r="T179" s="1" t="s">
        <v>10234</v>
      </c>
      <c r="U179" s="1" t="s">
        <v>1169</v>
      </c>
      <c r="V179" s="1" t="s">
        <v>34</v>
      </c>
      <c r="W179" s="12" t="s">
        <v>326</v>
      </c>
      <c r="X179" s="1" t="s">
        <v>10225</v>
      </c>
      <c r="Y179" s="5" t="s">
        <v>38</v>
      </c>
      <c r="Z179" s="1" t="s">
        <v>50</v>
      </c>
    </row>
    <row r="180" spans="1:26" s="18" customFormat="1" ht="60" customHeight="1" x14ac:dyDescent="0.25">
      <c r="A180" s="5">
        <f t="shared" si="4"/>
        <v>177</v>
      </c>
      <c r="B180" s="1" t="s">
        <v>5914</v>
      </c>
      <c r="C180" s="1" t="s">
        <v>314</v>
      </c>
      <c r="D180" s="1" t="s">
        <v>314</v>
      </c>
      <c r="E180" s="1" t="s">
        <v>10230</v>
      </c>
      <c r="F180" s="1" t="s">
        <v>1161</v>
      </c>
      <c r="G180" s="1" t="s">
        <v>10233</v>
      </c>
      <c r="H180" s="1" t="s">
        <v>10232</v>
      </c>
      <c r="I180" s="1" t="s">
        <v>10231</v>
      </c>
      <c r="J180" s="1" t="s">
        <v>10230</v>
      </c>
      <c r="K180" s="1">
        <v>31.65063</v>
      </c>
      <c r="L180" s="1">
        <v>71.045134000000004</v>
      </c>
      <c r="M180" s="1">
        <v>429714</v>
      </c>
      <c r="N180" s="1">
        <v>250000</v>
      </c>
      <c r="O180" s="1" t="s">
        <v>3236</v>
      </c>
      <c r="P180" s="1" t="s">
        <v>10229</v>
      </c>
      <c r="Q180" s="1" t="s">
        <v>10228</v>
      </c>
      <c r="R180" s="1" t="s">
        <v>10227</v>
      </c>
      <c r="S180" s="1" t="s">
        <v>34</v>
      </c>
      <c r="T180" s="1" t="s">
        <v>10226</v>
      </c>
      <c r="U180" s="1" t="s">
        <v>1169</v>
      </c>
      <c r="V180" s="1" t="s">
        <v>34</v>
      </c>
      <c r="W180" s="12" t="s">
        <v>326</v>
      </c>
      <c r="X180" s="1" t="s">
        <v>10225</v>
      </c>
      <c r="Y180" s="5" t="s">
        <v>38</v>
      </c>
      <c r="Z180" s="1" t="s">
        <v>50</v>
      </c>
    </row>
    <row r="181" spans="1:26" s="18" customFormat="1" ht="60" customHeight="1" x14ac:dyDescent="0.25">
      <c r="A181" s="5">
        <f t="shared" si="4"/>
        <v>178</v>
      </c>
      <c r="B181" s="1" t="s">
        <v>5914</v>
      </c>
      <c r="C181" s="1" t="s">
        <v>363</v>
      </c>
      <c r="D181" s="1" t="s">
        <v>387</v>
      </c>
      <c r="E181" s="1" t="s">
        <v>10224</v>
      </c>
      <c r="F181" s="1" t="s">
        <v>10224</v>
      </c>
      <c r="G181" s="1" t="s">
        <v>10223</v>
      </c>
      <c r="H181" s="1" t="s">
        <v>10222</v>
      </c>
      <c r="I181" s="1" t="s">
        <v>10221</v>
      </c>
      <c r="J181" s="1" t="s">
        <v>10220</v>
      </c>
      <c r="K181" s="1">
        <v>32.746960000000001</v>
      </c>
      <c r="L181" s="1">
        <v>72.100455999999994</v>
      </c>
      <c r="M181" s="1">
        <v>350000</v>
      </c>
      <c r="N181" s="1">
        <v>250000</v>
      </c>
      <c r="O181" s="1" t="s">
        <v>3102</v>
      </c>
      <c r="P181" s="1" t="s">
        <v>3684</v>
      </c>
      <c r="Q181" s="1" t="s">
        <v>10219</v>
      </c>
      <c r="R181" s="1" t="s">
        <v>10218</v>
      </c>
      <c r="S181" s="5" t="s">
        <v>105</v>
      </c>
      <c r="T181" s="1" t="s">
        <v>10218</v>
      </c>
      <c r="U181" s="70" t="s">
        <v>107</v>
      </c>
      <c r="V181" s="70" t="s">
        <v>34</v>
      </c>
      <c r="W181" s="1" t="s">
        <v>437</v>
      </c>
      <c r="X181" s="12" t="s">
        <v>9705</v>
      </c>
      <c r="Y181" s="5" t="s">
        <v>38</v>
      </c>
      <c r="Z181" s="1" t="s">
        <v>40</v>
      </c>
    </row>
    <row r="182" spans="1:26" s="18" customFormat="1" ht="60" customHeight="1" x14ac:dyDescent="0.25">
      <c r="A182" s="5">
        <f t="shared" si="4"/>
        <v>179</v>
      </c>
      <c r="B182" s="1" t="s">
        <v>5914</v>
      </c>
      <c r="C182" s="1" t="s">
        <v>427</v>
      </c>
      <c r="D182" s="1" t="s">
        <v>10217</v>
      </c>
      <c r="E182" s="1" t="s">
        <v>10213</v>
      </c>
      <c r="F182" s="1" t="s">
        <v>10213</v>
      </c>
      <c r="G182" s="1" t="s">
        <v>10216</v>
      </c>
      <c r="H182" s="1" t="s">
        <v>10215</v>
      </c>
      <c r="I182" s="1" t="s">
        <v>10214</v>
      </c>
      <c r="J182" s="1" t="s">
        <v>10213</v>
      </c>
      <c r="K182" s="5">
        <v>32.738428999999996</v>
      </c>
      <c r="L182" s="5">
        <v>72.911975999999996</v>
      </c>
      <c r="M182" s="1">
        <v>429714</v>
      </c>
      <c r="N182" s="1">
        <v>250000</v>
      </c>
      <c r="O182" s="1" t="s">
        <v>3093</v>
      </c>
      <c r="P182" s="1" t="s">
        <v>9939</v>
      </c>
      <c r="Q182" s="1" t="s">
        <v>10212</v>
      </c>
      <c r="R182" s="1" t="s">
        <v>10211</v>
      </c>
      <c r="S182" s="5" t="s">
        <v>105</v>
      </c>
      <c r="T182" s="1" t="s">
        <v>10211</v>
      </c>
      <c r="U182" s="70" t="s">
        <v>107</v>
      </c>
      <c r="V182" s="70" t="s">
        <v>34</v>
      </c>
      <c r="W182" s="1" t="s">
        <v>437</v>
      </c>
      <c r="X182" s="12" t="s">
        <v>10210</v>
      </c>
      <c r="Y182" s="5" t="s">
        <v>38</v>
      </c>
      <c r="Z182" s="1" t="s">
        <v>40</v>
      </c>
    </row>
    <row r="183" spans="1:26" s="18" customFormat="1" ht="60" customHeight="1" x14ac:dyDescent="0.25">
      <c r="A183" s="5">
        <f t="shared" si="4"/>
        <v>180</v>
      </c>
      <c r="B183" s="1" t="s">
        <v>5914</v>
      </c>
      <c r="C183" s="1" t="s">
        <v>427</v>
      </c>
      <c r="D183" s="1" t="s">
        <v>427</v>
      </c>
      <c r="E183" s="1" t="s">
        <v>10206</v>
      </c>
      <c r="F183" s="1" t="s">
        <v>10206</v>
      </c>
      <c r="G183" s="1" t="s">
        <v>10209</v>
      </c>
      <c r="H183" s="1" t="s">
        <v>10208</v>
      </c>
      <c r="I183" s="1" t="s">
        <v>10207</v>
      </c>
      <c r="J183" s="1" t="s">
        <v>10206</v>
      </c>
      <c r="K183" s="1">
        <v>33.093400000000003</v>
      </c>
      <c r="L183" s="1">
        <v>72.921220000000005</v>
      </c>
      <c r="M183" s="1">
        <v>420000</v>
      </c>
      <c r="N183" s="1">
        <v>250000</v>
      </c>
      <c r="O183" s="1" t="s">
        <v>3093</v>
      </c>
      <c r="P183" s="1" t="s">
        <v>10205</v>
      </c>
      <c r="Q183" s="1" t="s">
        <v>10204</v>
      </c>
      <c r="R183" s="4" t="s">
        <v>10202</v>
      </c>
      <c r="S183" s="1" t="s">
        <v>10203</v>
      </c>
      <c r="T183" s="4" t="s">
        <v>10202</v>
      </c>
      <c r="U183" s="1" t="s">
        <v>10201</v>
      </c>
      <c r="V183" s="1" t="s">
        <v>1704</v>
      </c>
      <c r="W183" s="1" t="s">
        <v>437</v>
      </c>
      <c r="X183" s="1" t="s">
        <v>10200</v>
      </c>
      <c r="Y183" s="5" t="s">
        <v>38</v>
      </c>
      <c r="Z183" s="5" t="s">
        <v>50</v>
      </c>
    </row>
    <row r="184" spans="1:26" s="18" customFormat="1" ht="60" customHeight="1" x14ac:dyDescent="0.25">
      <c r="A184" s="5">
        <f t="shared" si="4"/>
        <v>181</v>
      </c>
      <c r="B184" s="1" t="s">
        <v>5914</v>
      </c>
      <c r="C184" s="1" t="s">
        <v>509</v>
      </c>
      <c r="D184" s="4" t="s">
        <v>556</v>
      </c>
      <c r="E184" s="1" t="s">
        <v>3110</v>
      </c>
      <c r="F184" s="4" t="s">
        <v>3111</v>
      </c>
      <c r="G184" s="4" t="s">
        <v>10199</v>
      </c>
      <c r="H184" s="4" t="s">
        <v>10198</v>
      </c>
      <c r="I184" s="4" t="s">
        <v>10197</v>
      </c>
      <c r="J184" s="4" t="s">
        <v>10196</v>
      </c>
      <c r="K184" s="4">
        <v>30.492276</v>
      </c>
      <c r="L184" s="1">
        <v>70.751611999999994</v>
      </c>
      <c r="M184" s="71">
        <v>429714</v>
      </c>
      <c r="N184" s="71">
        <v>250000</v>
      </c>
      <c r="O184" s="1" t="s">
        <v>10195</v>
      </c>
      <c r="P184" s="1" t="s">
        <v>9705</v>
      </c>
      <c r="Q184" s="5" t="s">
        <v>3118</v>
      </c>
      <c r="R184" s="5" t="s">
        <v>10194</v>
      </c>
      <c r="S184" s="5" t="s">
        <v>566</v>
      </c>
      <c r="T184" s="5" t="s">
        <v>3120</v>
      </c>
      <c r="U184" s="5" t="s">
        <v>107</v>
      </c>
      <c r="V184" s="1" t="s">
        <v>34</v>
      </c>
      <c r="W184" s="1" t="s">
        <v>3121</v>
      </c>
      <c r="X184" s="1" t="s">
        <v>10123</v>
      </c>
      <c r="Y184" s="5" t="s">
        <v>38</v>
      </c>
      <c r="Z184" s="71" t="s">
        <v>50</v>
      </c>
    </row>
    <row r="185" spans="1:26" s="18" customFormat="1" ht="60" customHeight="1" x14ac:dyDescent="0.25">
      <c r="A185" s="5">
        <f t="shared" si="4"/>
        <v>182</v>
      </c>
      <c r="B185" s="1" t="s">
        <v>5914</v>
      </c>
      <c r="C185" s="1" t="s">
        <v>499</v>
      </c>
      <c r="D185" s="1" t="s">
        <v>550</v>
      </c>
      <c r="E185" s="1" t="s">
        <v>10190</v>
      </c>
      <c r="F185" s="1" t="s">
        <v>10190</v>
      </c>
      <c r="G185" s="1" t="s">
        <v>10193</v>
      </c>
      <c r="H185" s="1" t="s">
        <v>10192</v>
      </c>
      <c r="I185" s="1" t="s">
        <v>10191</v>
      </c>
      <c r="J185" s="1" t="s">
        <v>10190</v>
      </c>
      <c r="K185" s="1">
        <v>30.043189999999999</v>
      </c>
      <c r="L185" s="1">
        <v>70.624218999999997</v>
      </c>
      <c r="M185" s="1">
        <v>429730</v>
      </c>
      <c r="N185" s="1">
        <v>250000</v>
      </c>
      <c r="O185" s="1" t="s">
        <v>3236</v>
      </c>
      <c r="P185" s="12" t="s">
        <v>10182</v>
      </c>
      <c r="Q185" s="1" t="s">
        <v>10189</v>
      </c>
      <c r="R185" s="1" t="s">
        <v>10188</v>
      </c>
      <c r="S185" s="1" t="s">
        <v>58</v>
      </c>
      <c r="T185" s="1" t="s">
        <v>10187</v>
      </c>
      <c r="U185" s="1" t="s">
        <v>9512</v>
      </c>
      <c r="V185" s="1" t="s">
        <v>34</v>
      </c>
      <c r="W185" s="1" t="s">
        <v>3121</v>
      </c>
      <c r="X185" s="12" t="s">
        <v>9693</v>
      </c>
      <c r="Y185" s="5" t="s">
        <v>38</v>
      </c>
      <c r="Z185" s="1" t="s">
        <v>37</v>
      </c>
    </row>
    <row r="186" spans="1:26" s="18" customFormat="1" ht="60" customHeight="1" x14ac:dyDescent="0.25">
      <c r="A186" s="5">
        <f t="shared" si="4"/>
        <v>183</v>
      </c>
      <c r="B186" s="1" t="s">
        <v>5914</v>
      </c>
      <c r="C186" s="1" t="s">
        <v>499</v>
      </c>
      <c r="D186" s="1" t="s">
        <v>499</v>
      </c>
      <c r="E186" s="1" t="s">
        <v>10183</v>
      </c>
      <c r="F186" s="1" t="s">
        <v>10183</v>
      </c>
      <c r="G186" s="1" t="s">
        <v>10186</v>
      </c>
      <c r="H186" s="1" t="s">
        <v>10185</v>
      </c>
      <c r="I186" s="1" t="s">
        <v>10184</v>
      </c>
      <c r="J186" s="1" t="s">
        <v>10183</v>
      </c>
      <c r="K186" s="1">
        <v>30.043189999999999</v>
      </c>
      <c r="L186" s="1">
        <v>70.624218999999997</v>
      </c>
      <c r="M186" s="1">
        <v>429430</v>
      </c>
      <c r="N186" s="1">
        <v>250000</v>
      </c>
      <c r="O186" s="1" t="s">
        <v>3236</v>
      </c>
      <c r="P186" s="12" t="s">
        <v>10182</v>
      </c>
      <c r="Q186" s="1" t="s">
        <v>10181</v>
      </c>
      <c r="R186" s="1" t="s">
        <v>10180</v>
      </c>
      <c r="S186" s="1" t="s">
        <v>58</v>
      </c>
      <c r="T186" s="1" t="s">
        <v>10179</v>
      </c>
      <c r="U186" s="1" t="s">
        <v>9512</v>
      </c>
      <c r="V186" s="1" t="s">
        <v>34</v>
      </c>
      <c r="W186" s="1" t="s">
        <v>10178</v>
      </c>
      <c r="X186" s="12" t="s">
        <v>9693</v>
      </c>
      <c r="Y186" s="5" t="s">
        <v>38</v>
      </c>
      <c r="Z186" s="1" t="s">
        <v>37</v>
      </c>
    </row>
    <row r="187" spans="1:26" s="18" customFormat="1" ht="60" customHeight="1" x14ac:dyDescent="0.25">
      <c r="A187" s="5">
        <f t="shared" si="4"/>
        <v>184</v>
      </c>
      <c r="B187" s="1" t="s">
        <v>5914</v>
      </c>
      <c r="C187" s="1" t="s">
        <v>509</v>
      </c>
      <c r="D187" s="1" t="s">
        <v>556</v>
      </c>
      <c r="E187" s="1" t="s">
        <v>10177</v>
      </c>
      <c r="F187" s="1" t="s">
        <v>1719</v>
      </c>
      <c r="G187" s="1" t="s">
        <v>10176</v>
      </c>
      <c r="H187" s="1" t="s">
        <v>10175</v>
      </c>
      <c r="I187" s="1" t="s">
        <v>10174</v>
      </c>
      <c r="J187" s="1" t="s">
        <v>10173</v>
      </c>
      <c r="K187" s="1">
        <v>30.037768</v>
      </c>
      <c r="L187" s="1">
        <v>70.427930000000003</v>
      </c>
      <c r="M187" s="71">
        <v>429714</v>
      </c>
      <c r="N187" s="71">
        <v>250000</v>
      </c>
      <c r="O187" s="1" t="s">
        <v>596</v>
      </c>
      <c r="P187" s="1" t="s">
        <v>9637</v>
      </c>
      <c r="Q187" s="1" t="s">
        <v>10172</v>
      </c>
      <c r="R187" s="1" t="s">
        <v>10171</v>
      </c>
      <c r="S187" s="1" t="s">
        <v>10141</v>
      </c>
      <c r="T187" s="1" t="s">
        <v>10170</v>
      </c>
      <c r="U187" s="1" t="s">
        <v>601</v>
      </c>
      <c r="V187" s="1" t="s">
        <v>34</v>
      </c>
      <c r="W187" s="12" t="s">
        <v>326</v>
      </c>
      <c r="X187" s="1" t="s">
        <v>10123</v>
      </c>
      <c r="Y187" s="5" t="s">
        <v>38</v>
      </c>
      <c r="Z187" s="1" t="s">
        <v>50</v>
      </c>
    </row>
    <row r="188" spans="1:26" s="18" customFormat="1" ht="60" customHeight="1" x14ac:dyDescent="0.25">
      <c r="A188" s="5">
        <f t="shared" si="4"/>
        <v>185</v>
      </c>
      <c r="B188" s="1" t="s">
        <v>5914</v>
      </c>
      <c r="C188" s="1" t="s">
        <v>509</v>
      </c>
      <c r="D188" s="4" t="s">
        <v>556</v>
      </c>
      <c r="E188" s="1" t="s">
        <v>3131</v>
      </c>
      <c r="F188" s="4" t="s">
        <v>3132</v>
      </c>
      <c r="G188" s="4" t="s">
        <v>10169</v>
      </c>
      <c r="H188" s="4" t="s">
        <v>10168</v>
      </c>
      <c r="I188" s="4" t="s">
        <v>3135</v>
      </c>
      <c r="J188" s="4" t="s">
        <v>10167</v>
      </c>
      <c r="K188" s="4">
        <v>29.901942999999999</v>
      </c>
      <c r="L188" s="1">
        <v>70.555937</v>
      </c>
      <c r="M188" s="71">
        <v>429714</v>
      </c>
      <c r="N188" s="71">
        <v>250000</v>
      </c>
      <c r="O188" s="1" t="s">
        <v>596</v>
      </c>
      <c r="P188" s="1" t="s">
        <v>9637</v>
      </c>
      <c r="Q188" s="1" t="s">
        <v>10166</v>
      </c>
      <c r="R188" s="1" t="s">
        <v>10165</v>
      </c>
      <c r="S188" s="1" t="s">
        <v>10141</v>
      </c>
      <c r="T188" s="1" t="s">
        <v>10164</v>
      </c>
      <c r="U188" s="1" t="s">
        <v>601</v>
      </c>
      <c r="V188" s="1" t="s">
        <v>34</v>
      </c>
      <c r="W188" s="12" t="s">
        <v>326</v>
      </c>
      <c r="X188" s="1" t="s">
        <v>10123</v>
      </c>
      <c r="Y188" s="5" t="s">
        <v>38</v>
      </c>
      <c r="Z188" s="1" t="s">
        <v>50</v>
      </c>
    </row>
    <row r="189" spans="1:26" s="18" customFormat="1" ht="60" customHeight="1" x14ac:dyDescent="0.25">
      <c r="A189" s="5">
        <f t="shared" si="4"/>
        <v>186</v>
      </c>
      <c r="B189" s="1" t="s">
        <v>5914</v>
      </c>
      <c r="C189" s="1" t="s">
        <v>509</v>
      </c>
      <c r="D189" s="4" t="s">
        <v>556</v>
      </c>
      <c r="E189" s="1" t="s">
        <v>10163</v>
      </c>
      <c r="F189" s="4" t="s">
        <v>10132</v>
      </c>
      <c r="G189" s="4" t="s">
        <v>8801</v>
      </c>
      <c r="H189" s="4" t="s">
        <v>10162</v>
      </c>
      <c r="I189" s="4" t="s">
        <v>10130</v>
      </c>
      <c r="J189" s="4" t="s">
        <v>10161</v>
      </c>
      <c r="K189" s="4">
        <v>30.223784999999999</v>
      </c>
      <c r="L189" s="1">
        <v>70.652901999999997</v>
      </c>
      <c r="M189" s="71">
        <v>429714</v>
      </c>
      <c r="N189" s="71">
        <v>250000</v>
      </c>
      <c r="O189" s="1" t="s">
        <v>596</v>
      </c>
      <c r="P189" s="1" t="s">
        <v>9637</v>
      </c>
      <c r="Q189" s="1" t="s">
        <v>10160</v>
      </c>
      <c r="R189" s="1" t="s">
        <v>10159</v>
      </c>
      <c r="S189" s="1" t="s">
        <v>10141</v>
      </c>
      <c r="T189" s="1" t="s">
        <v>10158</v>
      </c>
      <c r="U189" s="1" t="s">
        <v>601</v>
      </c>
      <c r="V189" s="1" t="s">
        <v>34</v>
      </c>
      <c r="W189" s="12" t="s">
        <v>326</v>
      </c>
      <c r="X189" s="1" t="s">
        <v>10123</v>
      </c>
      <c r="Y189" s="5" t="s">
        <v>38</v>
      </c>
      <c r="Z189" s="1" t="s">
        <v>50</v>
      </c>
    </row>
    <row r="190" spans="1:26" s="18" customFormat="1" ht="60" customHeight="1" x14ac:dyDescent="0.25">
      <c r="A190" s="5">
        <f t="shared" si="4"/>
        <v>187</v>
      </c>
      <c r="B190" s="1" t="s">
        <v>5914</v>
      </c>
      <c r="C190" s="1" t="s">
        <v>509</v>
      </c>
      <c r="D190" s="4" t="s">
        <v>556</v>
      </c>
      <c r="E190" s="1" t="s">
        <v>10153</v>
      </c>
      <c r="F190" s="4" t="s">
        <v>10157</v>
      </c>
      <c r="G190" s="4" t="s">
        <v>10156</v>
      </c>
      <c r="H190" s="4" t="s">
        <v>10155</v>
      </c>
      <c r="I190" s="4" t="s">
        <v>10154</v>
      </c>
      <c r="J190" s="4" t="s">
        <v>10153</v>
      </c>
      <c r="K190" s="4">
        <v>30.059968999999999</v>
      </c>
      <c r="L190" s="1">
        <v>70.792737000000002</v>
      </c>
      <c r="M190" s="71">
        <v>429714</v>
      </c>
      <c r="N190" s="71">
        <v>250000</v>
      </c>
      <c r="O190" s="1" t="s">
        <v>596</v>
      </c>
      <c r="P190" s="1" t="s">
        <v>9637</v>
      </c>
      <c r="Q190" s="1" t="s">
        <v>10152</v>
      </c>
      <c r="R190" s="1" t="s">
        <v>10151</v>
      </c>
      <c r="S190" s="1" t="s">
        <v>10141</v>
      </c>
      <c r="T190" s="1" t="s">
        <v>10150</v>
      </c>
      <c r="U190" s="1" t="s">
        <v>601</v>
      </c>
      <c r="V190" s="1" t="s">
        <v>34</v>
      </c>
      <c r="W190" s="12" t="s">
        <v>326</v>
      </c>
      <c r="X190" s="1" t="s">
        <v>10123</v>
      </c>
      <c r="Y190" s="5" t="s">
        <v>38</v>
      </c>
      <c r="Z190" s="1" t="s">
        <v>50</v>
      </c>
    </row>
    <row r="191" spans="1:26" s="18" customFormat="1" ht="60" customHeight="1" x14ac:dyDescent="0.25">
      <c r="A191" s="5">
        <f t="shared" si="4"/>
        <v>188</v>
      </c>
      <c r="B191" s="1" t="s">
        <v>5914</v>
      </c>
      <c r="C191" s="1" t="s">
        <v>509</v>
      </c>
      <c r="D191" s="4" t="s">
        <v>10149</v>
      </c>
      <c r="E191" s="1" t="s">
        <v>10144</v>
      </c>
      <c r="F191" s="4" t="s">
        <v>10148</v>
      </c>
      <c r="G191" s="4" t="s">
        <v>10147</v>
      </c>
      <c r="H191" s="4" t="s">
        <v>10146</v>
      </c>
      <c r="I191" s="4" t="s">
        <v>10145</v>
      </c>
      <c r="J191" s="4" t="s">
        <v>10144</v>
      </c>
      <c r="K191" s="4">
        <v>29.901942999999999</v>
      </c>
      <c r="L191" s="1">
        <v>70.748542999999998</v>
      </c>
      <c r="M191" s="71">
        <v>429714</v>
      </c>
      <c r="N191" s="71">
        <v>250000</v>
      </c>
      <c r="O191" s="1" t="s">
        <v>596</v>
      </c>
      <c r="P191" s="1" t="s">
        <v>9705</v>
      </c>
      <c r="Q191" s="1" t="s">
        <v>10143</v>
      </c>
      <c r="R191" s="1" t="s">
        <v>10142</v>
      </c>
      <c r="S191" s="1" t="s">
        <v>10141</v>
      </c>
      <c r="T191" s="1" t="s">
        <v>10140</v>
      </c>
      <c r="U191" s="1" t="s">
        <v>601</v>
      </c>
      <c r="V191" s="1" t="s">
        <v>34</v>
      </c>
      <c r="W191" s="12" t="s">
        <v>326</v>
      </c>
      <c r="X191" s="1" t="s">
        <v>10123</v>
      </c>
      <c r="Y191" s="5" t="s">
        <v>38</v>
      </c>
      <c r="Z191" s="1" t="s">
        <v>50</v>
      </c>
    </row>
    <row r="192" spans="1:26" s="18" customFormat="1" ht="60" customHeight="1" x14ac:dyDescent="0.25">
      <c r="A192" s="5">
        <f t="shared" si="4"/>
        <v>189</v>
      </c>
      <c r="B192" s="1" t="s">
        <v>5914</v>
      </c>
      <c r="C192" s="1" t="s">
        <v>499</v>
      </c>
      <c r="D192" s="1" t="s">
        <v>499</v>
      </c>
      <c r="E192" s="1" t="s">
        <v>10136</v>
      </c>
      <c r="F192" s="4" t="s">
        <v>10139</v>
      </c>
      <c r="G192" s="1" t="s">
        <v>9456</v>
      </c>
      <c r="H192" s="1" t="s">
        <v>10138</v>
      </c>
      <c r="I192" s="1" t="s">
        <v>10137</v>
      </c>
      <c r="J192" s="1" t="s">
        <v>10136</v>
      </c>
      <c r="K192" s="1">
        <v>29.77139</v>
      </c>
      <c r="L192" s="1">
        <v>70.398110000000003</v>
      </c>
      <c r="M192" s="1">
        <v>429714</v>
      </c>
      <c r="N192" s="1">
        <v>250000</v>
      </c>
      <c r="O192" s="1" t="s">
        <v>1267</v>
      </c>
      <c r="P192" s="1" t="s">
        <v>9637</v>
      </c>
      <c r="Q192" s="1" t="s">
        <v>10135</v>
      </c>
      <c r="R192" s="1" t="s">
        <v>10134</v>
      </c>
      <c r="S192" s="1" t="s">
        <v>34</v>
      </c>
      <c r="T192" s="1" t="s">
        <v>10133</v>
      </c>
      <c r="U192" s="1" t="s">
        <v>107</v>
      </c>
      <c r="V192" s="1" t="s">
        <v>34</v>
      </c>
      <c r="W192" s="1" t="s">
        <v>612</v>
      </c>
      <c r="X192" s="1" t="s">
        <v>9637</v>
      </c>
      <c r="Y192" s="5" t="s">
        <v>38</v>
      </c>
      <c r="Z192" s="1" t="s">
        <v>50</v>
      </c>
    </row>
    <row r="193" spans="1:26" s="18" customFormat="1" ht="60" customHeight="1" x14ac:dyDescent="0.25">
      <c r="A193" s="5">
        <f t="shared" si="4"/>
        <v>190</v>
      </c>
      <c r="B193" s="71" t="s">
        <v>5914</v>
      </c>
      <c r="C193" s="1" t="s">
        <v>499</v>
      </c>
      <c r="D193" s="4" t="s">
        <v>556</v>
      </c>
      <c r="E193" s="1" t="s">
        <v>10129</v>
      </c>
      <c r="F193" s="4" t="s">
        <v>10132</v>
      </c>
      <c r="G193" s="4" t="s">
        <v>8727</v>
      </c>
      <c r="H193" s="4" t="s">
        <v>10131</v>
      </c>
      <c r="I193" s="4" t="s">
        <v>10130</v>
      </c>
      <c r="J193" s="1" t="s">
        <v>10129</v>
      </c>
      <c r="K193" s="1">
        <v>30.233024</v>
      </c>
      <c r="L193" s="1">
        <v>70.559881000000004</v>
      </c>
      <c r="M193" s="71">
        <v>429714</v>
      </c>
      <c r="N193" s="71">
        <v>250000</v>
      </c>
      <c r="O193" s="1" t="s">
        <v>10128</v>
      </c>
      <c r="P193" s="1" t="s">
        <v>9637</v>
      </c>
      <c r="Q193" s="1" t="s">
        <v>10127</v>
      </c>
      <c r="R193" s="1" t="s">
        <v>10126</v>
      </c>
      <c r="S193" s="1" t="s">
        <v>34</v>
      </c>
      <c r="T193" s="1" t="s">
        <v>10125</v>
      </c>
      <c r="U193" s="1" t="s">
        <v>10124</v>
      </c>
      <c r="V193" s="1" t="s">
        <v>34</v>
      </c>
      <c r="W193" s="1" t="s">
        <v>612</v>
      </c>
      <c r="X193" s="1" t="s">
        <v>10123</v>
      </c>
      <c r="Y193" s="5" t="s">
        <v>38</v>
      </c>
      <c r="Z193" s="1" t="s">
        <v>50</v>
      </c>
    </row>
    <row r="194" spans="1:26" s="18" customFormat="1" ht="60" customHeight="1" x14ac:dyDescent="0.25">
      <c r="A194" s="5">
        <f t="shared" si="4"/>
        <v>191</v>
      </c>
      <c r="B194" s="1" t="s">
        <v>5914</v>
      </c>
      <c r="C194" s="1" t="s">
        <v>626</v>
      </c>
      <c r="D194" s="4" t="s">
        <v>639</v>
      </c>
      <c r="E194" s="1" t="s">
        <v>10119</v>
      </c>
      <c r="F194" s="1" t="s">
        <v>10119</v>
      </c>
      <c r="G194" s="5" t="s">
        <v>10122</v>
      </c>
      <c r="H194" s="1" t="s">
        <v>10121</v>
      </c>
      <c r="I194" s="1" t="s">
        <v>10120</v>
      </c>
      <c r="J194" s="1" t="s">
        <v>10119</v>
      </c>
      <c r="K194" s="1">
        <v>32.813167</v>
      </c>
      <c r="L194" s="1">
        <v>73.971885999999998</v>
      </c>
      <c r="M194" s="1">
        <v>429714</v>
      </c>
      <c r="N194" s="38">
        <v>250000</v>
      </c>
      <c r="O194" s="1" t="s">
        <v>10079</v>
      </c>
      <c r="P194" s="40" t="s">
        <v>633</v>
      </c>
      <c r="Q194" s="1" t="s">
        <v>10104</v>
      </c>
      <c r="R194" s="1" t="s">
        <v>10077</v>
      </c>
      <c r="S194" s="5" t="s">
        <v>105</v>
      </c>
      <c r="T194" s="7" t="s">
        <v>636</v>
      </c>
      <c r="U194" s="70" t="s">
        <v>107</v>
      </c>
      <c r="V194" s="70" t="s">
        <v>34</v>
      </c>
      <c r="W194" s="7" t="s">
        <v>612</v>
      </c>
      <c r="X194" s="1" t="s">
        <v>637</v>
      </c>
      <c r="Y194" s="5" t="s">
        <v>38</v>
      </c>
      <c r="Z194" s="70" t="s">
        <v>638</v>
      </c>
    </row>
    <row r="195" spans="1:26" s="18" customFormat="1" ht="60" customHeight="1" x14ac:dyDescent="0.25">
      <c r="A195" s="5">
        <f t="shared" si="4"/>
        <v>192</v>
      </c>
      <c r="B195" s="1" t="s">
        <v>5914</v>
      </c>
      <c r="C195" s="1" t="s">
        <v>626</v>
      </c>
      <c r="D195" s="1" t="s">
        <v>626</v>
      </c>
      <c r="E195" s="1" t="s">
        <v>10118</v>
      </c>
      <c r="F195" s="1" t="s">
        <v>10114</v>
      </c>
      <c r="G195" s="5" t="s">
        <v>10117</v>
      </c>
      <c r="H195" s="1" t="s">
        <v>10116</v>
      </c>
      <c r="I195" s="1" t="s">
        <v>10115</v>
      </c>
      <c r="J195" s="1" t="s">
        <v>10114</v>
      </c>
      <c r="K195" s="59">
        <v>32.693086110000003</v>
      </c>
      <c r="L195" s="59">
        <v>74.182080560000003</v>
      </c>
      <c r="M195" s="1">
        <v>429714</v>
      </c>
      <c r="N195" s="38">
        <v>250000</v>
      </c>
      <c r="O195" s="1" t="s">
        <v>10079</v>
      </c>
      <c r="P195" s="40" t="s">
        <v>633</v>
      </c>
      <c r="Q195" s="1" t="s">
        <v>10104</v>
      </c>
      <c r="R195" s="1" t="s">
        <v>10077</v>
      </c>
      <c r="S195" s="5" t="s">
        <v>105</v>
      </c>
      <c r="T195" s="7" t="s">
        <v>636</v>
      </c>
      <c r="U195" s="70" t="s">
        <v>107</v>
      </c>
      <c r="V195" s="70" t="s">
        <v>34</v>
      </c>
      <c r="W195" s="7" t="s">
        <v>612</v>
      </c>
      <c r="X195" s="1" t="s">
        <v>637</v>
      </c>
      <c r="Y195" s="5" t="s">
        <v>38</v>
      </c>
      <c r="Z195" s="70" t="s">
        <v>638</v>
      </c>
    </row>
    <row r="196" spans="1:26" s="18" customFormat="1" ht="60" customHeight="1" x14ac:dyDescent="0.25">
      <c r="A196" s="5">
        <f t="shared" si="4"/>
        <v>193</v>
      </c>
      <c r="B196" s="1" t="s">
        <v>5914</v>
      </c>
      <c r="C196" s="1" t="s">
        <v>626</v>
      </c>
      <c r="D196" s="1" t="s">
        <v>639</v>
      </c>
      <c r="E196" s="1" t="s">
        <v>10110</v>
      </c>
      <c r="F196" s="1" t="s">
        <v>10110</v>
      </c>
      <c r="G196" s="5" t="s">
        <v>10113</v>
      </c>
      <c r="H196" s="5" t="s">
        <v>10112</v>
      </c>
      <c r="I196" s="1" t="s">
        <v>10111</v>
      </c>
      <c r="J196" s="1" t="s">
        <v>10110</v>
      </c>
      <c r="K196" s="42">
        <v>32.609991999999998</v>
      </c>
      <c r="L196" s="42">
        <v>73.930772000000005</v>
      </c>
      <c r="M196" s="1">
        <v>429714</v>
      </c>
      <c r="N196" s="38">
        <v>250000</v>
      </c>
      <c r="O196" s="1" t="s">
        <v>10079</v>
      </c>
      <c r="P196" s="40" t="s">
        <v>5959</v>
      </c>
      <c r="Q196" s="1" t="s">
        <v>10104</v>
      </c>
      <c r="R196" s="1" t="s">
        <v>10077</v>
      </c>
      <c r="S196" s="5" t="s">
        <v>105</v>
      </c>
      <c r="T196" s="7" t="s">
        <v>636</v>
      </c>
      <c r="U196" s="70" t="s">
        <v>107</v>
      </c>
      <c r="V196" s="70" t="s">
        <v>34</v>
      </c>
      <c r="W196" s="7" t="s">
        <v>612</v>
      </c>
      <c r="X196" s="1" t="s">
        <v>10109</v>
      </c>
      <c r="Y196" s="5" t="s">
        <v>38</v>
      </c>
      <c r="Z196" s="70" t="s">
        <v>638</v>
      </c>
    </row>
    <row r="197" spans="1:26" s="18" customFormat="1" ht="60" customHeight="1" x14ac:dyDescent="0.25">
      <c r="A197" s="5">
        <f t="shared" ref="A197:A260" si="5">A196+1</f>
        <v>194</v>
      </c>
      <c r="B197" s="1" t="s">
        <v>5914</v>
      </c>
      <c r="C197" s="1" t="s">
        <v>626</v>
      </c>
      <c r="D197" s="1" t="s">
        <v>626</v>
      </c>
      <c r="E197" s="1" t="s">
        <v>10105</v>
      </c>
      <c r="F197" s="1" t="s">
        <v>10105</v>
      </c>
      <c r="G197" s="5" t="s">
        <v>10108</v>
      </c>
      <c r="H197" s="1" t="s">
        <v>10107</v>
      </c>
      <c r="I197" s="1" t="s">
        <v>10106</v>
      </c>
      <c r="J197" s="1" t="s">
        <v>10105</v>
      </c>
      <c r="K197" s="59">
        <v>32.775569439999998</v>
      </c>
      <c r="L197" s="59">
        <v>73.879711110000002</v>
      </c>
      <c r="M197" s="1">
        <v>429714</v>
      </c>
      <c r="N197" s="38">
        <v>250000</v>
      </c>
      <c r="O197" s="1" t="s">
        <v>10079</v>
      </c>
      <c r="P197" s="35" t="s">
        <v>10098</v>
      </c>
      <c r="Q197" s="1" t="s">
        <v>10104</v>
      </c>
      <c r="R197" s="1" t="s">
        <v>10077</v>
      </c>
      <c r="S197" s="5" t="s">
        <v>105</v>
      </c>
      <c r="T197" s="7" t="s">
        <v>636</v>
      </c>
      <c r="U197" s="70" t="s">
        <v>107</v>
      </c>
      <c r="V197" s="70" t="s">
        <v>34</v>
      </c>
      <c r="W197" s="7" t="s">
        <v>612</v>
      </c>
      <c r="X197" s="40" t="s">
        <v>10103</v>
      </c>
      <c r="Y197" s="5" t="s">
        <v>38</v>
      </c>
      <c r="Z197" s="70" t="s">
        <v>638</v>
      </c>
    </row>
    <row r="198" spans="1:26" s="18" customFormat="1" ht="60" customHeight="1" x14ac:dyDescent="0.25">
      <c r="A198" s="5">
        <f t="shared" si="5"/>
        <v>195</v>
      </c>
      <c r="B198" s="4" t="s">
        <v>5914</v>
      </c>
      <c r="C198" s="1" t="s">
        <v>626</v>
      </c>
      <c r="D198" s="1" t="s">
        <v>626</v>
      </c>
      <c r="E198" s="4" t="s">
        <v>639</v>
      </c>
      <c r="F198" s="4" t="s">
        <v>639</v>
      </c>
      <c r="G198" s="5" t="s">
        <v>10102</v>
      </c>
      <c r="H198" s="4" t="s">
        <v>10101</v>
      </c>
      <c r="I198" s="12" t="s">
        <v>10100</v>
      </c>
      <c r="J198" s="1" t="s">
        <v>639</v>
      </c>
      <c r="K198" s="1">
        <v>32.771678999999999</v>
      </c>
      <c r="L198" s="59">
        <v>73.803359999999998</v>
      </c>
      <c r="M198" s="5">
        <v>340000</v>
      </c>
      <c r="N198" s="38">
        <v>250000</v>
      </c>
      <c r="O198" s="1" t="s">
        <v>10099</v>
      </c>
      <c r="P198" s="35" t="s">
        <v>10098</v>
      </c>
      <c r="Q198" s="1" t="s">
        <v>10097</v>
      </c>
      <c r="R198" s="1" t="s">
        <v>10096</v>
      </c>
      <c r="S198" s="5" t="s">
        <v>105</v>
      </c>
      <c r="T198" s="7" t="s">
        <v>636</v>
      </c>
      <c r="U198" s="70" t="s">
        <v>107</v>
      </c>
      <c r="V198" s="70" t="s">
        <v>34</v>
      </c>
      <c r="W198" s="7" t="s">
        <v>612</v>
      </c>
      <c r="X198" s="1" t="s">
        <v>10095</v>
      </c>
      <c r="Y198" s="5" t="s">
        <v>38</v>
      </c>
      <c r="Z198" s="70" t="s">
        <v>638</v>
      </c>
    </row>
    <row r="199" spans="1:26" s="18" customFormat="1" ht="60" customHeight="1" x14ac:dyDescent="0.25">
      <c r="A199" s="5">
        <f t="shared" si="5"/>
        <v>196</v>
      </c>
      <c r="B199" s="4" t="s">
        <v>5914</v>
      </c>
      <c r="C199" s="1" t="s">
        <v>626</v>
      </c>
      <c r="D199" s="1" t="s">
        <v>626</v>
      </c>
      <c r="E199" s="1" t="s">
        <v>10092</v>
      </c>
      <c r="F199" s="1" t="s">
        <v>10092</v>
      </c>
      <c r="G199" s="1" t="s">
        <v>5250</v>
      </c>
      <c r="H199" s="1" t="s">
        <v>10094</v>
      </c>
      <c r="I199" s="1" t="s">
        <v>10093</v>
      </c>
      <c r="J199" s="1" t="s">
        <v>10092</v>
      </c>
      <c r="K199" s="1">
        <v>32.563009999999998</v>
      </c>
      <c r="L199" s="1">
        <v>74.159099999999995</v>
      </c>
      <c r="M199" s="1">
        <v>429714</v>
      </c>
      <c r="N199" s="1">
        <v>250000</v>
      </c>
      <c r="O199" s="12" t="s">
        <v>10079</v>
      </c>
      <c r="P199" s="12" t="s">
        <v>6206</v>
      </c>
      <c r="Q199" s="1" t="s">
        <v>10078</v>
      </c>
      <c r="R199" s="1" t="s">
        <v>10077</v>
      </c>
      <c r="S199" s="5" t="s">
        <v>105</v>
      </c>
      <c r="T199" s="7" t="s">
        <v>636</v>
      </c>
      <c r="U199" s="70" t="s">
        <v>107</v>
      </c>
      <c r="V199" s="70" t="s">
        <v>34</v>
      </c>
      <c r="W199" s="7" t="s">
        <v>612</v>
      </c>
      <c r="X199" s="12" t="s">
        <v>10049</v>
      </c>
      <c r="Y199" s="5" t="s">
        <v>38</v>
      </c>
      <c r="Z199" s="70" t="s">
        <v>638</v>
      </c>
    </row>
    <row r="200" spans="1:26" s="18" customFormat="1" ht="60" customHeight="1" x14ac:dyDescent="0.25">
      <c r="A200" s="5">
        <f t="shared" si="5"/>
        <v>197</v>
      </c>
      <c r="B200" s="4" t="s">
        <v>5914</v>
      </c>
      <c r="C200" s="1" t="s">
        <v>626</v>
      </c>
      <c r="D200" s="1" t="s">
        <v>626</v>
      </c>
      <c r="E200" s="1" t="s">
        <v>10089</v>
      </c>
      <c r="F200" s="1" t="s">
        <v>10089</v>
      </c>
      <c r="G200" s="1" t="s">
        <v>7300</v>
      </c>
      <c r="H200" s="1" t="s">
        <v>10091</v>
      </c>
      <c r="I200" s="1" t="s">
        <v>10090</v>
      </c>
      <c r="J200" s="1" t="s">
        <v>10089</v>
      </c>
      <c r="K200" s="1">
        <v>32.759219999999999</v>
      </c>
      <c r="L200" s="1">
        <v>74.238290000000006</v>
      </c>
      <c r="M200" s="1">
        <v>407429</v>
      </c>
      <c r="N200" s="1">
        <v>250000</v>
      </c>
      <c r="O200" s="12" t="s">
        <v>977</v>
      </c>
      <c r="P200" s="12" t="s">
        <v>9637</v>
      </c>
      <c r="Q200" s="1" t="s">
        <v>10088</v>
      </c>
      <c r="R200" s="1" t="s">
        <v>10087</v>
      </c>
      <c r="S200" s="5" t="s">
        <v>105</v>
      </c>
      <c r="T200" s="7" t="s">
        <v>636</v>
      </c>
      <c r="U200" s="70" t="s">
        <v>107</v>
      </c>
      <c r="V200" s="70" t="s">
        <v>34</v>
      </c>
      <c r="W200" s="7" t="s">
        <v>612</v>
      </c>
      <c r="X200" s="1" t="s">
        <v>9637</v>
      </c>
      <c r="Y200" s="5" t="s">
        <v>38</v>
      </c>
      <c r="Z200" s="70" t="s">
        <v>638</v>
      </c>
    </row>
    <row r="201" spans="1:26" s="18" customFormat="1" ht="60" customHeight="1" x14ac:dyDescent="0.25">
      <c r="A201" s="5">
        <f t="shared" si="5"/>
        <v>198</v>
      </c>
      <c r="B201" s="4" t="s">
        <v>5914</v>
      </c>
      <c r="C201" s="1" t="s">
        <v>626</v>
      </c>
      <c r="D201" s="1" t="s">
        <v>626</v>
      </c>
      <c r="E201" s="1" t="s">
        <v>10084</v>
      </c>
      <c r="F201" s="1" t="s">
        <v>10084</v>
      </c>
      <c r="G201" s="1" t="s">
        <v>7084</v>
      </c>
      <c r="H201" s="1" t="s">
        <v>10086</v>
      </c>
      <c r="I201" s="1" t="s">
        <v>10085</v>
      </c>
      <c r="J201" s="1" t="s">
        <v>10084</v>
      </c>
      <c r="K201" s="1">
        <v>32.737479999999998</v>
      </c>
      <c r="L201" s="1">
        <v>74.104820000000004</v>
      </c>
      <c r="M201" s="1">
        <v>407429</v>
      </c>
      <c r="N201" s="1">
        <v>250000</v>
      </c>
      <c r="O201" s="12" t="s">
        <v>10079</v>
      </c>
      <c r="P201" s="12" t="s">
        <v>9705</v>
      </c>
      <c r="Q201" s="1" t="s">
        <v>10078</v>
      </c>
      <c r="R201" s="1" t="s">
        <v>10077</v>
      </c>
      <c r="S201" s="5" t="s">
        <v>105</v>
      </c>
      <c r="T201" s="7" t="s">
        <v>636</v>
      </c>
      <c r="U201" s="70" t="s">
        <v>107</v>
      </c>
      <c r="V201" s="70" t="s">
        <v>34</v>
      </c>
      <c r="W201" s="7" t="s">
        <v>612</v>
      </c>
      <c r="X201" s="12" t="s">
        <v>9705</v>
      </c>
      <c r="Y201" s="5" t="s">
        <v>38</v>
      </c>
      <c r="Z201" s="70" t="s">
        <v>638</v>
      </c>
    </row>
    <row r="202" spans="1:26" s="18" customFormat="1" ht="60" customHeight="1" x14ac:dyDescent="0.25">
      <c r="A202" s="5">
        <f t="shared" si="5"/>
        <v>199</v>
      </c>
      <c r="B202" s="4" t="s">
        <v>5914</v>
      </c>
      <c r="C202" s="1" t="s">
        <v>626</v>
      </c>
      <c r="D202" s="4" t="s">
        <v>639</v>
      </c>
      <c r="E202" s="4" t="s">
        <v>10080</v>
      </c>
      <c r="F202" s="4" t="s">
        <v>10080</v>
      </c>
      <c r="G202" s="1" t="s">
        <v>10083</v>
      </c>
      <c r="H202" s="1" t="s">
        <v>10082</v>
      </c>
      <c r="I202" s="1" t="s">
        <v>10081</v>
      </c>
      <c r="J202" s="4" t="s">
        <v>10080</v>
      </c>
      <c r="K202" s="1">
        <v>32.850839999999998</v>
      </c>
      <c r="L202" s="1">
        <v>74.108990000000006</v>
      </c>
      <c r="M202" s="1">
        <v>407429</v>
      </c>
      <c r="N202" s="1">
        <v>250000</v>
      </c>
      <c r="O202" s="12" t="s">
        <v>10079</v>
      </c>
      <c r="P202" s="12" t="s">
        <v>9918</v>
      </c>
      <c r="Q202" s="1" t="s">
        <v>10078</v>
      </c>
      <c r="R202" s="1" t="s">
        <v>10077</v>
      </c>
      <c r="S202" s="5" t="s">
        <v>105</v>
      </c>
      <c r="T202" s="7" t="s">
        <v>636</v>
      </c>
      <c r="U202" s="70" t="s">
        <v>107</v>
      </c>
      <c r="V202" s="70" t="s">
        <v>34</v>
      </c>
      <c r="W202" s="7" t="s">
        <v>612</v>
      </c>
      <c r="X202" s="12" t="s">
        <v>9918</v>
      </c>
      <c r="Y202" s="5" t="s">
        <v>38</v>
      </c>
      <c r="Z202" s="70" t="s">
        <v>638</v>
      </c>
    </row>
    <row r="203" spans="1:26" s="18" customFormat="1" ht="60" customHeight="1" x14ac:dyDescent="0.25">
      <c r="A203" s="5">
        <f t="shared" si="5"/>
        <v>200</v>
      </c>
      <c r="B203" s="71" t="s">
        <v>5914</v>
      </c>
      <c r="C203" s="1" t="s">
        <v>704</v>
      </c>
      <c r="D203" s="1" t="s">
        <v>704</v>
      </c>
      <c r="E203" s="1" t="s">
        <v>10073</v>
      </c>
      <c r="F203" s="1" t="s">
        <v>2976</v>
      </c>
      <c r="G203" s="5" t="s">
        <v>10076</v>
      </c>
      <c r="H203" s="1" t="s">
        <v>10075</v>
      </c>
      <c r="I203" s="1" t="s">
        <v>10074</v>
      </c>
      <c r="J203" s="1" t="s">
        <v>10073</v>
      </c>
      <c r="K203" s="1">
        <v>32.948500000000003</v>
      </c>
      <c r="L203" s="1">
        <v>73.647850000000005</v>
      </c>
      <c r="M203" s="1">
        <v>268143</v>
      </c>
      <c r="N203" s="1">
        <v>250000</v>
      </c>
      <c r="O203" s="1" t="s">
        <v>10061</v>
      </c>
      <c r="P203" s="1" t="s">
        <v>9465</v>
      </c>
      <c r="Q203" s="1" t="s">
        <v>10072</v>
      </c>
      <c r="R203" s="4" t="s">
        <v>10071</v>
      </c>
      <c r="S203" s="4" t="s">
        <v>566</v>
      </c>
      <c r="T203" s="4" t="s">
        <v>3220</v>
      </c>
      <c r="U203" s="4" t="s">
        <v>568</v>
      </c>
      <c r="V203" s="1" t="s">
        <v>34</v>
      </c>
      <c r="W203" s="1" t="s">
        <v>326</v>
      </c>
      <c r="X203" s="1" t="s">
        <v>10057</v>
      </c>
      <c r="Y203" s="1" t="s">
        <v>3222</v>
      </c>
      <c r="Z203" s="1" t="s">
        <v>50</v>
      </c>
    </row>
    <row r="204" spans="1:26" s="18" customFormat="1" ht="60" customHeight="1" x14ac:dyDescent="0.25">
      <c r="A204" s="5">
        <f t="shared" si="5"/>
        <v>201</v>
      </c>
      <c r="B204" s="71" t="s">
        <v>5914</v>
      </c>
      <c r="C204" s="1" t="s">
        <v>704</v>
      </c>
      <c r="D204" s="1" t="s">
        <v>704</v>
      </c>
      <c r="E204" s="1" t="s">
        <v>2971</v>
      </c>
      <c r="F204" s="1" t="s">
        <v>10070</v>
      </c>
      <c r="G204" s="5" t="s">
        <v>10069</v>
      </c>
      <c r="H204" s="1" t="s">
        <v>2742</v>
      </c>
      <c r="I204" s="1" t="s">
        <v>10068</v>
      </c>
      <c r="J204" s="1" t="s">
        <v>2971</v>
      </c>
      <c r="K204" s="1">
        <v>32.3947</v>
      </c>
      <c r="L204" s="1">
        <v>73.494619999999998</v>
      </c>
      <c r="M204" s="1">
        <v>346143</v>
      </c>
      <c r="N204" s="1">
        <v>250000</v>
      </c>
      <c r="O204" s="1" t="s">
        <v>10061</v>
      </c>
      <c r="P204" s="1" t="s">
        <v>10060</v>
      </c>
      <c r="Q204" s="4" t="s">
        <v>10067</v>
      </c>
      <c r="R204" s="4" t="s">
        <v>10066</v>
      </c>
      <c r="S204" s="4" t="s">
        <v>566</v>
      </c>
      <c r="T204" s="4" t="s">
        <v>3220</v>
      </c>
      <c r="U204" s="4" t="s">
        <v>568</v>
      </c>
      <c r="V204" s="1" t="s">
        <v>34</v>
      </c>
      <c r="W204" s="1" t="s">
        <v>326</v>
      </c>
      <c r="X204" s="1" t="s">
        <v>10057</v>
      </c>
      <c r="Y204" s="1" t="s">
        <v>3222</v>
      </c>
      <c r="Z204" s="1" t="s">
        <v>50</v>
      </c>
    </row>
    <row r="205" spans="1:26" s="18" customFormat="1" ht="60" customHeight="1" x14ac:dyDescent="0.25">
      <c r="A205" s="5">
        <f t="shared" si="5"/>
        <v>202</v>
      </c>
      <c r="B205" s="71" t="s">
        <v>5914</v>
      </c>
      <c r="C205" s="1" t="s">
        <v>704</v>
      </c>
      <c r="D205" s="1" t="s">
        <v>719</v>
      </c>
      <c r="E205" s="1" t="s">
        <v>10062</v>
      </c>
      <c r="F205" s="1" t="s">
        <v>900</v>
      </c>
      <c r="G205" s="5" t="s">
        <v>10065</v>
      </c>
      <c r="H205" s="1" t="s">
        <v>10064</v>
      </c>
      <c r="I205" s="1" t="s">
        <v>10063</v>
      </c>
      <c r="J205" s="1" t="s">
        <v>10062</v>
      </c>
      <c r="K205" s="1">
        <v>32.930639999999997</v>
      </c>
      <c r="L205" s="1">
        <v>73.491960000000006</v>
      </c>
      <c r="M205" s="1">
        <v>346143</v>
      </c>
      <c r="N205" s="1">
        <v>250000</v>
      </c>
      <c r="O205" s="1" t="s">
        <v>10061</v>
      </c>
      <c r="P205" s="1" t="s">
        <v>10060</v>
      </c>
      <c r="Q205" s="4" t="s">
        <v>10059</v>
      </c>
      <c r="R205" s="4" t="s">
        <v>10058</v>
      </c>
      <c r="S205" s="4" t="s">
        <v>566</v>
      </c>
      <c r="T205" s="4" t="s">
        <v>3220</v>
      </c>
      <c r="U205" s="4" t="s">
        <v>568</v>
      </c>
      <c r="V205" s="1" t="s">
        <v>34</v>
      </c>
      <c r="W205" s="1" t="s">
        <v>326</v>
      </c>
      <c r="X205" s="1" t="s">
        <v>10057</v>
      </c>
      <c r="Y205" s="1" t="s">
        <v>3222</v>
      </c>
      <c r="Z205" s="1" t="s">
        <v>50</v>
      </c>
    </row>
    <row r="206" spans="1:26" s="18" customFormat="1" ht="60" customHeight="1" x14ac:dyDescent="0.25">
      <c r="A206" s="5">
        <f t="shared" si="5"/>
        <v>203</v>
      </c>
      <c r="B206" s="1" t="s">
        <v>5914</v>
      </c>
      <c r="C206" s="1" t="s">
        <v>970</v>
      </c>
      <c r="D206" s="4" t="s">
        <v>970</v>
      </c>
      <c r="E206" s="1" t="s">
        <v>1053</v>
      </c>
      <c r="F206" s="4" t="s">
        <v>1054</v>
      </c>
      <c r="G206" s="4" t="s">
        <v>10056</v>
      </c>
      <c r="H206" s="4" t="s">
        <v>10055</v>
      </c>
      <c r="I206" s="10" t="s">
        <v>10054</v>
      </c>
      <c r="J206" s="4" t="s">
        <v>10053</v>
      </c>
      <c r="K206" s="109">
        <v>32.268742000000003</v>
      </c>
      <c r="L206" s="109">
        <v>72.391395000000003</v>
      </c>
      <c r="M206" s="71">
        <v>407429</v>
      </c>
      <c r="N206" s="71">
        <v>250000</v>
      </c>
      <c r="O206" s="1" t="s">
        <v>3331</v>
      </c>
      <c r="P206" s="12" t="s">
        <v>10020</v>
      </c>
      <c r="Q206" s="12" t="s">
        <v>10052</v>
      </c>
      <c r="R206" s="12" t="s">
        <v>10051</v>
      </c>
      <c r="S206" s="12" t="s">
        <v>34</v>
      </c>
      <c r="T206" s="12" t="s">
        <v>10050</v>
      </c>
      <c r="U206" s="12" t="s">
        <v>9803</v>
      </c>
      <c r="V206" s="12" t="s">
        <v>34</v>
      </c>
      <c r="W206" s="12" t="s">
        <v>326</v>
      </c>
      <c r="X206" s="40" t="s">
        <v>10049</v>
      </c>
      <c r="Y206" s="5" t="s">
        <v>38</v>
      </c>
      <c r="Z206" s="1" t="s">
        <v>50</v>
      </c>
    </row>
    <row r="207" spans="1:26" s="18" customFormat="1" ht="60" customHeight="1" x14ac:dyDescent="0.25">
      <c r="A207" s="5">
        <f t="shared" si="5"/>
        <v>204</v>
      </c>
      <c r="B207" s="1" t="s">
        <v>5914</v>
      </c>
      <c r="C207" s="1" t="s">
        <v>970</v>
      </c>
      <c r="D207" s="4" t="s">
        <v>1004</v>
      </c>
      <c r="E207" s="1" t="s">
        <v>10045</v>
      </c>
      <c r="F207" s="1" t="s">
        <v>10045</v>
      </c>
      <c r="G207" s="4" t="s">
        <v>10048</v>
      </c>
      <c r="H207" s="4" t="s">
        <v>10047</v>
      </c>
      <c r="I207" s="10" t="s">
        <v>10046</v>
      </c>
      <c r="J207" s="1" t="s">
        <v>10045</v>
      </c>
      <c r="K207" s="1">
        <v>32.261780100000003</v>
      </c>
      <c r="L207" s="1">
        <v>72.263348199999996</v>
      </c>
      <c r="M207" s="71">
        <v>407429</v>
      </c>
      <c r="N207" s="71">
        <v>250000</v>
      </c>
      <c r="O207" s="1" t="s">
        <v>10044</v>
      </c>
      <c r="P207" s="12" t="s">
        <v>10043</v>
      </c>
      <c r="Q207" s="12" t="s">
        <v>10042</v>
      </c>
      <c r="R207" s="12" t="s">
        <v>10041</v>
      </c>
      <c r="S207" s="12" t="s">
        <v>34</v>
      </c>
      <c r="T207" s="12" t="s">
        <v>10040</v>
      </c>
      <c r="U207" s="12" t="s">
        <v>10002</v>
      </c>
      <c r="V207" s="12" t="s">
        <v>34</v>
      </c>
      <c r="W207" s="12" t="s">
        <v>326</v>
      </c>
      <c r="X207" s="40" t="s">
        <v>10039</v>
      </c>
      <c r="Y207" s="5" t="s">
        <v>38</v>
      </c>
      <c r="Z207" s="1" t="s">
        <v>37</v>
      </c>
    </row>
    <row r="208" spans="1:26" s="18" customFormat="1" ht="60" customHeight="1" x14ac:dyDescent="0.25">
      <c r="A208" s="5">
        <f t="shared" si="5"/>
        <v>205</v>
      </c>
      <c r="B208" s="1" t="s">
        <v>5914</v>
      </c>
      <c r="C208" s="1" t="s">
        <v>970</v>
      </c>
      <c r="D208" s="4" t="s">
        <v>1004</v>
      </c>
      <c r="E208" s="4" t="s">
        <v>10021</v>
      </c>
      <c r="F208" s="4" t="s">
        <v>10021</v>
      </c>
      <c r="G208" s="4" t="s">
        <v>10038</v>
      </c>
      <c r="H208" s="4" t="s">
        <v>10037</v>
      </c>
      <c r="I208" s="10" t="s">
        <v>10036</v>
      </c>
      <c r="J208" s="4" t="s">
        <v>10021</v>
      </c>
      <c r="K208" s="1">
        <v>32.261780100000003</v>
      </c>
      <c r="L208" s="1">
        <v>72.263348199999996</v>
      </c>
      <c r="M208" s="71">
        <v>346143</v>
      </c>
      <c r="N208" s="71">
        <v>250000</v>
      </c>
      <c r="O208" s="1" t="s">
        <v>10007</v>
      </c>
      <c r="P208" s="12" t="s">
        <v>10035</v>
      </c>
      <c r="Q208" s="12" t="s">
        <v>10034</v>
      </c>
      <c r="R208" s="12" t="s">
        <v>10033</v>
      </c>
      <c r="S208" s="12" t="s">
        <v>34</v>
      </c>
      <c r="T208" s="12" t="s">
        <v>10032</v>
      </c>
      <c r="U208" s="12" t="s">
        <v>10002</v>
      </c>
      <c r="V208" s="12" t="s">
        <v>34</v>
      </c>
      <c r="W208" s="12" t="s">
        <v>326</v>
      </c>
      <c r="X208" s="40" t="s">
        <v>10001</v>
      </c>
      <c r="Y208" s="5" t="s">
        <v>38</v>
      </c>
      <c r="Z208" s="1" t="s">
        <v>37</v>
      </c>
    </row>
    <row r="209" spans="1:26" s="18" customFormat="1" ht="60" customHeight="1" x14ac:dyDescent="0.25">
      <c r="A209" s="5">
        <f t="shared" si="5"/>
        <v>206</v>
      </c>
      <c r="B209" s="1" t="s">
        <v>5914</v>
      </c>
      <c r="C209" s="1" t="s">
        <v>970</v>
      </c>
      <c r="D209" s="4" t="s">
        <v>9990</v>
      </c>
      <c r="E209" s="1" t="s">
        <v>10028</v>
      </c>
      <c r="F209" s="4" t="s">
        <v>9990</v>
      </c>
      <c r="G209" s="4" t="s">
        <v>10031</v>
      </c>
      <c r="H209" s="4" t="s">
        <v>10030</v>
      </c>
      <c r="I209" s="10" t="s">
        <v>10029</v>
      </c>
      <c r="J209" s="1" t="s">
        <v>10028</v>
      </c>
      <c r="K209" s="1">
        <v>32.261780100000003</v>
      </c>
      <c r="L209" s="1">
        <v>72.263348199999996</v>
      </c>
      <c r="M209" s="71">
        <v>407000</v>
      </c>
      <c r="N209" s="71">
        <v>250000</v>
      </c>
      <c r="O209" s="1" t="s">
        <v>10007</v>
      </c>
      <c r="P209" s="40" t="s">
        <v>9959</v>
      </c>
      <c r="Q209" s="12" t="s">
        <v>10027</v>
      </c>
      <c r="R209" s="12" t="s">
        <v>10026</v>
      </c>
      <c r="S209" s="12" t="s">
        <v>34</v>
      </c>
      <c r="T209" s="12" t="s">
        <v>10025</v>
      </c>
      <c r="U209" s="12" t="s">
        <v>10002</v>
      </c>
      <c r="V209" s="12" t="s">
        <v>34</v>
      </c>
      <c r="W209" s="12" t="s">
        <v>326</v>
      </c>
      <c r="X209" s="40" t="s">
        <v>10001</v>
      </c>
      <c r="Y209" s="5" t="s">
        <v>38</v>
      </c>
      <c r="Z209" s="1" t="s">
        <v>37</v>
      </c>
    </row>
    <row r="210" spans="1:26" s="18" customFormat="1" ht="60" customHeight="1" x14ac:dyDescent="0.25">
      <c r="A210" s="5">
        <f t="shared" si="5"/>
        <v>207</v>
      </c>
      <c r="B210" s="1" t="s">
        <v>5914</v>
      </c>
      <c r="C210" s="1" t="s">
        <v>970</v>
      </c>
      <c r="D210" s="4" t="s">
        <v>1004</v>
      </c>
      <c r="E210" s="4" t="s">
        <v>10021</v>
      </c>
      <c r="F210" s="4" t="s">
        <v>10021</v>
      </c>
      <c r="G210" s="4" t="s">
        <v>10024</v>
      </c>
      <c r="H210" s="4" t="s">
        <v>10023</v>
      </c>
      <c r="I210" s="10" t="s">
        <v>10022</v>
      </c>
      <c r="J210" s="4" t="s">
        <v>10021</v>
      </c>
      <c r="K210" s="1">
        <v>32.261780100000003</v>
      </c>
      <c r="L210" s="1">
        <v>72.263348199999996</v>
      </c>
      <c r="M210" s="71">
        <v>346143</v>
      </c>
      <c r="N210" s="71">
        <v>250000</v>
      </c>
      <c r="O210" s="1" t="s">
        <v>10007</v>
      </c>
      <c r="P210" s="40" t="s">
        <v>10020</v>
      </c>
      <c r="Q210" s="12" t="s">
        <v>10019</v>
      </c>
      <c r="R210" s="12" t="s">
        <v>10018</v>
      </c>
      <c r="S210" s="12" t="s">
        <v>34</v>
      </c>
      <c r="T210" s="12" t="s">
        <v>10017</v>
      </c>
      <c r="U210" s="12" t="s">
        <v>10002</v>
      </c>
      <c r="V210" s="12" t="s">
        <v>34</v>
      </c>
      <c r="W210" s="12" t="s">
        <v>326</v>
      </c>
      <c r="X210" s="40" t="s">
        <v>10001</v>
      </c>
      <c r="Y210" s="5" t="s">
        <v>38</v>
      </c>
      <c r="Z210" s="1" t="s">
        <v>37</v>
      </c>
    </row>
    <row r="211" spans="1:26" s="18" customFormat="1" ht="60" customHeight="1" x14ac:dyDescent="0.25">
      <c r="A211" s="5">
        <f t="shared" si="5"/>
        <v>208</v>
      </c>
      <c r="B211" s="1" t="s">
        <v>5914</v>
      </c>
      <c r="C211" s="1" t="s">
        <v>970</v>
      </c>
      <c r="D211" s="4" t="s">
        <v>1004</v>
      </c>
      <c r="E211" s="4" t="s">
        <v>1022</v>
      </c>
      <c r="F211" s="4" t="s">
        <v>1022</v>
      </c>
      <c r="G211" s="4" t="s">
        <v>10016</v>
      </c>
      <c r="H211" s="4" t="s">
        <v>10015</v>
      </c>
      <c r="I211" s="10" t="s">
        <v>10014</v>
      </c>
      <c r="J211" s="4" t="s">
        <v>1022</v>
      </c>
      <c r="K211" s="1">
        <v>32.261780100000003</v>
      </c>
      <c r="L211" s="1">
        <v>72.263348199999996</v>
      </c>
      <c r="M211" s="71">
        <v>407000</v>
      </c>
      <c r="N211" s="71">
        <v>250000</v>
      </c>
      <c r="O211" s="1" t="s">
        <v>10007</v>
      </c>
      <c r="P211" s="40" t="s">
        <v>10006</v>
      </c>
      <c r="Q211" s="12" t="s">
        <v>10013</v>
      </c>
      <c r="R211" s="12" t="s">
        <v>10012</v>
      </c>
      <c r="S211" s="12" t="s">
        <v>34</v>
      </c>
      <c r="T211" s="12" t="s">
        <v>10011</v>
      </c>
      <c r="U211" s="12" t="s">
        <v>10002</v>
      </c>
      <c r="V211" s="12" t="s">
        <v>34</v>
      </c>
      <c r="W211" s="12" t="s">
        <v>326</v>
      </c>
      <c r="X211" s="40" t="s">
        <v>10001</v>
      </c>
      <c r="Y211" s="5" t="s">
        <v>38</v>
      </c>
      <c r="Z211" s="1" t="s">
        <v>37</v>
      </c>
    </row>
    <row r="212" spans="1:26" s="18" customFormat="1" ht="60" customHeight="1" x14ac:dyDescent="0.25">
      <c r="A212" s="5">
        <f t="shared" si="5"/>
        <v>209</v>
      </c>
      <c r="B212" s="1" t="s">
        <v>5914</v>
      </c>
      <c r="C212" s="1" t="s">
        <v>970</v>
      </c>
      <c r="D212" s="4" t="s">
        <v>1004</v>
      </c>
      <c r="E212" s="4" t="s">
        <v>1022</v>
      </c>
      <c r="F212" s="4" t="s">
        <v>1022</v>
      </c>
      <c r="G212" s="4" t="s">
        <v>10010</v>
      </c>
      <c r="H212" s="4" t="s">
        <v>10009</v>
      </c>
      <c r="I212" s="10" t="s">
        <v>10008</v>
      </c>
      <c r="J212" s="4" t="s">
        <v>1022</v>
      </c>
      <c r="K212" s="1">
        <v>32.261780100000003</v>
      </c>
      <c r="L212" s="1">
        <v>72.263348199999996</v>
      </c>
      <c r="M212" s="71">
        <v>407000</v>
      </c>
      <c r="N212" s="71">
        <v>250000</v>
      </c>
      <c r="O212" s="1" t="s">
        <v>10007</v>
      </c>
      <c r="P212" s="40" t="s">
        <v>10006</v>
      </c>
      <c r="Q212" s="12" t="s">
        <v>10005</v>
      </c>
      <c r="R212" s="12" t="s">
        <v>10004</v>
      </c>
      <c r="S212" s="12" t="s">
        <v>34</v>
      </c>
      <c r="T212" s="12" t="s">
        <v>10003</v>
      </c>
      <c r="U212" s="12" t="s">
        <v>10002</v>
      </c>
      <c r="V212" s="12" t="s">
        <v>34</v>
      </c>
      <c r="W212" s="12" t="s">
        <v>326</v>
      </c>
      <c r="X212" s="40" t="s">
        <v>10001</v>
      </c>
      <c r="Y212" s="5" t="s">
        <v>38</v>
      </c>
      <c r="Z212" s="1" t="s">
        <v>37</v>
      </c>
    </row>
    <row r="213" spans="1:26" s="18" customFormat="1" ht="60" customHeight="1" x14ac:dyDescent="0.25">
      <c r="A213" s="5">
        <f t="shared" si="5"/>
        <v>210</v>
      </c>
      <c r="B213" s="1" t="s">
        <v>5914</v>
      </c>
      <c r="C213" s="1" t="s">
        <v>970</v>
      </c>
      <c r="D213" s="1" t="s">
        <v>3325</v>
      </c>
      <c r="E213" s="1" t="s">
        <v>1062</v>
      </c>
      <c r="F213" s="1" t="s">
        <v>1062</v>
      </c>
      <c r="G213" s="1" t="s">
        <v>10000</v>
      </c>
      <c r="H213" s="1" t="s">
        <v>9999</v>
      </c>
      <c r="I213" s="1" t="s">
        <v>3234</v>
      </c>
      <c r="J213" s="1" t="s">
        <v>1062</v>
      </c>
      <c r="K213" s="1">
        <v>32.541871700000002</v>
      </c>
      <c r="L213" s="1">
        <v>72.011721100000003</v>
      </c>
      <c r="M213" s="1">
        <v>407429</v>
      </c>
      <c r="N213" s="1">
        <v>250000</v>
      </c>
      <c r="O213" s="1" t="s">
        <v>644</v>
      </c>
      <c r="P213" s="12" t="s">
        <v>7326</v>
      </c>
      <c r="Q213" s="1" t="s">
        <v>9998</v>
      </c>
      <c r="R213" s="1" t="s">
        <v>9997</v>
      </c>
      <c r="S213" s="1" t="s">
        <v>566</v>
      </c>
      <c r="T213" s="1" t="s">
        <v>3324</v>
      </c>
      <c r="U213" s="1" t="s">
        <v>568</v>
      </c>
      <c r="V213" s="1" t="s">
        <v>34</v>
      </c>
      <c r="W213" s="1" t="s">
        <v>326</v>
      </c>
      <c r="X213" s="36" t="s">
        <v>38</v>
      </c>
      <c r="Y213" s="5" t="s">
        <v>38</v>
      </c>
      <c r="Z213" s="1" t="s">
        <v>37</v>
      </c>
    </row>
    <row r="214" spans="1:26" s="18" customFormat="1" ht="60" customHeight="1" x14ac:dyDescent="0.25">
      <c r="A214" s="5">
        <f t="shared" si="5"/>
        <v>211</v>
      </c>
      <c r="B214" s="1" t="s">
        <v>5914</v>
      </c>
      <c r="C214" s="1" t="s">
        <v>970</v>
      </c>
      <c r="D214" s="1" t="s">
        <v>970</v>
      </c>
      <c r="E214" s="1" t="s">
        <v>9961</v>
      </c>
      <c r="F214" s="1" t="s">
        <v>5983</v>
      </c>
      <c r="G214" s="1" t="s">
        <v>9996</v>
      </c>
      <c r="H214" s="1" t="s">
        <v>9995</v>
      </c>
      <c r="I214" s="1" t="s">
        <v>9994</v>
      </c>
      <c r="J214" s="1" t="s">
        <v>9961</v>
      </c>
      <c r="K214" s="1">
        <v>32.434668000000002</v>
      </c>
      <c r="L214" s="1">
        <v>72.590564000000001</v>
      </c>
      <c r="M214" s="1">
        <v>407000</v>
      </c>
      <c r="N214" s="1">
        <v>250000</v>
      </c>
      <c r="O214" s="1" t="s">
        <v>9960</v>
      </c>
      <c r="P214" s="12" t="s">
        <v>9959</v>
      </c>
      <c r="Q214" s="1" t="s">
        <v>9993</v>
      </c>
      <c r="R214" s="1" t="s">
        <v>9992</v>
      </c>
      <c r="S214" s="1" t="s">
        <v>9956</v>
      </c>
      <c r="T214" s="1" t="s">
        <v>9991</v>
      </c>
      <c r="U214" s="1" t="s">
        <v>568</v>
      </c>
      <c r="V214" s="1" t="s">
        <v>34</v>
      </c>
      <c r="W214" s="1" t="s">
        <v>326</v>
      </c>
      <c r="X214" s="1" t="s">
        <v>7667</v>
      </c>
      <c r="Y214" s="5" t="s">
        <v>38</v>
      </c>
      <c r="Z214" s="1" t="s">
        <v>37</v>
      </c>
    </row>
    <row r="215" spans="1:26" s="18" customFormat="1" ht="60" customHeight="1" x14ac:dyDescent="0.25">
      <c r="A215" s="5">
        <f t="shared" si="5"/>
        <v>212</v>
      </c>
      <c r="B215" s="1" t="s">
        <v>5914</v>
      </c>
      <c r="C215" s="1" t="s">
        <v>970</v>
      </c>
      <c r="D215" s="1" t="s">
        <v>9990</v>
      </c>
      <c r="E215" s="1" t="s">
        <v>9989</v>
      </c>
      <c r="F215" s="1" t="s">
        <v>9989</v>
      </c>
      <c r="G215" s="1" t="s">
        <v>119</v>
      </c>
      <c r="H215" s="1" t="s">
        <v>9988</v>
      </c>
      <c r="I215" s="1" t="s">
        <v>9987</v>
      </c>
      <c r="J215" s="1" t="s">
        <v>9986</v>
      </c>
      <c r="K215" s="1">
        <v>32.450299000000001</v>
      </c>
      <c r="L215" s="1">
        <v>71.878054000000006</v>
      </c>
      <c r="M215" s="1">
        <v>407429</v>
      </c>
      <c r="N215" s="1">
        <v>250000</v>
      </c>
      <c r="O215" s="1" t="s">
        <v>9960</v>
      </c>
      <c r="P215" s="12" t="s">
        <v>9959</v>
      </c>
      <c r="Q215" s="1" t="s">
        <v>9985</v>
      </c>
      <c r="R215" s="1" t="s">
        <v>9984</v>
      </c>
      <c r="S215" s="1" t="s">
        <v>9956</v>
      </c>
      <c r="T215" s="1" t="s">
        <v>9983</v>
      </c>
      <c r="U215" s="1" t="s">
        <v>568</v>
      </c>
      <c r="V215" s="1" t="s">
        <v>34</v>
      </c>
      <c r="W215" s="1" t="s">
        <v>326</v>
      </c>
      <c r="X215" s="1" t="s">
        <v>7667</v>
      </c>
      <c r="Y215" s="5" t="s">
        <v>38</v>
      </c>
      <c r="Z215" s="1" t="s">
        <v>37</v>
      </c>
    </row>
    <row r="216" spans="1:26" s="18" customFormat="1" ht="60" customHeight="1" x14ac:dyDescent="0.25">
      <c r="A216" s="5">
        <f t="shared" si="5"/>
        <v>213</v>
      </c>
      <c r="B216" s="1" t="s">
        <v>5914</v>
      </c>
      <c r="C216" s="1" t="s">
        <v>970</v>
      </c>
      <c r="D216" s="1" t="s">
        <v>1004</v>
      </c>
      <c r="E216" s="1" t="s">
        <v>9979</v>
      </c>
      <c r="F216" s="1" t="s">
        <v>9979</v>
      </c>
      <c r="G216" s="1" t="s">
        <v>9982</v>
      </c>
      <c r="H216" s="1" t="s">
        <v>9981</v>
      </c>
      <c r="I216" s="1" t="s">
        <v>9980</v>
      </c>
      <c r="J216" s="1" t="s">
        <v>9979</v>
      </c>
      <c r="K216" s="1">
        <v>31.877929999999999</v>
      </c>
      <c r="L216" s="1">
        <v>71.885036999999997</v>
      </c>
      <c r="M216" s="1">
        <v>407000</v>
      </c>
      <c r="N216" s="1">
        <v>250000</v>
      </c>
      <c r="O216" s="1" t="s">
        <v>9960</v>
      </c>
      <c r="P216" s="12" t="s">
        <v>9959</v>
      </c>
      <c r="Q216" s="1" t="s">
        <v>9978</v>
      </c>
      <c r="R216" s="1" t="s">
        <v>9977</v>
      </c>
      <c r="S216" s="1" t="s">
        <v>9956</v>
      </c>
      <c r="T216" s="1" t="s">
        <v>9976</v>
      </c>
      <c r="U216" s="1" t="s">
        <v>568</v>
      </c>
      <c r="V216" s="1" t="s">
        <v>34</v>
      </c>
      <c r="W216" s="1" t="s">
        <v>326</v>
      </c>
      <c r="X216" s="1" t="s">
        <v>7667</v>
      </c>
      <c r="Y216" s="5" t="s">
        <v>38</v>
      </c>
      <c r="Z216" s="1" t="s">
        <v>37</v>
      </c>
    </row>
    <row r="217" spans="1:26" s="18" customFormat="1" ht="60" customHeight="1" x14ac:dyDescent="0.25">
      <c r="A217" s="5">
        <f t="shared" si="5"/>
        <v>214</v>
      </c>
      <c r="B217" s="1" t="s">
        <v>5914</v>
      </c>
      <c r="C217" s="1" t="s">
        <v>970</v>
      </c>
      <c r="D217" s="1" t="s">
        <v>970</v>
      </c>
      <c r="E217" s="1" t="s">
        <v>9968</v>
      </c>
      <c r="F217" s="1" t="s">
        <v>9968</v>
      </c>
      <c r="G217" s="1" t="s">
        <v>8727</v>
      </c>
      <c r="H217" s="1" t="s">
        <v>9975</v>
      </c>
      <c r="I217" s="1" t="s">
        <v>9974</v>
      </c>
      <c r="J217" s="1" t="s">
        <v>9968</v>
      </c>
      <c r="K217" s="1">
        <v>32.468494999999997</v>
      </c>
      <c r="L217" s="1">
        <v>72.455410000000001</v>
      </c>
      <c r="M217" s="1">
        <v>407429</v>
      </c>
      <c r="N217" s="1">
        <v>250000</v>
      </c>
      <c r="O217" s="1" t="s">
        <v>9960</v>
      </c>
      <c r="P217" s="12" t="s">
        <v>9959</v>
      </c>
      <c r="Q217" s="1" t="s">
        <v>9973</v>
      </c>
      <c r="R217" s="1" t="s">
        <v>9972</v>
      </c>
      <c r="S217" s="1" t="s">
        <v>9956</v>
      </c>
      <c r="T217" s="1" t="s">
        <v>9971</v>
      </c>
      <c r="U217" s="1" t="s">
        <v>568</v>
      </c>
      <c r="V217" s="1" t="s">
        <v>34</v>
      </c>
      <c r="W217" s="1" t="s">
        <v>326</v>
      </c>
      <c r="X217" s="1" t="s">
        <v>7667</v>
      </c>
      <c r="Y217" s="5" t="s">
        <v>38</v>
      </c>
      <c r="Z217" s="1" t="s">
        <v>37</v>
      </c>
    </row>
    <row r="218" spans="1:26" s="18" customFormat="1" ht="60" customHeight="1" x14ac:dyDescent="0.25">
      <c r="A218" s="5">
        <f t="shared" si="5"/>
        <v>215</v>
      </c>
      <c r="B218" s="1" t="s">
        <v>5914</v>
      </c>
      <c r="C218" s="1" t="s">
        <v>970</v>
      </c>
      <c r="D218" s="1" t="s">
        <v>970</v>
      </c>
      <c r="E218" s="1" t="s">
        <v>9968</v>
      </c>
      <c r="F218" s="1" t="s">
        <v>9968</v>
      </c>
      <c r="G218" s="1" t="s">
        <v>1514</v>
      </c>
      <c r="H218" s="1" t="s">
        <v>9970</v>
      </c>
      <c r="I218" s="1" t="s">
        <v>9969</v>
      </c>
      <c r="J218" s="1" t="s">
        <v>9968</v>
      </c>
      <c r="K218" s="1">
        <v>32.261780100000003</v>
      </c>
      <c r="L218" s="1">
        <v>72.263348199999996</v>
      </c>
      <c r="M218" s="1">
        <v>407429</v>
      </c>
      <c r="N218" s="1">
        <v>250000</v>
      </c>
      <c r="O218" s="1" t="s">
        <v>9960</v>
      </c>
      <c r="P218" s="12" t="s">
        <v>9959</v>
      </c>
      <c r="Q218" s="1" t="s">
        <v>9967</v>
      </c>
      <c r="R218" s="1" t="s">
        <v>9966</v>
      </c>
      <c r="S218" s="1" t="s">
        <v>9956</v>
      </c>
      <c r="T218" s="1" t="s">
        <v>9965</v>
      </c>
      <c r="U218" s="1" t="s">
        <v>568</v>
      </c>
      <c r="V218" s="1" t="s">
        <v>34</v>
      </c>
      <c r="W218" s="1" t="s">
        <v>326</v>
      </c>
      <c r="X218" s="40" t="s">
        <v>9954</v>
      </c>
      <c r="Y218" s="5" t="s">
        <v>38</v>
      </c>
      <c r="Z218" s="1" t="s">
        <v>37</v>
      </c>
    </row>
    <row r="219" spans="1:26" s="18" customFormat="1" ht="60" customHeight="1" x14ac:dyDescent="0.25">
      <c r="A219" s="5">
        <f t="shared" si="5"/>
        <v>216</v>
      </c>
      <c r="B219" s="1" t="s">
        <v>5914</v>
      </c>
      <c r="C219" s="1" t="s">
        <v>970</v>
      </c>
      <c r="D219" s="1" t="s">
        <v>970</v>
      </c>
      <c r="E219" s="1" t="s">
        <v>9961</v>
      </c>
      <c r="F219" s="1" t="s">
        <v>5983</v>
      </c>
      <c r="G219" s="1" t="s">
        <v>9964</v>
      </c>
      <c r="H219" s="1" t="s">
        <v>9963</v>
      </c>
      <c r="I219" s="1" t="s">
        <v>9962</v>
      </c>
      <c r="J219" s="1" t="s">
        <v>9961</v>
      </c>
      <c r="K219" s="1">
        <v>32.261780100000003</v>
      </c>
      <c r="L219" s="1">
        <v>72.263348199999996</v>
      </c>
      <c r="M219" s="1">
        <v>407429</v>
      </c>
      <c r="N219" s="1">
        <v>250000</v>
      </c>
      <c r="O219" s="1" t="s">
        <v>9960</v>
      </c>
      <c r="P219" s="12" t="s">
        <v>9959</v>
      </c>
      <c r="Q219" s="1" t="s">
        <v>9958</v>
      </c>
      <c r="R219" s="1" t="s">
        <v>9957</v>
      </c>
      <c r="S219" s="1" t="s">
        <v>9956</v>
      </c>
      <c r="T219" s="1" t="s">
        <v>9955</v>
      </c>
      <c r="U219" s="1" t="s">
        <v>568</v>
      </c>
      <c r="V219" s="1" t="s">
        <v>34</v>
      </c>
      <c r="W219" s="1" t="s">
        <v>326</v>
      </c>
      <c r="X219" s="40" t="s">
        <v>9954</v>
      </c>
      <c r="Y219" s="5" t="s">
        <v>38</v>
      </c>
      <c r="Z219" s="1" t="s">
        <v>37</v>
      </c>
    </row>
    <row r="220" spans="1:26" s="18" customFormat="1" ht="60" customHeight="1" x14ac:dyDescent="0.25">
      <c r="A220" s="5">
        <f t="shared" si="5"/>
        <v>217</v>
      </c>
      <c r="B220" s="1" t="s">
        <v>5914</v>
      </c>
      <c r="C220" s="1" t="s">
        <v>970</v>
      </c>
      <c r="D220" s="1" t="s">
        <v>3325</v>
      </c>
      <c r="E220" s="1" t="s">
        <v>9949</v>
      </c>
      <c r="F220" s="1" t="s">
        <v>9953</v>
      </c>
      <c r="G220" s="1" t="s">
        <v>9952</v>
      </c>
      <c r="H220" s="1" t="s">
        <v>9951</v>
      </c>
      <c r="I220" s="1" t="s">
        <v>9950</v>
      </c>
      <c r="J220" s="1" t="s">
        <v>9949</v>
      </c>
      <c r="K220" s="1">
        <v>32.332017</v>
      </c>
      <c r="L220" s="1">
        <v>72.100438999999994</v>
      </c>
      <c r="M220" s="1">
        <v>385000</v>
      </c>
      <c r="N220" s="1">
        <v>250000</v>
      </c>
      <c r="O220" s="1" t="s">
        <v>1296</v>
      </c>
      <c r="P220" s="12" t="s">
        <v>7326</v>
      </c>
      <c r="Q220" s="1" t="s">
        <v>9948</v>
      </c>
      <c r="R220" s="1" t="s">
        <v>9947</v>
      </c>
      <c r="S220" s="1" t="s">
        <v>566</v>
      </c>
      <c r="T220" s="1" t="s">
        <v>9946</v>
      </c>
      <c r="U220" s="1" t="s">
        <v>568</v>
      </c>
      <c r="V220" s="1" t="s">
        <v>34</v>
      </c>
      <c r="W220" s="1" t="s">
        <v>326</v>
      </c>
      <c r="X220" s="12" t="s">
        <v>9945</v>
      </c>
      <c r="Y220" s="5" t="s">
        <v>38</v>
      </c>
      <c r="Z220" s="1" t="s">
        <v>37</v>
      </c>
    </row>
    <row r="221" spans="1:26" s="18" customFormat="1" ht="60" customHeight="1" x14ac:dyDescent="0.25">
      <c r="A221" s="5">
        <f t="shared" si="5"/>
        <v>218</v>
      </c>
      <c r="B221" s="1" t="s">
        <v>5914</v>
      </c>
      <c r="C221" s="1" t="s">
        <v>1080</v>
      </c>
      <c r="D221" s="1" t="s">
        <v>1081</v>
      </c>
      <c r="E221" s="1" t="s">
        <v>9944</v>
      </c>
      <c r="F221" s="1" t="s">
        <v>3384</v>
      </c>
      <c r="G221" s="1" t="s">
        <v>9943</v>
      </c>
      <c r="H221" s="1" t="s">
        <v>9942</v>
      </c>
      <c r="I221" s="1" t="s">
        <v>9941</v>
      </c>
      <c r="J221" s="1" t="s">
        <v>9940</v>
      </c>
      <c r="K221" s="1">
        <v>30.891067</v>
      </c>
      <c r="L221" s="1">
        <v>71.309814000000003</v>
      </c>
      <c r="M221" s="1">
        <v>429714</v>
      </c>
      <c r="N221" s="1">
        <v>250000</v>
      </c>
      <c r="O221" s="1" t="s">
        <v>9903</v>
      </c>
      <c r="P221" s="1" t="s">
        <v>9939</v>
      </c>
      <c r="Q221" s="1" t="s">
        <v>9938</v>
      </c>
      <c r="R221" s="7" t="s">
        <v>9937</v>
      </c>
      <c r="S221" s="7" t="s">
        <v>1117</v>
      </c>
      <c r="T221" s="7" t="s">
        <v>9936</v>
      </c>
      <c r="U221" s="7" t="s">
        <v>1119</v>
      </c>
      <c r="V221" s="7" t="s">
        <v>34</v>
      </c>
      <c r="W221" s="7" t="s">
        <v>612</v>
      </c>
      <c r="X221" s="7">
        <v>45079</v>
      </c>
      <c r="Y221" s="5" t="s">
        <v>38</v>
      </c>
      <c r="Z221" s="1" t="s">
        <v>50</v>
      </c>
    </row>
    <row r="222" spans="1:26" s="18" customFormat="1" ht="60" customHeight="1" x14ac:dyDescent="0.25">
      <c r="A222" s="5">
        <f t="shared" si="5"/>
        <v>219</v>
      </c>
      <c r="B222" s="1" t="s">
        <v>5914</v>
      </c>
      <c r="C222" s="1" t="s">
        <v>1080</v>
      </c>
      <c r="D222" s="1" t="s">
        <v>1080</v>
      </c>
      <c r="E222" s="1" t="s">
        <v>9935</v>
      </c>
      <c r="F222" s="1" t="s">
        <v>9934</v>
      </c>
      <c r="G222" s="1" t="s">
        <v>9933</v>
      </c>
      <c r="H222" s="1" t="s">
        <v>9932</v>
      </c>
      <c r="I222" s="1" t="s">
        <v>9931</v>
      </c>
      <c r="J222" s="1" t="s">
        <v>9930</v>
      </c>
      <c r="K222" s="1">
        <v>31.005586000000001</v>
      </c>
      <c r="L222" s="1">
        <v>70.946208999999996</v>
      </c>
      <c r="M222" s="1">
        <v>429714</v>
      </c>
      <c r="N222" s="1">
        <v>250000</v>
      </c>
      <c r="O222" s="1" t="s">
        <v>9903</v>
      </c>
      <c r="P222" s="1" t="s">
        <v>9637</v>
      </c>
      <c r="Q222" s="1" t="s">
        <v>9929</v>
      </c>
      <c r="R222" s="7" t="s">
        <v>9928</v>
      </c>
      <c r="S222" s="7" t="s">
        <v>1117</v>
      </c>
      <c r="T222" s="7" t="s">
        <v>9927</v>
      </c>
      <c r="U222" s="7" t="s">
        <v>1119</v>
      </c>
      <c r="V222" s="7" t="s">
        <v>34</v>
      </c>
      <c r="W222" s="7" t="s">
        <v>612</v>
      </c>
      <c r="X222" s="7">
        <v>45079</v>
      </c>
      <c r="Y222" s="5" t="s">
        <v>38</v>
      </c>
      <c r="Z222" s="1" t="s">
        <v>50</v>
      </c>
    </row>
    <row r="223" spans="1:26" s="18" customFormat="1" ht="60" customHeight="1" x14ac:dyDescent="0.25">
      <c r="A223" s="5">
        <f t="shared" si="5"/>
        <v>220</v>
      </c>
      <c r="B223" s="1" t="s">
        <v>5914</v>
      </c>
      <c r="C223" s="1" t="s">
        <v>1080</v>
      </c>
      <c r="D223" s="1" t="s">
        <v>1081</v>
      </c>
      <c r="E223" s="1" t="s">
        <v>9926</v>
      </c>
      <c r="F223" s="1" t="s">
        <v>9873</v>
      </c>
      <c r="G223" s="1" t="s">
        <v>9925</v>
      </c>
      <c r="H223" s="1" t="s">
        <v>9924</v>
      </c>
      <c r="I223" s="1" t="s">
        <v>9923</v>
      </c>
      <c r="J223" s="1" t="s">
        <v>9922</v>
      </c>
      <c r="K223" s="1">
        <v>30.987546999999999</v>
      </c>
      <c r="L223" s="1">
        <v>70.872057999999996</v>
      </c>
      <c r="M223" s="1">
        <v>429714</v>
      </c>
      <c r="N223" s="1">
        <v>250000</v>
      </c>
      <c r="O223" s="1" t="s">
        <v>3349</v>
      </c>
      <c r="P223" s="7">
        <v>44987</v>
      </c>
      <c r="Q223" s="1" t="s">
        <v>9921</v>
      </c>
      <c r="R223" s="1" t="s">
        <v>9920</v>
      </c>
      <c r="S223" s="7" t="s">
        <v>34</v>
      </c>
      <c r="T223" s="7" t="s">
        <v>9919</v>
      </c>
      <c r="U223" s="7" t="s">
        <v>1089</v>
      </c>
      <c r="V223" s="7" t="s">
        <v>34</v>
      </c>
      <c r="W223" s="7" t="s">
        <v>612</v>
      </c>
      <c r="X223" s="1" t="s">
        <v>9918</v>
      </c>
      <c r="Y223" s="5" t="s">
        <v>38</v>
      </c>
      <c r="Z223" s="1" t="s">
        <v>50</v>
      </c>
    </row>
    <row r="224" spans="1:26" s="18" customFormat="1" ht="60" customHeight="1" x14ac:dyDescent="0.25">
      <c r="A224" s="5">
        <f t="shared" si="5"/>
        <v>221</v>
      </c>
      <c r="B224" s="1" t="s">
        <v>5914</v>
      </c>
      <c r="C224" s="1" t="s">
        <v>1080</v>
      </c>
      <c r="D224" s="1" t="s">
        <v>1108</v>
      </c>
      <c r="E224" s="1" t="s">
        <v>9917</v>
      </c>
      <c r="F224" s="1" t="s">
        <v>9908</v>
      </c>
      <c r="G224" s="1" t="s">
        <v>9916</v>
      </c>
      <c r="H224" s="1" t="s">
        <v>9915</v>
      </c>
      <c r="I224" s="1" t="s">
        <v>9914</v>
      </c>
      <c r="J224" s="1" t="s">
        <v>9913</v>
      </c>
      <c r="K224" s="1">
        <v>31.03548</v>
      </c>
      <c r="L224" s="1">
        <v>71.082160000000002</v>
      </c>
      <c r="M224" s="1">
        <v>429714</v>
      </c>
      <c r="N224" s="1">
        <v>250000</v>
      </c>
      <c r="O224" s="1" t="s">
        <v>9903</v>
      </c>
      <c r="P224" s="1" t="s">
        <v>9637</v>
      </c>
      <c r="Q224" s="1" t="s">
        <v>9912</v>
      </c>
      <c r="R224" s="7" t="s">
        <v>9911</v>
      </c>
      <c r="S224" s="7" t="s">
        <v>1117</v>
      </c>
      <c r="T224" s="7" t="s">
        <v>9910</v>
      </c>
      <c r="U224" s="7" t="s">
        <v>1119</v>
      </c>
      <c r="V224" s="7" t="s">
        <v>34</v>
      </c>
      <c r="W224" s="7" t="s">
        <v>612</v>
      </c>
      <c r="X224" s="7">
        <v>45079</v>
      </c>
      <c r="Y224" s="5" t="s">
        <v>38</v>
      </c>
      <c r="Z224" s="1" t="s">
        <v>50</v>
      </c>
    </row>
    <row r="225" spans="1:26" s="18" customFormat="1" ht="60" customHeight="1" x14ac:dyDescent="0.25">
      <c r="A225" s="5">
        <f t="shared" si="5"/>
        <v>222</v>
      </c>
      <c r="B225" s="1" t="s">
        <v>5914</v>
      </c>
      <c r="C225" s="1" t="s">
        <v>1080</v>
      </c>
      <c r="D225" s="1" t="s">
        <v>1108</v>
      </c>
      <c r="E225" s="1" t="s">
        <v>9909</v>
      </c>
      <c r="F225" s="1" t="s">
        <v>9908</v>
      </c>
      <c r="G225" s="1" t="s">
        <v>9907</v>
      </c>
      <c r="H225" s="1" t="s">
        <v>9906</v>
      </c>
      <c r="I225" s="1" t="s">
        <v>9905</v>
      </c>
      <c r="J225" s="1" t="s">
        <v>9904</v>
      </c>
      <c r="K225" s="1">
        <v>31.070979999999999</v>
      </c>
      <c r="L225" s="1">
        <v>71.184914000000006</v>
      </c>
      <c r="M225" s="1">
        <v>429714</v>
      </c>
      <c r="N225" s="1">
        <v>250000</v>
      </c>
      <c r="O225" s="1" t="s">
        <v>9903</v>
      </c>
      <c r="P225" s="1" t="s">
        <v>9637</v>
      </c>
      <c r="Q225" s="1" t="s">
        <v>9902</v>
      </c>
      <c r="R225" s="7" t="s">
        <v>9901</v>
      </c>
      <c r="S225" s="7" t="s">
        <v>1117</v>
      </c>
      <c r="T225" s="7" t="s">
        <v>9900</v>
      </c>
      <c r="U225" s="7" t="s">
        <v>1119</v>
      </c>
      <c r="V225" s="7" t="s">
        <v>34</v>
      </c>
      <c r="W225" s="7" t="s">
        <v>612</v>
      </c>
      <c r="X225" s="7">
        <v>45079</v>
      </c>
      <c r="Y225" s="5" t="s">
        <v>38</v>
      </c>
      <c r="Z225" s="1" t="s">
        <v>50</v>
      </c>
    </row>
    <row r="226" spans="1:26" s="18" customFormat="1" ht="60" customHeight="1" x14ac:dyDescent="0.25">
      <c r="A226" s="5">
        <f t="shared" si="5"/>
        <v>223</v>
      </c>
      <c r="B226" s="1" t="s">
        <v>5914</v>
      </c>
      <c r="C226" s="1" t="s">
        <v>1080</v>
      </c>
      <c r="D226" s="1" t="s">
        <v>1081</v>
      </c>
      <c r="E226" s="1" t="s">
        <v>9899</v>
      </c>
      <c r="F226" s="1" t="s">
        <v>1129</v>
      </c>
      <c r="G226" s="1" t="s">
        <v>9898</v>
      </c>
      <c r="H226" s="1" t="s">
        <v>9897</v>
      </c>
      <c r="I226" s="1" t="s">
        <v>9896</v>
      </c>
      <c r="J226" s="1" t="s">
        <v>9895</v>
      </c>
      <c r="K226" s="1">
        <v>31.062314000000001</v>
      </c>
      <c r="L226" s="1">
        <v>71.246291999999997</v>
      </c>
      <c r="M226" s="1">
        <v>429000</v>
      </c>
      <c r="N226" s="1">
        <v>250000</v>
      </c>
      <c r="O226" s="1" t="s">
        <v>3236</v>
      </c>
      <c r="P226" s="12" t="s">
        <v>3378</v>
      </c>
      <c r="Q226" s="7" t="s">
        <v>9894</v>
      </c>
      <c r="R226" s="7" t="s">
        <v>9893</v>
      </c>
      <c r="S226" s="7" t="s">
        <v>34</v>
      </c>
      <c r="T226" s="7" t="s">
        <v>9892</v>
      </c>
      <c r="U226" s="7" t="s">
        <v>1089</v>
      </c>
      <c r="V226" s="7" t="s">
        <v>34</v>
      </c>
      <c r="W226" s="7" t="s">
        <v>612</v>
      </c>
      <c r="X226" s="40" t="s">
        <v>3398</v>
      </c>
      <c r="Y226" s="5" t="s">
        <v>38</v>
      </c>
      <c r="Z226" s="1" t="s">
        <v>50</v>
      </c>
    </row>
    <row r="227" spans="1:26" s="18" customFormat="1" ht="60" customHeight="1" x14ac:dyDescent="0.25">
      <c r="A227" s="5">
        <f t="shared" si="5"/>
        <v>224</v>
      </c>
      <c r="B227" s="1" t="s">
        <v>5914</v>
      </c>
      <c r="C227" s="1" t="s">
        <v>1080</v>
      </c>
      <c r="D227" s="1" t="s">
        <v>1080</v>
      </c>
      <c r="E227" s="1" t="s">
        <v>9887</v>
      </c>
      <c r="F227" s="1" t="s">
        <v>9891</v>
      </c>
      <c r="G227" s="1" t="s">
        <v>9890</v>
      </c>
      <c r="H227" s="1" t="s">
        <v>9889</v>
      </c>
      <c r="I227" s="1" t="s">
        <v>9888</v>
      </c>
      <c r="J227" s="1" t="s">
        <v>9887</v>
      </c>
      <c r="K227" s="1">
        <v>31.063621000000001</v>
      </c>
      <c r="L227" s="1">
        <v>71.017223999999999</v>
      </c>
      <c r="M227" s="1">
        <v>429714</v>
      </c>
      <c r="N227" s="1">
        <v>250000</v>
      </c>
      <c r="O227" s="1" t="s">
        <v>3236</v>
      </c>
      <c r="P227" s="1" t="s">
        <v>9637</v>
      </c>
      <c r="Q227" s="1" t="s">
        <v>9886</v>
      </c>
      <c r="R227" s="7" t="s">
        <v>9885</v>
      </c>
      <c r="S227" s="7" t="s">
        <v>34</v>
      </c>
      <c r="T227" s="7" t="s">
        <v>9884</v>
      </c>
      <c r="U227" s="7" t="s">
        <v>1089</v>
      </c>
      <c r="V227" s="7" t="s">
        <v>34</v>
      </c>
      <c r="W227" s="7" t="s">
        <v>612</v>
      </c>
      <c r="X227" s="40" t="s">
        <v>3382</v>
      </c>
      <c r="Y227" s="5" t="s">
        <v>38</v>
      </c>
      <c r="Z227" s="1" t="s">
        <v>50</v>
      </c>
    </row>
    <row r="228" spans="1:26" s="18" customFormat="1" ht="60" customHeight="1" x14ac:dyDescent="0.25">
      <c r="A228" s="5">
        <f t="shared" si="5"/>
        <v>225</v>
      </c>
      <c r="B228" s="1" t="s">
        <v>5914</v>
      </c>
      <c r="C228" s="1" t="s">
        <v>1080</v>
      </c>
      <c r="D228" s="1" t="s">
        <v>1080</v>
      </c>
      <c r="E228" s="1" t="s">
        <v>9883</v>
      </c>
      <c r="F228" s="1" t="s">
        <v>9882</v>
      </c>
      <c r="G228" s="1" t="s">
        <v>9881</v>
      </c>
      <c r="H228" s="1" t="s">
        <v>9880</v>
      </c>
      <c r="I228" s="1" t="s">
        <v>9879</v>
      </c>
      <c r="J228" s="1" t="s">
        <v>9878</v>
      </c>
      <c r="K228" s="59">
        <v>30.886050000000001</v>
      </c>
      <c r="L228" s="1">
        <v>70.925432000000001</v>
      </c>
      <c r="M228" s="1">
        <v>429714</v>
      </c>
      <c r="N228" s="1">
        <v>250000</v>
      </c>
      <c r="O228" s="1" t="s">
        <v>1114</v>
      </c>
      <c r="P228" s="40" t="s">
        <v>9637</v>
      </c>
      <c r="Q228" s="1" t="s">
        <v>9877</v>
      </c>
      <c r="R228" s="7" t="s">
        <v>9876</v>
      </c>
      <c r="S228" s="1" t="s">
        <v>3406</v>
      </c>
      <c r="T228" s="7" t="s">
        <v>9875</v>
      </c>
      <c r="U228" s="7" t="s">
        <v>3408</v>
      </c>
      <c r="V228" s="7" t="s">
        <v>34</v>
      </c>
      <c r="W228" s="7" t="s">
        <v>612</v>
      </c>
      <c r="X228" s="12" t="s">
        <v>9828</v>
      </c>
      <c r="Y228" s="5" t="s">
        <v>38</v>
      </c>
      <c r="Z228" s="1" t="s">
        <v>50</v>
      </c>
    </row>
    <row r="229" spans="1:26" s="18" customFormat="1" ht="60" customHeight="1" x14ac:dyDescent="0.25">
      <c r="A229" s="5">
        <f t="shared" si="5"/>
        <v>226</v>
      </c>
      <c r="B229" s="1" t="s">
        <v>5914</v>
      </c>
      <c r="C229" s="1" t="s">
        <v>1080</v>
      </c>
      <c r="D229" s="1" t="s">
        <v>1080</v>
      </c>
      <c r="E229" s="1" t="s">
        <v>9874</v>
      </c>
      <c r="F229" s="1" t="s">
        <v>9873</v>
      </c>
      <c r="G229" s="1" t="s">
        <v>3043</v>
      </c>
      <c r="H229" s="1" t="s">
        <v>9872</v>
      </c>
      <c r="I229" s="1" t="s">
        <v>9871</v>
      </c>
      <c r="J229" s="1" t="s">
        <v>9870</v>
      </c>
      <c r="K229" s="1">
        <v>30.98339</v>
      </c>
      <c r="L229" s="1">
        <v>71.090686000000005</v>
      </c>
      <c r="M229" s="1">
        <v>429714</v>
      </c>
      <c r="N229" s="1">
        <v>250000</v>
      </c>
      <c r="O229" s="1" t="s">
        <v>3236</v>
      </c>
      <c r="P229" s="1" t="s">
        <v>9637</v>
      </c>
      <c r="Q229" s="1" t="s">
        <v>9869</v>
      </c>
      <c r="R229" s="7" t="s">
        <v>9868</v>
      </c>
      <c r="S229" s="7" t="s">
        <v>34</v>
      </c>
      <c r="T229" s="7" t="s">
        <v>9867</v>
      </c>
      <c r="U229" s="7" t="s">
        <v>1089</v>
      </c>
      <c r="V229" s="7" t="s">
        <v>34</v>
      </c>
      <c r="W229" s="7" t="s">
        <v>612</v>
      </c>
      <c r="X229" s="40" t="s">
        <v>3382</v>
      </c>
      <c r="Y229" s="5" t="s">
        <v>38</v>
      </c>
      <c r="Z229" s="1" t="s">
        <v>50</v>
      </c>
    </row>
    <row r="230" spans="1:26" s="18" customFormat="1" ht="60" customHeight="1" x14ac:dyDescent="0.25">
      <c r="A230" s="5">
        <f t="shared" si="5"/>
        <v>227</v>
      </c>
      <c r="B230" s="1" t="s">
        <v>5914</v>
      </c>
      <c r="C230" s="1" t="s">
        <v>1080</v>
      </c>
      <c r="D230" s="1" t="s">
        <v>1081</v>
      </c>
      <c r="E230" s="1" t="s">
        <v>1120</v>
      </c>
      <c r="F230" s="1" t="s">
        <v>1081</v>
      </c>
      <c r="G230" s="1" t="s">
        <v>119</v>
      </c>
      <c r="H230" s="1" t="s">
        <v>9866</v>
      </c>
      <c r="I230" s="1" t="s">
        <v>9865</v>
      </c>
      <c r="J230" s="1" t="s">
        <v>1124</v>
      </c>
      <c r="K230" s="59">
        <v>30.796500000000002</v>
      </c>
      <c r="L230" s="59">
        <v>71.342577000000006</v>
      </c>
      <c r="M230" s="1">
        <v>429714</v>
      </c>
      <c r="N230" s="1">
        <v>250000</v>
      </c>
      <c r="O230" s="1" t="s">
        <v>3236</v>
      </c>
      <c r="P230" s="1" t="s">
        <v>9637</v>
      </c>
      <c r="Q230" s="1" t="s">
        <v>9864</v>
      </c>
      <c r="R230" s="7" t="s">
        <v>9863</v>
      </c>
      <c r="S230" s="7" t="s">
        <v>34</v>
      </c>
      <c r="T230" s="7" t="s">
        <v>9862</v>
      </c>
      <c r="U230" s="7" t="s">
        <v>1089</v>
      </c>
      <c r="V230" s="7" t="s">
        <v>34</v>
      </c>
      <c r="W230" s="7" t="s">
        <v>612</v>
      </c>
      <c r="X230" s="40" t="s">
        <v>3382</v>
      </c>
      <c r="Y230" s="5" t="s">
        <v>38</v>
      </c>
      <c r="Z230" s="1" t="s">
        <v>50</v>
      </c>
    </row>
    <row r="231" spans="1:26" s="18" customFormat="1" ht="60" customHeight="1" x14ac:dyDescent="0.25">
      <c r="A231" s="5">
        <f t="shared" si="5"/>
        <v>228</v>
      </c>
      <c r="B231" s="1" t="s">
        <v>5914</v>
      </c>
      <c r="C231" s="1" t="s">
        <v>1080</v>
      </c>
      <c r="D231" s="1" t="s">
        <v>1081</v>
      </c>
      <c r="E231" s="1" t="s">
        <v>9857</v>
      </c>
      <c r="F231" s="1" t="s">
        <v>9861</v>
      </c>
      <c r="G231" s="1" t="s">
        <v>9860</v>
      </c>
      <c r="H231" s="1" t="s">
        <v>9859</v>
      </c>
      <c r="I231" s="1" t="s">
        <v>9858</v>
      </c>
      <c r="J231" s="1" t="s">
        <v>9857</v>
      </c>
      <c r="K231" s="1">
        <v>30.794333000000002</v>
      </c>
      <c r="L231" s="1">
        <v>71.661472000000003</v>
      </c>
      <c r="M231" s="1">
        <v>429714</v>
      </c>
      <c r="N231" s="1">
        <v>250000</v>
      </c>
      <c r="O231" s="1" t="s">
        <v>3236</v>
      </c>
      <c r="P231" s="1" t="s">
        <v>9637</v>
      </c>
      <c r="Q231" s="1" t="s">
        <v>9856</v>
      </c>
      <c r="R231" s="7" t="s">
        <v>9855</v>
      </c>
      <c r="S231" s="7" t="s">
        <v>34</v>
      </c>
      <c r="T231" s="7" t="s">
        <v>9854</v>
      </c>
      <c r="U231" s="7" t="s">
        <v>1089</v>
      </c>
      <c r="V231" s="7" t="s">
        <v>34</v>
      </c>
      <c r="W231" s="7" t="s">
        <v>612</v>
      </c>
      <c r="X231" s="40" t="s">
        <v>3382</v>
      </c>
      <c r="Y231" s="5" t="s">
        <v>38</v>
      </c>
      <c r="Z231" s="1" t="s">
        <v>50</v>
      </c>
    </row>
    <row r="232" spans="1:26" s="18" customFormat="1" ht="60" customHeight="1" x14ac:dyDescent="0.25">
      <c r="A232" s="5">
        <f t="shared" si="5"/>
        <v>229</v>
      </c>
      <c r="B232" s="1" t="s">
        <v>5914</v>
      </c>
      <c r="C232" s="1" t="s">
        <v>1080</v>
      </c>
      <c r="D232" s="1" t="s">
        <v>1081</v>
      </c>
      <c r="E232" s="1" t="s">
        <v>9850</v>
      </c>
      <c r="F232" s="1" t="s">
        <v>1081</v>
      </c>
      <c r="G232" s="1" t="s">
        <v>9853</v>
      </c>
      <c r="H232" s="1" t="s">
        <v>9852</v>
      </c>
      <c r="I232" s="1" t="s">
        <v>9851</v>
      </c>
      <c r="J232" s="1" t="s">
        <v>9850</v>
      </c>
      <c r="K232" s="1">
        <v>30.905435000000001</v>
      </c>
      <c r="L232" s="1">
        <v>71.505244000000005</v>
      </c>
      <c r="M232" s="1">
        <v>429714</v>
      </c>
      <c r="N232" s="1">
        <v>250000</v>
      </c>
      <c r="O232" s="1" t="s">
        <v>3236</v>
      </c>
      <c r="P232" s="1" t="s">
        <v>9637</v>
      </c>
      <c r="Q232" s="1" t="s">
        <v>9849</v>
      </c>
      <c r="R232" s="7" t="s">
        <v>9848</v>
      </c>
      <c r="S232" s="7" t="s">
        <v>34</v>
      </c>
      <c r="T232" s="7" t="s">
        <v>9847</v>
      </c>
      <c r="U232" s="7" t="s">
        <v>1089</v>
      </c>
      <c r="V232" s="7" t="s">
        <v>34</v>
      </c>
      <c r="W232" s="7" t="s">
        <v>612</v>
      </c>
      <c r="X232" s="40" t="s">
        <v>3382</v>
      </c>
      <c r="Y232" s="5" t="s">
        <v>38</v>
      </c>
      <c r="Z232" s="1" t="s">
        <v>50</v>
      </c>
    </row>
    <row r="233" spans="1:26" s="18" customFormat="1" ht="60" customHeight="1" x14ac:dyDescent="0.25">
      <c r="A233" s="5">
        <f t="shared" si="5"/>
        <v>230</v>
      </c>
      <c r="B233" s="1" t="s">
        <v>5914</v>
      </c>
      <c r="C233" s="1" t="s">
        <v>1080</v>
      </c>
      <c r="D233" s="1" t="s">
        <v>1081</v>
      </c>
      <c r="E233" s="1" t="s">
        <v>9844</v>
      </c>
      <c r="F233" s="1" t="s">
        <v>3400</v>
      </c>
      <c r="G233" s="1" t="s">
        <v>9846</v>
      </c>
      <c r="H233" s="1" t="s">
        <v>9845</v>
      </c>
      <c r="I233" s="1" t="s">
        <v>3403</v>
      </c>
      <c r="J233" s="1" t="s">
        <v>9844</v>
      </c>
      <c r="K233" s="59">
        <v>30.8093</v>
      </c>
      <c r="L233" s="59">
        <v>70.863600000000005</v>
      </c>
      <c r="M233" s="1">
        <v>429714</v>
      </c>
      <c r="N233" s="1">
        <v>250000</v>
      </c>
      <c r="O233" s="1" t="s">
        <v>3236</v>
      </c>
      <c r="P233" s="12" t="s">
        <v>9705</v>
      </c>
      <c r="Q233" s="1" t="s">
        <v>9843</v>
      </c>
      <c r="R233" s="7" t="s">
        <v>9842</v>
      </c>
      <c r="S233" s="7" t="s">
        <v>34</v>
      </c>
      <c r="T233" s="7" t="s">
        <v>9841</v>
      </c>
      <c r="U233" s="7" t="s">
        <v>1089</v>
      </c>
      <c r="V233" s="7" t="s">
        <v>34</v>
      </c>
      <c r="W233" s="7" t="s">
        <v>612</v>
      </c>
      <c r="X233" s="40" t="s">
        <v>9820</v>
      </c>
      <c r="Y233" s="5" t="s">
        <v>38</v>
      </c>
      <c r="Z233" s="1" t="s">
        <v>50</v>
      </c>
    </row>
    <row r="234" spans="1:26" s="18" customFormat="1" ht="60" customHeight="1" x14ac:dyDescent="0.25">
      <c r="A234" s="5">
        <f t="shared" si="5"/>
        <v>231</v>
      </c>
      <c r="B234" s="1" t="s">
        <v>5914</v>
      </c>
      <c r="C234" s="1" t="s">
        <v>1080</v>
      </c>
      <c r="D234" s="1" t="s">
        <v>1081</v>
      </c>
      <c r="E234" s="1" t="s">
        <v>9824</v>
      </c>
      <c r="F234" s="1" t="s">
        <v>9827</v>
      </c>
      <c r="G234" s="1" t="s">
        <v>559</v>
      </c>
      <c r="H234" s="1" t="s">
        <v>9840</v>
      </c>
      <c r="I234" s="1" t="s">
        <v>9839</v>
      </c>
      <c r="J234" s="1" t="s">
        <v>9824</v>
      </c>
      <c r="K234" s="59">
        <v>31.403379000000001</v>
      </c>
      <c r="L234" s="1">
        <v>70.921113000000005</v>
      </c>
      <c r="M234" s="1">
        <v>429714</v>
      </c>
      <c r="N234" s="1">
        <v>250000</v>
      </c>
      <c r="O234" s="1" t="s">
        <v>1114</v>
      </c>
      <c r="P234" s="12" t="s">
        <v>9705</v>
      </c>
      <c r="Q234" s="1" t="s">
        <v>9838</v>
      </c>
      <c r="R234" s="7" t="s">
        <v>9837</v>
      </c>
      <c r="S234" s="1" t="s">
        <v>3406</v>
      </c>
      <c r="T234" s="7" t="s">
        <v>9836</v>
      </c>
      <c r="U234" s="7" t="s">
        <v>3408</v>
      </c>
      <c r="V234" s="7" t="s">
        <v>34</v>
      </c>
      <c r="W234" s="7" t="s">
        <v>612</v>
      </c>
      <c r="X234" s="12" t="s">
        <v>9828</v>
      </c>
      <c r="Y234" s="5" t="s">
        <v>38</v>
      </c>
      <c r="Z234" s="1" t="s">
        <v>50</v>
      </c>
    </row>
    <row r="235" spans="1:26" s="18" customFormat="1" ht="60" customHeight="1" x14ac:dyDescent="0.25">
      <c r="A235" s="5">
        <f t="shared" si="5"/>
        <v>232</v>
      </c>
      <c r="B235" s="1" t="s">
        <v>5914</v>
      </c>
      <c r="C235" s="1" t="s">
        <v>1080</v>
      </c>
      <c r="D235" s="1" t="s">
        <v>1081</v>
      </c>
      <c r="E235" s="1" t="s">
        <v>9832</v>
      </c>
      <c r="F235" s="1" t="s">
        <v>9827</v>
      </c>
      <c r="G235" s="1" t="s">
        <v>9835</v>
      </c>
      <c r="H235" s="1" t="s">
        <v>9834</v>
      </c>
      <c r="I235" s="1" t="s">
        <v>9833</v>
      </c>
      <c r="J235" s="1" t="s">
        <v>9832</v>
      </c>
      <c r="K235" s="1">
        <v>31.052614999999999</v>
      </c>
      <c r="L235" s="1">
        <v>71.309669999999997</v>
      </c>
      <c r="M235" s="1">
        <v>429714</v>
      </c>
      <c r="N235" s="1">
        <v>250000</v>
      </c>
      <c r="O235" s="1" t="s">
        <v>1114</v>
      </c>
      <c r="P235" s="12" t="s">
        <v>9705</v>
      </c>
      <c r="Q235" s="1" t="s">
        <v>9831</v>
      </c>
      <c r="R235" s="7" t="s">
        <v>9830</v>
      </c>
      <c r="S235" s="1" t="s">
        <v>3406</v>
      </c>
      <c r="T235" s="7" t="s">
        <v>9829</v>
      </c>
      <c r="U235" s="7" t="s">
        <v>3408</v>
      </c>
      <c r="V235" s="7" t="s">
        <v>34</v>
      </c>
      <c r="W235" s="7" t="s">
        <v>612</v>
      </c>
      <c r="X235" s="12" t="s">
        <v>9828</v>
      </c>
      <c r="Y235" s="5" t="s">
        <v>38</v>
      </c>
      <c r="Z235" s="1" t="s">
        <v>50</v>
      </c>
    </row>
    <row r="236" spans="1:26" s="18" customFormat="1" ht="60" customHeight="1" x14ac:dyDescent="0.25">
      <c r="A236" s="5">
        <f t="shared" si="5"/>
        <v>233</v>
      </c>
      <c r="B236" s="1" t="s">
        <v>5914</v>
      </c>
      <c r="C236" s="1" t="s">
        <v>1080</v>
      </c>
      <c r="D236" s="1" t="s">
        <v>1081</v>
      </c>
      <c r="E236" s="1" t="s">
        <v>9824</v>
      </c>
      <c r="F236" s="1" t="s">
        <v>9827</v>
      </c>
      <c r="G236" s="1" t="s">
        <v>3534</v>
      </c>
      <c r="H236" s="1" t="s">
        <v>9826</v>
      </c>
      <c r="I236" s="1" t="s">
        <v>9825</v>
      </c>
      <c r="J236" s="1" t="s">
        <v>9824</v>
      </c>
      <c r="K236" s="1">
        <v>31.109570999999999</v>
      </c>
      <c r="L236" s="1">
        <v>71.310350999999997</v>
      </c>
      <c r="M236" s="1">
        <v>429714</v>
      </c>
      <c r="N236" s="1">
        <v>250000</v>
      </c>
      <c r="O236" s="1" t="s">
        <v>3236</v>
      </c>
      <c r="P236" s="12" t="s">
        <v>3689</v>
      </c>
      <c r="Q236" s="1" t="s">
        <v>9823</v>
      </c>
      <c r="R236" s="7" t="s">
        <v>9822</v>
      </c>
      <c r="S236" s="7" t="s">
        <v>34</v>
      </c>
      <c r="T236" s="7" t="s">
        <v>9821</v>
      </c>
      <c r="U236" s="7" t="s">
        <v>568</v>
      </c>
      <c r="V236" s="7" t="s">
        <v>34</v>
      </c>
      <c r="W236" s="7" t="s">
        <v>612</v>
      </c>
      <c r="X236" s="40" t="s">
        <v>9820</v>
      </c>
      <c r="Y236" s="5" t="s">
        <v>38</v>
      </c>
      <c r="Z236" s="1" t="s">
        <v>50</v>
      </c>
    </row>
    <row r="237" spans="1:26" s="18" customFormat="1" ht="60" customHeight="1" x14ac:dyDescent="0.25">
      <c r="A237" s="5">
        <f t="shared" si="5"/>
        <v>234</v>
      </c>
      <c r="B237" s="1" t="s">
        <v>5914</v>
      </c>
      <c r="C237" s="1" t="s">
        <v>1080</v>
      </c>
      <c r="D237" s="1" t="s">
        <v>1080</v>
      </c>
      <c r="E237" s="1" t="s">
        <v>9816</v>
      </c>
      <c r="F237" s="1" t="s">
        <v>1081</v>
      </c>
      <c r="G237" s="1" t="s">
        <v>9819</v>
      </c>
      <c r="H237" s="1" t="s">
        <v>9818</v>
      </c>
      <c r="I237" s="1" t="s">
        <v>9817</v>
      </c>
      <c r="J237" s="1" t="s">
        <v>9816</v>
      </c>
      <c r="K237" s="59">
        <v>31.033608000000001</v>
      </c>
      <c r="L237" s="1">
        <v>70.894019999999998</v>
      </c>
      <c r="M237" s="1">
        <v>429714</v>
      </c>
      <c r="N237" s="1">
        <v>250000</v>
      </c>
      <c r="O237" s="1" t="s">
        <v>1114</v>
      </c>
      <c r="P237" s="40" t="s">
        <v>9637</v>
      </c>
      <c r="Q237" s="7" t="s">
        <v>9815</v>
      </c>
      <c r="R237" s="7" t="s">
        <v>9814</v>
      </c>
      <c r="S237" s="7" t="s">
        <v>3416</v>
      </c>
      <c r="T237" s="7" t="s">
        <v>9813</v>
      </c>
      <c r="U237" s="7" t="s">
        <v>9812</v>
      </c>
      <c r="V237" s="7" t="s">
        <v>34</v>
      </c>
      <c r="W237" s="7" t="s">
        <v>612</v>
      </c>
      <c r="X237" s="1" t="s">
        <v>9811</v>
      </c>
      <c r="Y237" s="5" t="s">
        <v>38</v>
      </c>
      <c r="Z237" s="5" t="s">
        <v>50</v>
      </c>
    </row>
    <row r="238" spans="1:26" s="18" customFormat="1" ht="60" customHeight="1" x14ac:dyDescent="0.25">
      <c r="A238" s="5">
        <f t="shared" si="5"/>
        <v>235</v>
      </c>
      <c r="B238" s="1" t="s">
        <v>5914</v>
      </c>
      <c r="C238" s="1" t="s">
        <v>1080</v>
      </c>
      <c r="D238" s="1" t="s">
        <v>1081</v>
      </c>
      <c r="E238" s="1" t="s">
        <v>9808</v>
      </c>
      <c r="F238" s="1" t="s">
        <v>3384</v>
      </c>
      <c r="G238" s="1" t="s">
        <v>8042</v>
      </c>
      <c r="H238" s="1" t="s">
        <v>9810</v>
      </c>
      <c r="I238" s="1" t="s">
        <v>9809</v>
      </c>
      <c r="J238" s="1" t="s">
        <v>9808</v>
      </c>
      <c r="K238" s="59">
        <v>30.977108000000001</v>
      </c>
      <c r="L238" s="59">
        <v>71.259765999999999</v>
      </c>
      <c r="M238" s="1">
        <v>407000</v>
      </c>
      <c r="N238" s="1">
        <v>250000</v>
      </c>
      <c r="O238" s="1" t="s">
        <v>3331</v>
      </c>
      <c r="P238" s="12" t="s">
        <v>9807</v>
      </c>
      <c r="Q238" s="1" t="s">
        <v>9806</v>
      </c>
      <c r="R238" s="12" t="s">
        <v>9805</v>
      </c>
      <c r="S238" s="12" t="s">
        <v>34</v>
      </c>
      <c r="T238" s="12" t="s">
        <v>9804</v>
      </c>
      <c r="U238" s="12" t="s">
        <v>9803</v>
      </c>
      <c r="V238" s="12" t="s">
        <v>34</v>
      </c>
      <c r="W238" s="12" t="s">
        <v>326</v>
      </c>
      <c r="X238" s="40" t="s">
        <v>9802</v>
      </c>
      <c r="Y238" s="5" t="s">
        <v>38</v>
      </c>
      <c r="Z238" s="1" t="s">
        <v>50</v>
      </c>
    </row>
    <row r="239" spans="1:26" s="18" customFormat="1" ht="60" customHeight="1" x14ac:dyDescent="0.25">
      <c r="A239" s="5">
        <f t="shared" si="5"/>
        <v>236</v>
      </c>
      <c r="B239" s="1" t="s">
        <v>5914</v>
      </c>
      <c r="C239" s="1" t="s">
        <v>1215</v>
      </c>
      <c r="D239" s="1" t="s">
        <v>1215</v>
      </c>
      <c r="E239" s="1" t="s">
        <v>9761</v>
      </c>
      <c r="F239" s="5" t="s">
        <v>9761</v>
      </c>
      <c r="G239" s="5" t="s">
        <v>9801</v>
      </c>
      <c r="H239" s="1" t="s">
        <v>9800</v>
      </c>
      <c r="I239" s="1">
        <v>3006099838</v>
      </c>
      <c r="J239" s="1" t="s">
        <v>9796</v>
      </c>
      <c r="K239" s="59">
        <v>32.577995000000001</v>
      </c>
      <c r="L239" s="1">
        <v>71.549772000000004</v>
      </c>
      <c r="M239" s="1">
        <v>430000</v>
      </c>
      <c r="N239" s="1">
        <v>250000</v>
      </c>
      <c r="O239" s="1" t="s">
        <v>9760</v>
      </c>
      <c r="P239" s="1" t="s">
        <v>9738</v>
      </c>
      <c r="Q239" s="1" t="s">
        <v>9799</v>
      </c>
      <c r="R239" s="1" t="s">
        <v>9790</v>
      </c>
      <c r="S239" s="1" t="s">
        <v>58</v>
      </c>
      <c r="T239" s="1" t="s">
        <v>9735</v>
      </c>
      <c r="U239" s="1" t="s">
        <v>9711</v>
      </c>
      <c r="V239" s="1" t="s">
        <v>58</v>
      </c>
      <c r="W239" s="1" t="s">
        <v>3121</v>
      </c>
      <c r="X239" s="40" t="s">
        <v>9693</v>
      </c>
      <c r="Y239" s="5" t="s">
        <v>38</v>
      </c>
      <c r="Z239" s="1" t="s">
        <v>37</v>
      </c>
    </row>
    <row r="240" spans="1:26" s="18" customFormat="1" ht="60" customHeight="1" x14ac:dyDescent="0.25">
      <c r="A240" s="5">
        <f t="shared" si="5"/>
        <v>237</v>
      </c>
      <c r="B240" s="1" t="s">
        <v>5914</v>
      </c>
      <c r="C240" s="1" t="s">
        <v>1215</v>
      </c>
      <c r="D240" s="1" t="s">
        <v>1215</v>
      </c>
      <c r="E240" s="1" t="s">
        <v>9761</v>
      </c>
      <c r="F240" s="5" t="s">
        <v>9761</v>
      </c>
      <c r="G240" s="5" t="s">
        <v>9798</v>
      </c>
      <c r="H240" s="1" t="s">
        <v>9797</v>
      </c>
      <c r="I240" s="1">
        <v>3076787089</v>
      </c>
      <c r="J240" s="1" t="s">
        <v>9796</v>
      </c>
      <c r="K240" s="59">
        <v>32.577995000000001</v>
      </c>
      <c r="L240" s="1">
        <v>71.549772000000004</v>
      </c>
      <c r="M240" s="1">
        <v>430000</v>
      </c>
      <c r="N240" s="1">
        <v>250000</v>
      </c>
      <c r="O240" s="1" t="s">
        <v>9760</v>
      </c>
      <c r="P240" s="1" t="s">
        <v>9738</v>
      </c>
      <c r="Q240" s="1" t="s">
        <v>9795</v>
      </c>
      <c r="R240" s="1" t="s">
        <v>9794</v>
      </c>
      <c r="S240" s="1" t="s">
        <v>58</v>
      </c>
      <c r="T240" s="1" t="s">
        <v>9735</v>
      </c>
      <c r="U240" s="1" t="s">
        <v>9711</v>
      </c>
      <c r="V240" s="1" t="s">
        <v>58</v>
      </c>
      <c r="W240" s="1" t="s">
        <v>3121</v>
      </c>
      <c r="X240" s="40" t="s">
        <v>9693</v>
      </c>
      <c r="Y240" s="5" t="s">
        <v>38</v>
      </c>
      <c r="Z240" s="1" t="s">
        <v>37</v>
      </c>
    </row>
    <row r="241" spans="1:26" s="18" customFormat="1" ht="60" customHeight="1" x14ac:dyDescent="0.25">
      <c r="A241" s="5">
        <f t="shared" si="5"/>
        <v>238</v>
      </c>
      <c r="B241" s="1" t="s">
        <v>5914</v>
      </c>
      <c r="C241" s="1" t="s">
        <v>1215</v>
      </c>
      <c r="D241" s="1" t="s">
        <v>1215</v>
      </c>
      <c r="E241" s="1" t="s">
        <v>9777</v>
      </c>
      <c r="F241" s="5" t="s">
        <v>9777</v>
      </c>
      <c r="G241" s="5" t="s">
        <v>9793</v>
      </c>
      <c r="H241" s="1" t="s">
        <v>9792</v>
      </c>
      <c r="I241" s="1">
        <v>3089181544</v>
      </c>
      <c r="J241" s="1" t="s">
        <v>9777</v>
      </c>
      <c r="K241" s="59">
        <v>32.577995000000001</v>
      </c>
      <c r="L241" s="1">
        <v>71.549772000000004</v>
      </c>
      <c r="M241" s="1">
        <v>430000</v>
      </c>
      <c r="N241" s="1">
        <v>250000</v>
      </c>
      <c r="O241" s="1" t="s">
        <v>9760</v>
      </c>
      <c r="P241" s="1" t="s">
        <v>9738</v>
      </c>
      <c r="Q241" s="1" t="s">
        <v>9791</v>
      </c>
      <c r="R241" s="1" t="s">
        <v>9790</v>
      </c>
      <c r="S241" s="1" t="s">
        <v>58</v>
      </c>
      <c r="T241" s="1" t="s">
        <v>9735</v>
      </c>
      <c r="U241" s="1" t="s">
        <v>9711</v>
      </c>
      <c r="V241" s="1" t="s">
        <v>58</v>
      </c>
      <c r="W241" s="1" t="s">
        <v>3121</v>
      </c>
      <c r="X241" s="40" t="s">
        <v>9693</v>
      </c>
      <c r="Y241" s="5" t="s">
        <v>38</v>
      </c>
      <c r="Z241" s="1" t="s">
        <v>37</v>
      </c>
    </row>
    <row r="242" spans="1:26" s="18" customFormat="1" ht="60" customHeight="1" x14ac:dyDescent="0.25">
      <c r="A242" s="5">
        <f t="shared" si="5"/>
        <v>239</v>
      </c>
      <c r="B242" s="1" t="s">
        <v>5914</v>
      </c>
      <c r="C242" s="1" t="s">
        <v>1215</v>
      </c>
      <c r="D242" s="1" t="s">
        <v>1215</v>
      </c>
      <c r="E242" s="1" t="s">
        <v>9787</v>
      </c>
      <c r="F242" s="5" t="s">
        <v>9787</v>
      </c>
      <c r="G242" s="5" t="s">
        <v>9789</v>
      </c>
      <c r="H242" s="1" t="s">
        <v>9788</v>
      </c>
      <c r="I242" s="1">
        <v>3007783593</v>
      </c>
      <c r="J242" s="1" t="s">
        <v>9787</v>
      </c>
      <c r="K242" s="59">
        <v>32.577995000000001</v>
      </c>
      <c r="L242" s="1">
        <v>71.549772000000004</v>
      </c>
      <c r="M242" s="1">
        <v>430000</v>
      </c>
      <c r="N242" s="1">
        <v>250000</v>
      </c>
      <c r="O242" s="1" t="s">
        <v>9760</v>
      </c>
      <c r="P242" s="1" t="s">
        <v>9786</v>
      </c>
      <c r="Q242" s="1" t="s">
        <v>9785</v>
      </c>
      <c r="R242" s="1" t="s">
        <v>9784</v>
      </c>
      <c r="S242" s="1" t="s">
        <v>58</v>
      </c>
      <c r="T242" s="1" t="s">
        <v>9735</v>
      </c>
      <c r="U242" s="1" t="s">
        <v>9711</v>
      </c>
      <c r="V242" s="1" t="s">
        <v>58</v>
      </c>
      <c r="W242" s="1" t="s">
        <v>3121</v>
      </c>
      <c r="X242" s="40" t="s">
        <v>9693</v>
      </c>
      <c r="Y242" s="5" t="s">
        <v>38</v>
      </c>
      <c r="Z242" s="1" t="s">
        <v>37</v>
      </c>
    </row>
    <row r="243" spans="1:26" s="18" customFormat="1" ht="60" customHeight="1" x14ac:dyDescent="0.25">
      <c r="A243" s="5">
        <f t="shared" si="5"/>
        <v>240</v>
      </c>
      <c r="B243" s="1" t="s">
        <v>5914</v>
      </c>
      <c r="C243" s="1" t="s">
        <v>1215</v>
      </c>
      <c r="D243" s="1" t="s">
        <v>1215</v>
      </c>
      <c r="E243" s="1" t="s">
        <v>9761</v>
      </c>
      <c r="F243" s="5" t="s">
        <v>9761</v>
      </c>
      <c r="G243" s="5" t="s">
        <v>9783</v>
      </c>
      <c r="H243" s="1" t="s">
        <v>9782</v>
      </c>
      <c r="I243" s="1">
        <v>3005400885</v>
      </c>
      <c r="J243" s="1" t="s">
        <v>9761</v>
      </c>
      <c r="K243" s="59">
        <v>32.577995000000001</v>
      </c>
      <c r="L243" s="1">
        <v>71.549772000000004</v>
      </c>
      <c r="M243" s="1">
        <v>430000</v>
      </c>
      <c r="N243" s="1">
        <v>250000</v>
      </c>
      <c r="O243" s="1" t="s">
        <v>9760</v>
      </c>
      <c r="P243" s="1" t="s">
        <v>9738</v>
      </c>
      <c r="Q243" s="1" t="s">
        <v>9781</v>
      </c>
      <c r="R243" s="1" t="s">
        <v>9780</v>
      </c>
      <c r="S243" s="1" t="s">
        <v>58</v>
      </c>
      <c r="T243" s="1" t="s">
        <v>9735</v>
      </c>
      <c r="U243" s="1" t="s">
        <v>9711</v>
      </c>
      <c r="V243" s="1" t="s">
        <v>58</v>
      </c>
      <c r="W243" s="1" t="s">
        <v>3121</v>
      </c>
      <c r="X243" s="40" t="s">
        <v>9693</v>
      </c>
      <c r="Y243" s="5" t="s">
        <v>38</v>
      </c>
      <c r="Z243" s="1" t="s">
        <v>37</v>
      </c>
    </row>
    <row r="244" spans="1:26" s="18" customFormat="1" ht="60" customHeight="1" x14ac:dyDescent="0.25">
      <c r="A244" s="5">
        <f t="shared" si="5"/>
        <v>241</v>
      </c>
      <c r="B244" s="1" t="s">
        <v>5914</v>
      </c>
      <c r="C244" s="1" t="s">
        <v>1215</v>
      </c>
      <c r="D244" s="1" t="s">
        <v>1215</v>
      </c>
      <c r="E244" s="1" t="s">
        <v>9777</v>
      </c>
      <c r="F244" s="5" t="s">
        <v>9777</v>
      </c>
      <c r="G244" s="5" t="s">
        <v>9779</v>
      </c>
      <c r="H244" s="1" t="s">
        <v>9778</v>
      </c>
      <c r="I244" s="1">
        <v>3018781789</v>
      </c>
      <c r="J244" s="1" t="s">
        <v>9777</v>
      </c>
      <c r="K244" s="59">
        <v>32.577995000000001</v>
      </c>
      <c r="L244" s="1">
        <v>71.549772000000004</v>
      </c>
      <c r="M244" s="1">
        <v>430000</v>
      </c>
      <c r="N244" s="1">
        <v>250000</v>
      </c>
      <c r="O244" s="1" t="s">
        <v>9760</v>
      </c>
      <c r="P244" s="1" t="s">
        <v>9772</v>
      </c>
      <c r="Q244" s="1" t="s">
        <v>9776</v>
      </c>
      <c r="R244" s="1" t="s">
        <v>9775</v>
      </c>
      <c r="S244" s="1" t="s">
        <v>58</v>
      </c>
      <c r="T244" s="1" t="s">
        <v>9735</v>
      </c>
      <c r="U244" s="1" t="s">
        <v>9711</v>
      </c>
      <c r="V244" s="1" t="s">
        <v>58</v>
      </c>
      <c r="W244" s="1" t="s">
        <v>3121</v>
      </c>
      <c r="X244" s="40" t="s">
        <v>9693</v>
      </c>
      <c r="Y244" s="5" t="s">
        <v>38</v>
      </c>
      <c r="Z244" s="1" t="s">
        <v>37</v>
      </c>
    </row>
    <row r="245" spans="1:26" s="18" customFormat="1" ht="60" customHeight="1" x14ac:dyDescent="0.25">
      <c r="A245" s="5">
        <f t="shared" si="5"/>
        <v>242</v>
      </c>
      <c r="B245" s="1" t="s">
        <v>5914</v>
      </c>
      <c r="C245" s="1" t="s">
        <v>1215</v>
      </c>
      <c r="D245" s="1" t="s">
        <v>1215</v>
      </c>
      <c r="E245" s="1" t="s">
        <v>9761</v>
      </c>
      <c r="F245" s="5" t="s">
        <v>9761</v>
      </c>
      <c r="G245" s="5" t="s">
        <v>9774</v>
      </c>
      <c r="H245" s="4" t="s">
        <v>9773</v>
      </c>
      <c r="I245" s="4">
        <v>3016787088</v>
      </c>
      <c r="J245" s="4" t="s">
        <v>9761</v>
      </c>
      <c r="K245" s="59">
        <v>32.577995000000001</v>
      </c>
      <c r="L245" s="1">
        <v>71.549772000000004</v>
      </c>
      <c r="M245" s="1">
        <v>430000</v>
      </c>
      <c r="N245" s="1">
        <v>250000</v>
      </c>
      <c r="O245" s="1" t="s">
        <v>9760</v>
      </c>
      <c r="P245" s="1" t="s">
        <v>9772</v>
      </c>
      <c r="Q245" s="1" t="s">
        <v>9771</v>
      </c>
      <c r="R245" s="1" t="s">
        <v>9770</v>
      </c>
      <c r="S245" s="1" t="s">
        <v>58</v>
      </c>
      <c r="T245" s="1" t="s">
        <v>9735</v>
      </c>
      <c r="U245" s="1" t="s">
        <v>9711</v>
      </c>
      <c r="V245" s="1" t="s">
        <v>58</v>
      </c>
      <c r="W245" s="1" t="s">
        <v>3121</v>
      </c>
      <c r="X245" s="40" t="s">
        <v>9693</v>
      </c>
      <c r="Y245" s="5" t="s">
        <v>38</v>
      </c>
      <c r="Z245" s="1" t="s">
        <v>37</v>
      </c>
    </row>
    <row r="246" spans="1:26" s="18" customFormat="1" ht="60" customHeight="1" x14ac:dyDescent="0.25">
      <c r="A246" s="5">
        <f t="shared" si="5"/>
        <v>243</v>
      </c>
      <c r="B246" s="1" t="s">
        <v>5914</v>
      </c>
      <c r="C246" s="1" t="s">
        <v>1215</v>
      </c>
      <c r="D246" s="1" t="s">
        <v>1215</v>
      </c>
      <c r="E246" s="1" t="s">
        <v>9767</v>
      </c>
      <c r="F246" s="1" t="s">
        <v>9767</v>
      </c>
      <c r="G246" s="1" t="s">
        <v>9769</v>
      </c>
      <c r="H246" s="1" t="s">
        <v>9768</v>
      </c>
      <c r="I246" s="1">
        <v>3006092374</v>
      </c>
      <c r="J246" s="1" t="s">
        <v>9767</v>
      </c>
      <c r="K246" s="59">
        <v>32.577995000000001</v>
      </c>
      <c r="L246" s="1">
        <v>71.549772000000004</v>
      </c>
      <c r="M246" s="1">
        <v>430000</v>
      </c>
      <c r="N246" s="1">
        <v>250000</v>
      </c>
      <c r="O246" s="1" t="s">
        <v>9760</v>
      </c>
      <c r="P246" s="1" t="s">
        <v>9766</v>
      </c>
      <c r="Q246" s="1" t="s">
        <v>9765</v>
      </c>
      <c r="R246" s="1" t="s">
        <v>9764</v>
      </c>
      <c r="S246" s="1" t="s">
        <v>58</v>
      </c>
      <c r="T246" s="1" t="s">
        <v>9735</v>
      </c>
      <c r="U246" s="1" t="s">
        <v>9711</v>
      </c>
      <c r="V246" s="1" t="s">
        <v>58</v>
      </c>
      <c r="W246" s="1" t="s">
        <v>3121</v>
      </c>
      <c r="X246" s="40" t="s">
        <v>9693</v>
      </c>
      <c r="Y246" s="5" t="s">
        <v>38</v>
      </c>
      <c r="Z246" s="1" t="s">
        <v>37</v>
      </c>
    </row>
    <row r="247" spans="1:26" s="18" customFormat="1" ht="60" customHeight="1" x14ac:dyDescent="0.25">
      <c r="A247" s="5">
        <f t="shared" si="5"/>
        <v>244</v>
      </c>
      <c r="B247" s="1" t="s">
        <v>5914</v>
      </c>
      <c r="C247" s="1" t="s">
        <v>1215</v>
      </c>
      <c r="D247" s="1" t="s">
        <v>1215</v>
      </c>
      <c r="E247" s="1" t="s">
        <v>9761</v>
      </c>
      <c r="F247" s="5" t="s">
        <v>9761</v>
      </c>
      <c r="G247" s="1" t="s">
        <v>9763</v>
      </c>
      <c r="H247" s="1" t="s">
        <v>9762</v>
      </c>
      <c r="I247" s="1">
        <v>3017006803</v>
      </c>
      <c r="J247" s="1" t="s">
        <v>9761</v>
      </c>
      <c r="K247" s="59">
        <v>32.577995000000001</v>
      </c>
      <c r="L247" s="1">
        <v>71.549772000000004</v>
      </c>
      <c r="M247" s="1">
        <v>430000</v>
      </c>
      <c r="N247" s="1">
        <v>250000</v>
      </c>
      <c r="O247" s="1" t="s">
        <v>9760</v>
      </c>
      <c r="P247" s="1" t="s">
        <v>9738</v>
      </c>
      <c r="Q247" s="1" t="s">
        <v>9759</v>
      </c>
      <c r="R247" s="1" t="s">
        <v>9758</v>
      </c>
      <c r="S247" s="1" t="s">
        <v>58</v>
      </c>
      <c r="T247" s="1" t="s">
        <v>9735</v>
      </c>
      <c r="U247" s="1" t="s">
        <v>9711</v>
      </c>
      <c r="V247" s="1" t="s">
        <v>58</v>
      </c>
      <c r="W247" s="1" t="s">
        <v>3121</v>
      </c>
      <c r="X247" s="40" t="s">
        <v>9693</v>
      </c>
      <c r="Y247" s="5" t="s">
        <v>38</v>
      </c>
      <c r="Z247" s="1" t="s">
        <v>37</v>
      </c>
    </row>
    <row r="248" spans="1:26" s="18" customFormat="1" ht="60" customHeight="1" x14ac:dyDescent="0.25">
      <c r="A248" s="5">
        <f t="shared" si="5"/>
        <v>245</v>
      </c>
      <c r="B248" s="1" t="s">
        <v>5914</v>
      </c>
      <c r="C248" s="1" t="s">
        <v>1215</v>
      </c>
      <c r="D248" s="1" t="s">
        <v>1215</v>
      </c>
      <c r="E248" s="1" t="s">
        <v>9756</v>
      </c>
      <c r="F248" s="1" t="s">
        <v>9756</v>
      </c>
      <c r="G248" s="1" t="s">
        <v>9757</v>
      </c>
      <c r="H248" s="1" t="s">
        <v>9746</v>
      </c>
      <c r="I248" s="1">
        <v>3046865811</v>
      </c>
      <c r="J248" s="1" t="s">
        <v>9756</v>
      </c>
      <c r="K248" s="59">
        <v>32.577995000000001</v>
      </c>
      <c r="L248" s="1">
        <v>71.549772000000004</v>
      </c>
      <c r="M248" s="1">
        <v>407000</v>
      </c>
      <c r="N248" s="1">
        <v>250000</v>
      </c>
      <c r="O248" s="1" t="s">
        <v>9744</v>
      </c>
      <c r="P248" s="1" t="s">
        <v>9738</v>
      </c>
      <c r="Q248" s="1" t="s">
        <v>9755</v>
      </c>
      <c r="R248" s="1" t="s">
        <v>9754</v>
      </c>
      <c r="S248" s="1" t="s">
        <v>34</v>
      </c>
      <c r="T248" s="1" t="s">
        <v>9735</v>
      </c>
      <c r="U248" s="1" t="s">
        <v>9711</v>
      </c>
      <c r="V248" s="1" t="s">
        <v>58</v>
      </c>
      <c r="W248" s="1" t="s">
        <v>3121</v>
      </c>
      <c r="X248" s="40" t="s">
        <v>9734</v>
      </c>
      <c r="Y248" s="5" t="s">
        <v>38</v>
      </c>
      <c r="Z248" s="1" t="s">
        <v>37</v>
      </c>
    </row>
    <row r="249" spans="1:26" s="18" customFormat="1" ht="60" customHeight="1" x14ac:dyDescent="0.25">
      <c r="A249" s="5">
        <f t="shared" si="5"/>
        <v>246</v>
      </c>
      <c r="B249" s="1" t="s">
        <v>5914</v>
      </c>
      <c r="C249" s="1" t="s">
        <v>1215</v>
      </c>
      <c r="D249" s="1" t="s">
        <v>9753</v>
      </c>
      <c r="E249" s="1" t="s">
        <v>9750</v>
      </c>
      <c r="F249" s="1" t="s">
        <v>9750</v>
      </c>
      <c r="G249" s="1" t="s">
        <v>9752</v>
      </c>
      <c r="H249" s="1" t="s">
        <v>9751</v>
      </c>
      <c r="I249" s="1">
        <v>3261813381</v>
      </c>
      <c r="J249" s="1" t="s">
        <v>9750</v>
      </c>
      <c r="K249" s="59">
        <v>32.577995000000001</v>
      </c>
      <c r="L249" s="1">
        <v>71.549772000000004</v>
      </c>
      <c r="M249" s="1">
        <v>407000</v>
      </c>
      <c r="N249" s="1">
        <v>250000</v>
      </c>
      <c r="O249" s="1" t="s">
        <v>9744</v>
      </c>
      <c r="P249" s="1" t="s">
        <v>9738</v>
      </c>
      <c r="Q249" s="1" t="s">
        <v>9749</v>
      </c>
      <c r="R249" s="1" t="s">
        <v>9748</v>
      </c>
      <c r="S249" s="1" t="s">
        <v>34</v>
      </c>
      <c r="T249" s="1" t="s">
        <v>9735</v>
      </c>
      <c r="U249" s="1" t="s">
        <v>9711</v>
      </c>
      <c r="V249" s="1" t="s">
        <v>58</v>
      </c>
      <c r="W249" s="1" t="s">
        <v>3121</v>
      </c>
      <c r="X249" s="40" t="s">
        <v>9734</v>
      </c>
      <c r="Y249" s="5" t="s">
        <v>38</v>
      </c>
      <c r="Z249" s="1" t="s">
        <v>37</v>
      </c>
    </row>
    <row r="250" spans="1:26" s="18" customFormat="1" ht="60" customHeight="1" x14ac:dyDescent="0.25">
      <c r="A250" s="5">
        <f t="shared" si="5"/>
        <v>247</v>
      </c>
      <c r="B250" s="1" t="s">
        <v>5914</v>
      </c>
      <c r="C250" s="1" t="s">
        <v>1215</v>
      </c>
      <c r="D250" s="1" t="s">
        <v>9741</v>
      </c>
      <c r="E250" s="1" t="s">
        <v>9745</v>
      </c>
      <c r="F250" s="1" t="s">
        <v>9745</v>
      </c>
      <c r="G250" s="1" t="s">
        <v>9747</v>
      </c>
      <c r="H250" s="1" t="s">
        <v>9746</v>
      </c>
      <c r="I250" s="1">
        <v>3007879865</v>
      </c>
      <c r="J250" s="1" t="s">
        <v>9745</v>
      </c>
      <c r="K250" s="59">
        <v>32.577995000000001</v>
      </c>
      <c r="L250" s="1">
        <v>71.549772000000004</v>
      </c>
      <c r="M250" s="1">
        <v>407000</v>
      </c>
      <c r="N250" s="1">
        <v>250000</v>
      </c>
      <c r="O250" s="1" t="s">
        <v>9744</v>
      </c>
      <c r="P250" s="1" t="s">
        <v>9738</v>
      </c>
      <c r="Q250" s="1" t="s">
        <v>9743</v>
      </c>
      <c r="R250" s="1" t="s">
        <v>9742</v>
      </c>
      <c r="S250" s="1" t="s">
        <v>34</v>
      </c>
      <c r="T250" s="1" t="s">
        <v>9735</v>
      </c>
      <c r="U250" s="1" t="s">
        <v>9711</v>
      </c>
      <c r="V250" s="1" t="s">
        <v>58</v>
      </c>
      <c r="W250" s="1" t="s">
        <v>3121</v>
      </c>
      <c r="X250" s="40" t="s">
        <v>9734</v>
      </c>
      <c r="Y250" s="5" t="s">
        <v>38</v>
      </c>
      <c r="Z250" s="1" t="s">
        <v>37</v>
      </c>
    </row>
    <row r="251" spans="1:26" s="18" customFormat="1" ht="60" customHeight="1" x14ac:dyDescent="0.25">
      <c r="A251" s="5">
        <f t="shared" si="5"/>
        <v>248</v>
      </c>
      <c r="B251" s="1" t="s">
        <v>5914</v>
      </c>
      <c r="C251" s="1" t="s">
        <v>1215</v>
      </c>
      <c r="D251" s="1" t="s">
        <v>9741</v>
      </c>
      <c r="E251" s="1" t="s">
        <v>9739</v>
      </c>
      <c r="F251" s="1" t="s">
        <v>9739</v>
      </c>
      <c r="G251" s="1" t="s">
        <v>9740</v>
      </c>
      <c r="H251" s="1" t="s">
        <v>9732</v>
      </c>
      <c r="I251" s="1">
        <v>3067515127</v>
      </c>
      <c r="J251" s="1" t="s">
        <v>9739</v>
      </c>
      <c r="K251" s="59">
        <v>32.577995000000001</v>
      </c>
      <c r="L251" s="1">
        <v>71.549772000000004</v>
      </c>
      <c r="M251" s="1">
        <v>407000</v>
      </c>
      <c r="N251" s="1">
        <v>250000</v>
      </c>
      <c r="O251" s="1" t="s">
        <v>9716</v>
      </c>
      <c r="P251" s="1" t="s">
        <v>9738</v>
      </c>
      <c r="Q251" s="1" t="s">
        <v>9737</v>
      </c>
      <c r="R251" s="1" t="s">
        <v>9736</v>
      </c>
      <c r="S251" s="1" t="s">
        <v>34</v>
      </c>
      <c r="T251" s="1" t="s">
        <v>9735</v>
      </c>
      <c r="U251" s="1" t="s">
        <v>9711</v>
      </c>
      <c r="V251" s="1" t="s">
        <v>58</v>
      </c>
      <c r="W251" s="1" t="s">
        <v>3121</v>
      </c>
      <c r="X251" s="40" t="s">
        <v>9734</v>
      </c>
      <c r="Y251" s="5" t="s">
        <v>38</v>
      </c>
      <c r="Z251" s="1" t="s">
        <v>37</v>
      </c>
    </row>
    <row r="252" spans="1:26" s="18" customFormat="1" ht="60" customHeight="1" x14ac:dyDescent="0.25">
      <c r="A252" s="5">
        <f t="shared" si="5"/>
        <v>249</v>
      </c>
      <c r="B252" s="1" t="s">
        <v>5914</v>
      </c>
      <c r="C252" s="1" t="s">
        <v>1215</v>
      </c>
      <c r="D252" s="1" t="s">
        <v>1215</v>
      </c>
      <c r="E252" s="1" t="s">
        <v>9730</v>
      </c>
      <c r="F252" s="1" t="s">
        <v>9730</v>
      </c>
      <c r="G252" s="1" t="s">
        <v>9733</v>
      </c>
      <c r="H252" s="1" t="s">
        <v>9732</v>
      </c>
      <c r="I252" s="12" t="s">
        <v>9731</v>
      </c>
      <c r="J252" s="1" t="s">
        <v>9730</v>
      </c>
      <c r="K252" s="59">
        <v>32.577995000000001</v>
      </c>
      <c r="L252" s="1">
        <v>71.549772000000004</v>
      </c>
      <c r="M252" s="1">
        <v>407000</v>
      </c>
      <c r="N252" s="1">
        <v>250000</v>
      </c>
      <c r="O252" s="1" t="s">
        <v>9716</v>
      </c>
      <c r="P252" s="1" t="s">
        <v>9715</v>
      </c>
      <c r="Q252" s="1" t="s">
        <v>9729</v>
      </c>
      <c r="R252" s="1" t="s">
        <v>9728</v>
      </c>
      <c r="S252" s="1" t="s">
        <v>34</v>
      </c>
      <c r="T252" s="1" t="s">
        <v>9712</v>
      </c>
      <c r="U252" s="1" t="s">
        <v>9711</v>
      </c>
      <c r="V252" s="1" t="s">
        <v>58</v>
      </c>
      <c r="W252" s="1" t="s">
        <v>9710</v>
      </c>
      <c r="X252" s="7" t="s">
        <v>9709</v>
      </c>
      <c r="Y252" s="5" t="s">
        <v>38</v>
      </c>
      <c r="Z252" s="1" t="s">
        <v>37</v>
      </c>
    </row>
    <row r="253" spans="1:26" s="18" customFormat="1" ht="60" customHeight="1" x14ac:dyDescent="0.25">
      <c r="A253" s="5">
        <f t="shared" si="5"/>
        <v>250</v>
      </c>
      <c r="B253" s="1" t="s">
        <v>5914</v>
      </c>
      <c r="C253" s="1" t="s">
        <v>1215</v>
      </c>
      <c r="D253" s="1" t="s">
        <v>1215</v>
      </c>
      <c r="E253" s="1" t="s">
        <v>9724</v>
      </c>
      <c r="F253" s="1" t="s">
        <v>9724</v>
      </c>
      <c r="G253" s="1" t="s">
        <v>9727</v>
      </c>
      <c r="H253" s="1" t="s">
        <v>9726</v>
      </c>
      <c r="I253" s="1" t="s">
        <v>9725</v>
      </c>
      <c r="J253" s="1" t="s">
        <v>9724</v>
      </c>
      <c r="K253" s="59">
        <v>32.577995000000001</v>
      </c>
      <c r="L253" s="1">
        <v>71.549772000000004</v>
      </c>
      <c r="M253" s="1">
        <v>407000</v>
      </c>
      <c r="N253" s="1">
        <v>250000</v>
      </c>
      <c r="O253" s="1" t="s">
        <v>9716</v>
      </c>
      <c r="P253" s="1" t="s">
        <v>9715</v>
      </c>
      <c r="Q253" s="1" t="s">
        <v>9723</v>
      </c>
      <c r="R253" s="1" t="s">
        <v>9722</v>
      </c>
      <c r="S253" s="1" t="s">
        <v>34</v>
      </c>
      <c r="T253" s="1" t="s">
        <v>9712</v>
      </c>
      <c r="U253" s="1" t="s">
        <v>9711</v>
      </c>
      <c r="V253" s="1" t="s">
        <v>58</v>
      </c>
      <c r="W253" s="1" t="s">
        <v>9710</v>
      </c>
      <c r="X253" s="7" t="s">
        <v>9709</v>
      </c>
      <c r="Y253" s="5" t="s">
        <v>38</v>
      </c>
      <c r="Z253" s="1" t="s">
        <v>37</v>
      </c>
    </row>
    <row r="254" spans="1:26" s="18" customFormat="1" ht="60" customHeight="1" x14ac:dyDescent="0.25">
      <c r="A254" s="5">
        <f t="shared" si="5"/>
        <v>251</v>
      </c>
      <c r="B254" s="1" t="s">
        <v>5914</v>
      </c>
      <c r="C254" s="1" t="s">
        <v>1215</v>
      </c>
      <c r="D254" s="1" t="s">
        <v>9721</v>
      </c>
      <c r="E254" s="1" t="s">
        <v>9720</v>
      </c>
      <c r="F254" s="1" t="s">
        <v>9720</v>
      </c>
      <c r="G254" s="1" t="s">
        <v>9719</v>
      </c>
      <c r="H254" s="1" t="s">
        <v>9718</v>
      </c>
      <c r="I254" s="1" t="s">
        <v>261</v>
      </c>
      <c r="J254" s="1" t="s">
        <v>9717</v>
      </c>
      <c r="K254" s="59">
        <v>32.577995000000001</v>
      </c>
      <c r="L254" s="1">
        <v>71.549772000000004</v>
      </c>
      <c r="M254" s="1">
        <v>407000</v>
      </c>
      <c r="N254" s="1">
        <v>250000</v>
      </c>
      <c r="O254" s="1" t="s">
        <v>9716</v>
      </c>
      <c r="P254" s="1" t="s">
        <v>9715</v>
      </c>
      <c r="Q254" s="1" t="s">
        <v>9714</v>
      </c>
      <c r="R254" s="1" t="s">
        <v>9713</v>
      </c>
      <c r="S254" s="1" t="s">
        <v>34</v>
      </c>
      <c r="T254" s="1" t="s">
        <v>9712</v>
      </c>
      <c r="U254" s="1" t="s">
        <v>9711</v>
      </c>
      <c r="V254" s="1" t="s">
        <v>58</v>
      </c>
      <c r="W254" s="1" t="s">
        <v>9710</v>
      </c>
      <c r="X254" s="7" t="s">
        <v>9709</v>
      </c>
      <c r="Y254" s="5" t="s">
        <v>38</v>
      </c>
      <c r="Z254" s="1" t="s">
        <v>37</v>
      </c>
    </row>
    <row r="255" spans="1:26" s="18" customFormat="1" ht="60" customHeight="1" x14ac:dyDescent="0.25">
      <c r="A255" s="5">
        <f t="shared" si="5"/>
        <v>252</v>
      </c>
      <c r="B255" s="1" t="s">
        <v>5914</v>
      </c>
      <c r="C255" s="1" t="s">
        <v>1302</v>
      </c>
      <c r="D255" s="5" t="s">
        <v>1318</v>
      </c>
      <c r="E255" s="5" t="s">
        <v>9708</v>
      </c>
      <c r="F255" s="1" t="s">
        <v>3556</v>
      </c>
      <c r="G255" s="5" t="s">
        <v>5594</v>
      </c>
      <c r="H255" s="1" t="s">
        <v>9707</v>
      </c>
      <c r="I255" s="1">
        <v>3034677470</v>
      </c>
      <c r="J255" s="5" t="s">
        <v>9706</v>
      </c>
      <c r="K255" s="1">
        <v>32.060515000000002</v>
      </c>
      <c r="L255" s="1">
        <v>74.905254999999997</v>
      </c>
      <c r="M255" s="1">
        <v>407430</v>
      </c>
      <c r="N255" s="1">
        <v>250000</v>
      </c>
      <c r="O255" s="5" t="s">
        <v>644</v>
      </c>
      <c r="P255" s="12" t="s">
        <v>9705</v>
      </c>
      <c r="Q255" s="1" t="s">
        <v>9704</v>
      </c>
      <c r="R255" s="1" t="s">
        <v>9703</v>
      </c>
      <c r="S255" s="1" t="s">
        <v>566</v>
      </c>
      <c r="T255" s="1" t="s">
        <v>9702</v>
      </c>
      <c r="U255" s="1" t="s">
        <v>568</v>
      </c>
      <c r="V255" s="1" t="s">
        <v>34</v>
      </c>
      <c r="W255" s="12" t="s">
        <v>326</v>
      </c>
      <c r="X255" s="35" t="s">
        <v>9693</v>
      </c>
      <c r="Y255" s="5" t="s">
        <v>38</v>
      </c>
      <c r="Z255" s="1" t="s">
        <v>37</v>
      </c>
    </row>
    <row r="256" spans="1:26" s="18" customFormat="1" ht="60" customHeight="1" x14ac:dyDescent="0.25">
      <c r="A256" s="5">
        <f t="shared" si="5"/>
        <v>253</v>
      </c>
      <c r="B256" s="1" t="s">
        <v>5914</v>
      </c>
      <c r="C256" s="1" t="s">
        <v>1302</v>
      </c>
      <c r="D256" s="5" t="s">
        <v>1302</v>
      </c>
      <c r="E256" s="5" t="s">
        <v>9697</v>
      </c>
      <c r="F256" s="1" t="s">
        <v>9701</v>
      </c>
      <c r="G256" s="5" t="s">
        <v>9700</v>
      </c>
      <c r="H256" s="1" t="s">
        <v>9699</v>
      </c>
      <c r="I256" s="1" t="s">
        <v>9698</v>
      </c>
      <c r="J256" s="5" t="s">
        <v>9697</v>
      </c>
      <c r="K256" s="1">
        <v>32.346559999999997</v>
      </c>
      <c r="L256" s="1">
        <v>75.253069999999994</v>
      </c>
      <c r="M256" s="1">
        <v>323857</v>
      </c>
      <c r="N256" s="1">
        <v>250000</v>
      </c>
      <c r="O256" s="5" t="s">
        <v>644</v>
      </c>
      <c r="P256" s="12" t="s">
        <v>9637</v>
      </c>
      <c r="Q256" s="1" t="s">
        <v>9696</v>
      </c>
      <c r="R256" s="1" t="s">
        <v>9695</v>
      </c>
      <c r="S256" s="1" t="s">
        <v>566</v>
      </c>
      <c r="T256" s="1" t="s">
        <v>9694</v>
      </c>
      <c r="U256" s="1" t="s">
        <v>568</v>
      </c>
      <c r="V256" s="1" t="s">
        <v>34</v>
      </c>
      <c r="W256" s="12" t="s">
        <v>326</v>
      </c>
      <c r="X256" s="35" t="s">
        <v>9693</v>
      </c>
      <c r="Y256" s="5" t="s">
        <v>38</v>
      </c>
      <c r="Z256" s="1" t="s">
        <v>37</v>
      </c>
    </row>
    <row r="257" spans="1:26" s="18" customFormat="1" ht="60" customHeight="1" x14ac:dyDescent="0.25">
      <c r="A257" s="5">
        <f t="shared" si="5"/>
        <v>254</v>
      </c>
      <c r="B257" s="1" t="s">
        <v>5914</v>
      </c>
      <c r="C257" s="1" t="s">
        <v>1302</v>
      </c>
      <c r="D257" s="5" t="s">
        <v>1302</v>
      </c>
      <c r="E257" s="5" t="s">
        <v>9688</v>
      </c>
      <c r="F257" s="1" t="s">
        <v>9692</v>
      </c>
      <c r="G257" s="5" t="s">
        <v>9691</v>
      </c>
      <c r="H257" s="1" t="s">
        <v>9690</v>
      </c>
      <c r="I257" s="1" t="s">
        <v>9689</v>
      </c>
      <c r="J257" s="5" t="s">
        <v>9688</v>
      </c>
      <c r="K257" s="1">
        <v>32.167251999999998</v>
      </c>
      <c r="L257" s="1">
        <v>74.732617000000005</v>
      </c>
      <c r="M257" s="1">
        <v>631404</v>
      </c>
      <c r="N257" s="1">
        <v>250000</v>
      </c>
      <c r="O257" s="5" t="s">
        <v>644</v>
      </c>
      <c r="P257" s="12" t="s">
        <v>9637</v>
      </c>
      <c r="Q257" s="1" t="s">
        <v>9687</v>
      </c>
      <c r="R257" s="1" t="s">
        <v>9686</v>
      </c>
      <c r="S257" s="1" t="s">
        <v>566</v>
      </c>
      <c r="T257" s="1" t="s">
        <v>9685</v>
      </c>
      <c r="U257" s="1" t="s">
        <v>568</v>
      </c>
      <c r="V257" s="1" t="s">
        <v>34</v>
      </c>
      <c r="W257" s="12" t="s">
        <v>326</v>
      </c>
      <c r="X257" s="35" t="s">
        <v>9684</v>
      </c>
      <c r="Y257" s="5" t="s">
        <v>38</v>
      </c>
      <c r="Z257" s="1" t="s">
        <v>37</v>
      </c>
    </row>
    <row r="258" spans="1:26" s="18" customFormat="1" ht="60" customHeight="1" x14ac:dyDescent="0.25">
      <c r="A258" s="5">
        <f t="shared" si="5"/>
        <v>255</v>
      </c>
      <c r="B258" s="1" t="s">
        <v>5914</v>
      </c>
      <c r="C258" s="1" t="s">
        <v>1302</v>
      </c>
      <c r="D258" s="1" t="s">
        <v>1302</v>
      </c>
      <c r="E258" s="1" t="s">
        <v>9679</v>
      </c>
      <c r="F258" s="1" t="s">
        <v>9683</v>
      </c>
      <c r="G258" s="1" t="s">
        <v>9682</v>
      </c>
      <c r="H258" s="1" t="s">
        <v>9681</v>
      </c>
      <c r="I258" s="1" t="s">
        <v>9680</v>
      </c>
      <c r="J258" s="1" t="s">
        <v>9679</v>
      </c>
      <c r="K258" s="1">
        <v>32.125914000000002</v>
      </c>
      <c r="L258" s="75">
        <v>74.880499900000004</v>
      </c>
      <c r="M258" s="1">
        <v>407429</v>
      </c>
      <c r="N258" s="1">
        <v>250000</v>
      </c>
      <c r="O258" s="1" t="s">
        <v>977</v>
      </c>
      <c r="P258" s="12" t="s">
        <v>9637</v>
      </c>
      <c r="Q258" s="1" t="s">
        <v>9678</v>
      </c>
      <c r="R258" s="1" t="s">
        <v>9677</v>
      </c>
      <c r="S258" s="67" t="s">
        <v>3519</v>
      </c>
      <c r="T258" s="1" t="s">
        <v>9676</v>
      </c>
      <c r="U258" s="1" t="s">
        <v>568</v>
      </c>
      <c r="V258" s="1" t="s">
        <v>34</v>
      </c>
      <c r="W258" s="12" t="s">
        <v>326</v>
      </c>
      <c r="X258" s="12" t="s">
        <v>633</v>
      </c>
      <c r="Y258" s="5" t="s">
        <v>38</v>
      </c>
      <c r="Z258" s="1" t="s">
        <v>50</v>
      </c>
    </row>
    <row r="259" spans="1:26" s="18" customFormat="1" ht="60" customHeight="1" x14ac:dyDescent="0.25">
      <c r="A259" s="5">
        <f t="shared" si="5"/>
        <v>256</v>
      </c>
      <c r="B259" s="1" t="s">
        <v>5914</v>
      </c>
      <c r="C259" s="1" t="s">
        <v>1302</v>
      </c>
      <c r="D259" s="1" t="s">
        <v>1310</v>
      </c>
      <c r="E259" s="1" t="s">
        <v>9671</v>
      </c>
      <c r="F259" s="1" t="s">
        <v>9675</v>
      </c>
      <c r="G259" s="1" t="s">
        <v>9674</v>
      </c>
      <c r="H259" s="1" t="s">
        <v>9673</v>
      </c>
      <c r="I259" s="1" t="s">
        <v>9672</v>
      </c>
      <c r="J259" s="1" t="s">
        <v>9671</v>
      </c>
      <c r="K259" s="1">
        <v>32.248323499999998</v>
      </c>
      <c r="L259" s="1">
        <v>75.221069499999999</v>
      </c>
      <c r="M259" s="1">
        <v>323857</v>
      </c>
      <c r="N259" s="1">
        <v>250000</v>
      </c>
      <c r="O259" s="1" t="s">
        <v>644</v>
      </c>
      <c r="P259" s="12" t="s">
        <v>9637</v>
      </c>
      <c r="Q259" s="1" t="s">
        <v>9670</v>
      </c>
      <c r="R259" s="1" t="s">
        <v>9669</v>
      </c>
      <c r="S259" s="1" t="s">
        <v>566</v>
      </c>
      <c r="T259" s="1" t="s">
        <v>9668</v>
      </c>
      <c r="U259" s="1" t="s">
        <v>568</v>
      </c>
      <c r="V259" s="1" t="s">
        <v>34</v>
      </c>
      <c r="W259" s="12" t="s">
        <v>326</v>
      </c>
      <c r="X259" s="12" t="s">
        <v>633</v>
      </c>
      <c r="Y259" s="5" t="s">
        <v>38</v>
      </c>
      <c r="Z259" s="1" t="s">
        <v>50</v>
      </c>
    </row>
    <row r="260" spans="1:26" s="18" customFormat="1" ht="60" customHeight="1" x14ac:dyDescent="0.25">
      <c r="A260" s="5">
        <f t="shared" si="5"/>
        <v>257</v>
      </c>
      <c r="B260" s="1" t="s">
        <v>5914</v>
      </c>
      <c r="C260" s="1" t="s">
        <v>1302</v>
      </c>
      <c r="D260" s="1" t="s">
        <v>1310</v>
      </c>
      <c r="E260" s="1" t="s">
        <v>9665</v>
      </c>
      <c r="F260" s="1" t="s">
        <v>1312</v>
      </c>
      <c r="G260" s="1" t="s">
        <v>2614</v>
      </c>
      <c r="H260" s="1" t="s">
        <v>9667</v>
      </c>
      <c r="I260" s="1" t="s">
        <v>9666</v>
      </c>
      <c r="J260" s="1" t="s">
        <v>9665</v>
      </c>
      <c r="K260" s="1">
        <v>32.314593500000001</v>
      </c>
      <c r="L260" s="1">
        <v>75.317751599999994</v>
      </c>
      <c r="M260" s="1">
        <v>323857</v>
      </c>
      <c r="N260" s="1">
        <v>250000</v>
      </c>
      <c r="O260" s="1" t="s">
        <v>644</v>
      </c>
      <c r="P260" s="12" t="s">
        <v>9637</v>
      </c>
      <c r="Q260" s="1" t="s">
        <v>9664</v>
      </c>
      <c r="R260" s="1" t="s">
        <v>9663</v>
      </c>
      <c r="S260" s="1" t="s">
        <v>566</v>
      </c>
      <c r="T260" s="1" t="s">
        <v>9662</v>
      </c>
      <c r="U260" s="1" t="s">
        <v>568</v>
      </c>
      <c r="V260" s="1" t="s">
        <v>34</v>
      </c>
      <c r="W260" s="12" t="s">
        <v>326</v>
      </c>
      <c r="X260" s="12" t="s">
        <v>633</v>
      </c>
      <c r="Y260" s="5" t="s">
        <v>38</v>
      </c>
      <c r="Z260" s="1" t="s">
        <v>50</v>
      </c>
    </row>
    <row r="261" spans="1:26" s="18" customFormat="1" ht="60" customHeight="1" x14ac:dyDescent="0.25">
      <c r="A261" s="5">
        <f t="shared" ref="A261:A295" si="6">A260+1</f>
        <v>258</v>
      </c>
      <c r="B261" s="1" t="s">
        <v>5914</v>
      </c>
      <c r="C261" s="1" t="s">
        <v>1302</v>
      </c>
      <c r="D261" s="1" t="s">
        <v>1310</v>
      </c>
      <c r="E261" s="1" t="s">
        <v>5674</v>
      </c>
      <c r="F261" s="1" t="s">
        <v>9661</v>
      </c>
      <c r="G261" s="1" t="s">
        <v>9660</v>
      </c>
      <c r="H261" s="1" t="s">
        <v>9659</v>
      </c>
      <c r="I261" s="1" t="s">
        <v>9658</v>
      </c>
      <c r="J261" s="1" t="s">
        <v>5674</v>
      </c>
      <c r="K261" s="1">
        <v>32.281618299999998</v>
      </c>
      <c r="L261" s="1">
        <v>75.140083200000007</v>
      </c>
      <c r="M261" s="1">
        <v>323857</v>
      </c>
      <c r="N261" s="1">
        <v>250000</v>
      </c>
      <c r="O261" s="1" t="s">
        <v>644</v>
      </c>
      <c r="P261" s="1" t="s">
        <v>9637</v>
      </c>
      <c r="Q261" s="1" t="s">
        <v>9657</v>
      </c>
      <c r="R261" s="1" t="s">
        <v>9656</v>
      </c>
      <c r="S261" s="1" t="s">
        <v>566</v>
      </c>
      <c r="T261" s="1" t="s">
        <v>9655</v>
      </c>
      <c r="U261" s="1" t="s">
        <v>568</v>
      </c>
      <c r="V261" s="1" t="s">
        <v>34</v>
      </c>
      <c r="W261" s="12" t="s">
        <v>326</v>
      </c>
      <c r="X261" s="12" t="s">
        <v>633</v>
      </c>
      <c r="Y261" s="5" t="s">
        <v>38</v>
      </c>
      <c r="Z261" s="1" t="s">
        <v>50</v>
      </c>
    </row>
    <row r="262" spans="1:26" s="18" customFormat="1" ht="60" customHeight="1" x14ac:dyDescent="0.25">
      <c r="A262" s="5">
        <f t="shared" si="6"/>
        <v>259</v>
      </c>
      <c r="B262" s="1" t="s">
        <v>5914</v>
      </c>
      <c r="C262" s="1" t="s">
        <v>1302</v>
      </c>
      <c r="D262" s="1" t="s">
        <v>1310</v>
      </c>
      <c r="E262" s="1" t="s">
        <v>9652</v>
      </c>
      <c r="F262" s="1" t="s">
        <v>1355</v>
      </c>
      <c r="G262" s="1" t="s">
        <v>967</v>
      </c>
      <c r="H262" s="1" t="s">
        <v>9654</v>
      </c>
      <c r="I262" s="1" t="s">
        <v>9653</v>
      </c>
      <c r="J262" s="1" t="s">
        <v>9652</v>
      </c>
      <c r="K262" s="1">
        <v>32.279682299999997</v>
      </c>
      <c r="L262" s="1">
        <v>75.330579700000001</v>
      </c>
      <c r="M262" s="1">
        <v>323857</v>
      </c>
      <c r="N262" s="1">
        <v>250000</v>
      </c>
      <c r="O262" s="1" t="s">
        <v>644</v>
      </c>
      <c r="P262" s="1" t="s">
        <v>9637</v>
      </c>
      <c r="Q262" s="1" t="s">
        <v>9651</v>
      </c>
      <c r="R262" s="1" t="s">
        <v>9650</v>
      </c>
      <c r="S262" s="1" t="s">
        <v>566</v>
      </c>
      <c r="T262" s="1" t="s">
        <v>9649</v>
      </c>
      <c r="U262" s="1" t="s">
        <v>568</v>
      </c>
      <c r="V262" s="1" t="s">
        <v>34</v>
      </c>
      <c r="W262" s="12" t="s">
        <v>326</v>
      </c>
      <c r="X262" s="12" t="s">
        <v>633</v>
      </c>
      <c r="Y262" s="5" t="s">
        <v>38</v>
      </c>
      <c r="Z262" s="1" t="s">
        <v>50</v>
      </c>
    </row>
    <row r="263" spans="1:26" s="18" customFormat="1" ht="60" customHeight="1" x14ac:dyDescent="0.25">
      <c r="A263" s="5">
        <f t="shared" si="6"/>
        <v>260</v>
      </c>
      <c r="B263" s="1" t="s">
        <v>5914</v>
      </c>
      <c r="C263" s="1" t="s">
        <v>1302</v>
      </c>
      <c r="D263" s="1" t="s">
        <v>1318</v>
      </c>
      <c r="E263" s="1" t="s">
        <v>9638</v>
      </c>
      <c r="F263" s="1" t="s">
        <v>9642</v>
      </c>
      <c r="G263" s="1" t="s">
        <v>9648</v>
      </c>
      <c r="H263" s="1" t="s">
        <v>9647</v>
      </c>
      <c r="I263" s="1" t="s">
        <v>9646</v>
      </c>
      <c r="J263" s="1" t="s">
        <v>9638</v>
      </c>
      <c r="K263" s="1">
        <v>32.19238</v>
      </c>
      <c r="L263" s="1">
        <v>74.911180000000002</v>
      </c>
      <c r="M263" s="1">
        <v>407429</v>
      </c>
      <c r="N263" s="1">
        <v>250000</v>
      </c>
      <c r="O263" s="1" t="s">
        <v>977</v>
      </c>
      <c r="P263" s="1" t="s">
        <v>9637</v>
      </c>
      <c r="Q263" s="1" t="s">
        <v>9645</v>
      </c>
      <c r="R263" s="1" t="s">
        <v>9644</v>
      </c>
      <c r="S263" s="67" t="s">
        <v>3519</v>
      </c>
      <c r="T263" s="1" t="s">
        <v>9643</v>
      </c>
      <c r="U263" s="1" t="s">
        <v>568</v>
      </c>
      <c r="V263" s="1" t="s">
        <v>34</v>
      </c>
      <c r="W263" s="12" t="s">
        <v>326</v>
      </c>
      <c r="X263" s="12" t="s">
        <v>633</v>
      </c>
      <c r="Y263" s="5" t="s">
        <v>38</v>
      </c>
      <c r="Z263" s="1" t="s">
        <v>50</v>
      </c>
    </row>
    <row r="264" spans="1:26" s="18" customFormat="1" ht="60" customHeight="1" x14ac:dyDescent="0.25">
      <c r="A264" s="5">
        <f t="shared" si="6"/>
        <v>261</v>
      </c>
      <c r="B264" s="1" t="s">
        <v>5914</v>
      </c>
      <c r="C264" s="1" t="s">
        <v>1302</v>
      </c>
      <c r="D264" s="1" t="s">
        <v>1318</v>
      </c>
      <c r="E264" s="1" t="s">
        <v>9638</v>
      </c>
      <c r="F264" s="1" t="s">
        <v>9642</v>
      </c>
      <c r="G264" s="1" t="s">
        <v>9641</v>
      </c>
      <c r="H264" s="1" t="s">
        <v>9640</v>
      </c>
      <c r="I264" s="1" t="s">
        <v>9639</v>
      </c>
      <c r="J264" s="1" t="s">
        <v>9638</v>
      </c>
      <c r="K264" s="1">
        <v>32.19238</v>
      </c>
      <c r="L264" s="1">
        <v>74.911180000000002</v>
      </c>
      <c r="M264" s="1">
        <v>407429</v>
      </c>
      <c r="N264" s="1">
        <v>250000</v>
      </c>
      <c r="O264" s="1" t="s">
        <v>977</v>
      </c>
      <c r="P264" s="1" t="s">
        <v>9637</v>
      </c>
      <c r="Q264" s="1" t="s">
        <v>9636</v>
      </c>
      <c r="R264" s="1" t="s">
        <v>9635</v>
      </c>
      <c r="S264" s="67" t="s">
        <v>3519</v>
      </c>
      <c r="T264" s="1" t="s">
        <v>9634</v>
      </c>
      <c r="U264" s="1" t="s">
        <v>568</v>
      </c>
      <c r="V264" s="1" t="s">
        <v>34</v>
      </c>
      <c r="W264" s="12" t="s">
        <v>326</v>
      </c>
      <c r="X264" s="12" t="s">
        <v>633</v>
      </c>
      <c r="Y264" s="5" t="s">
        <v>38</v>
      </c>
      <c r="Z264" s="1" t="s">
        <v>50</v>
      </c>
    </row>
    <row r="265" spans="1:26" s="18" customFormat="1" ht="60" customHeight="1" x14ac:dyDescent="0.25">
      <c r="A265" s="5">
        <f t="shared" si="6"/>
        <v>262</v>
      </c>
      <c r="B265" s="1" t="s">
        <v>5914</v>
      </c>
      <c r="C265" s="1" t="s">
        <v>1383</v>
      </c>
      <c r="D265" s="1" t="s">
        <v>1383</v>
      </c>
      <c r="E265" s="1" t="s">
        <v>9629</v>
      </c>
      <c r="F265" s="5" t="s">
        <v>9633</v>
      </c>
      <c r="G265" s="5" t="s">
        <v>9632</v>
      </c>
      <c r="H265" s="1" t="s">
        <v>9631</v>
      </c>
      <c r="I265" s="1" t="s">
        <v>9630</v>
      </c>
      <c r="J265" s="1" t="s">
        <v>9629</v>
      </c>
      <c r="K265" s="1">
        <v>29.112893</v>
      </c>
      <c r="L265" s="1">
        <v>70.322941</v>
      </c>
      <c r="M265" s="1">
        <v>407429</v>
      </c>
      <c r="N265" s="1">
        <v>250000</v>
      </c>
      <c r="O265" s="1" t="s">
        <v>977</v>
      </c>
      <c r="P265" s="1" t="s">
        <v>9451</v>
      </c>
      <c r="Q265" s="1" t="s">
        <v>9628</v>
      </c>
      <c r="R265" s="1" t="s">
        <v>9627</v>
      </c>
      <c r="S265" s="1" t="s">
        <v>9605</v>
      </c>
      <c r="T265" s="1" t="s">
        <v>9626</v>
      </c>
      <c r="U265" s="1" t="s">
        <v>9625</v>
      </c>
      <c r="V265" s="1" t="s">
        <v>34</v>
      </c>
      <c r="W265" s="1" t="s">
        <v>3614</v>
      </c>
      <c r="X265" s="1" t="s">
        <v>9571</v>
      </c>
      <c r="Y265" s="5" t="s">
        <v>38</v>
      </c>
      <c r="Z265" s="1" t="s">
        <v>50</v>
      </c>
    </row>
    <row r="266" spans="1:26" s="18" customFormat="1" ht="60" customHeight="1" x14ac:dyDescent="0.25">
      <c r="A266" s="5">
        <f t="shared" si="6"/>
        <v>263</v>
      </c>
      <c r="B266" s="1" t="s">
        <v>5914</v>
      </c>
      <c r="C266" s="1" t="s">
        <v>1383</v>
      </c>
      <c r="D266" s="1" t="s">
        <v>1383</v>
      </c>
      <c r="E266" s="1" t="s">
        <v>9621</v>
      </c>
      <c r="F266" s="5" t="s">
        <v>9621</v>
      </c>
      <c r="G266" s="5" t="s">
        <v>9624</v>
      </c>
      <c r="H266" s="1" t="s">
        <v>9623</v>
      </c>
      <c r="I266" s="1" t="s">
        <v>9622</v>
      </c>
      <c r="J266" s="1" t="s">
        <v>9621</v>
      </c>
      <c r="K266" s="1">
        <v>29.122681</v>
      </c>
      <c r="L266" s="1">
        <v>70.208592999999993</v>
      </c>
      <c r="M266" s="1">
        <v>407429</v>
      </c>
      <c r="N266" s="1">
        <v>250000</v>
      </c>
      <c r="O266" s="1" t="s">
        <v>977</v>
      </c>
      <c r="P266" s="1" t="s">
        <v>9451</v>
      </c>
      <c r="Q266" s="1" t="s">
        <v>9620</v>
      </c>
      <c r="R266" s="1" t="s">
        <v>9619</v>
      </c>
      <c r="S266" s="1" t="s">
        <v>9605</v>
      </c>
      <c r="T266" s="1" t="s">
        <v>9618</v>
      </c>
      <c r="U266" s="1" t="s">
        <v>107</v>
      </c>
      <c r="V266" s="1" t="s">
        <v>58</v>
      </c>
      <c r="W266" s="1" t="s">
        <v>3614</v>
      </c>
      <c r="X266" s="1" t="s">
        <v>9571</v>
      </c>
      <c r="Y266" s="5" t="s">
        <v>38</v>
      </c>
      <c r="Z266" s="1" t="s">
        <v>50</v>
      </c>
    </row>
    <row r="267" spans="1:26" s="18" customFormat="1" ht="60" customHeight="1" x14ac:dyDescent="0.25">
      <c r="A267" s="5">
        <f t="shared" si="6"/>
        <v>264</v>
      </c>
      <c r="B267" s="1" t="s">
        <v>5914</v>
      </c>
      <c r="C267" s="1" t="s">
        <v>1383</v>
      </c>
      <c r="D267" s="1" t="s">
        <v>1383</v>
      </c>
      <c r="E267" s="1" t="s">
        <v>9590</v>
      </c>
      <c r="F267" s="5" t="s">
        <v>9590</v>
      </c>
      <c r="G267" s="5" t="s">
        <v>9617</v>
      </c>
      <c r="H267" s="1" t="s">
        <v>9616</v>
      </c>
      <c r="I267" s="1" t="s">
        <v>9615</v>
      </c>
      <c r="J267" s="1" t="s">
        <v>9590</v>
      </c>
      <c r="K267" s="1">
        <v>29.152335999999998</v>
      </c>
      <c r="L267" s="1">
        <v>70.209813999999994</v>
      </c>
      <c r="M267" s="1">
        <v>407429</v>
      </c>
      <c r="N267" s="1">
        <v>250000</v>
      </c>
      <c r="O267" s="1" t="s">
        <v>977</v>
      </c>
      <c r="P267" s="1" t="s">
        <v>9535</v>
      </c>
      <c r="Q267" s="1" t="s">
        <v>9614</v>
      </c>
      <c r="R267" s="1" t="s">
        <v>9613</v>
      </c>
      <c r="S267" s="1" t="s">
        <v>9605</v>
      </c>
      <c r="T267" s="1" t="s">
        <v>9612</v>
      </c>
      <c r="U267" s="1" t="s">
        <v>107</v>
      </c>
      <c r="V267" s="1" t="s">
        <v>34</v>
      </c>
      <c r="W267" s="1" t="s">
        <v>3614</v>
      </c>
      <c r="X267" s="1" t="s">
        <v>9557</v>
      </c>
      <c r="Y267" s="5" t="s">
        <v>38</v>
      </c>
      <c r="Z267" s="1" t="s">
        <v>50</v>
      </c>
    </row>
    <row r="268" spans="1:26" s="18" customFormat="1" ht="60" customHeight="1" x14ac:dyDescent="0.25">
      <c r="A268" s="5">
        <f t="shared" si="6"/>
        <v>265</v>
      </c>
      <c r="B268" s="1" t="s">
        <v>5914</v>
      </c>
      <c r="C268" s="1" t="s">
        <v>1383</v>
      </c>
      <c r="D268" s="1" t="s">
        <v>1384</v>
      </c>
      <c r="E268" s="1" t="s">
        <v>9608</v>
      </c>
      <c r="F268" s="5" t="s">
        <v>1384</v>
      </c>
      <c r="G268" s="5" t="s">
        <v>9611</v>
      </c>
      <c r="H268" s="1" t="s">
        <v>9610</v>
      </c>
      <c r="I268" s="1" t="s">
        <v>9609</v>
      </c>
      <c r="J268" s="1" t="s">
        <v>9608</v>
      </c>
      <c r="K268" s="1">
        <v>29.528320999999998</v>
      </c>
      <c r="L268" s="1">
        <v>70.616895</v>
      </c>
      <c r="M268" s="1">
        <v>407429</v>
      </c>
      <c r="N268" s="1">
        <v>250000</v>
      </c>
      <c r="O268" s="1" t="s">
        <v>977</v>
      </c>
      <c r="P268" s="1" t="s">
        <v>9535</v>
      </c>
      <c r="Q268" s="1" t="s">
        <v>9607</v>
      </c>
      <c r="R268" s="1" t="s">
        <v>9606</v>
      </c>
      <c r="S268" s="1" t="s">
        <v>9605</v>
      </c>
      <c r="T268" s="1" t="s">
        <v>9604</v>
      </c>
      <c r="U268" s="1" t="s">
        <v>107</v>
      </c>
      <c r="V268" s="1" t="s">
        <v>34</v>
      </c>
      <c r="W268" s="1" t="s">
        <v>3614</v>
      </c>
      <c r="X268" s="1" t="s">
        <v>9564</v>
      </c>
      <c r="Y268" s="5" t="s">
        <v>38</v>
      </c>
      <c r="Z268" s="1" t="s">
        <v>50</v>
      </c>
    </row>
    <row r="269" spans="1:26" s="18" customFormat="1" ht="60" customHeight="1" x14ac:dyDescent="0.25">
      <c r="A269" s="5">
        <f t="shared" si="6"/>
        <v>266</v>
      </c>
      <c r="B269" s="1" t="s">
        <v>5914</v>
      </c>
      <c r="C269" s="1" t="s">
        <v>1383</v>
      </c>
      <c r="D269" s="1" t="s">
        <v>1383</v>
      </c>
      <c r="E269" s="1" t="s">
        <v>691</v>
      </c>
      <c r="F269" s="5" t="s">
        <v>691</v>
      </c>
      <c r="G269" s="5" t="s">
        <v>9603</v>
      </c>
      <c r="H269" s="1" t="s">
        <v>9602</v>
      </c>
      <c r="I269" s="1" t="s">
        <v>9601</v>
      </c>
      <c r="J269" s="1" t="s">
        <v>691</v>
      </c>
      <c r="K269" s="1">
        <v>29.122681</v>
      </c>
      <c r="L269" s="1">
        <v>70.208592999999993</v>
      </c>
      <c r="M269" s="1">
        <v>429714</v>
      </c>
      <c r="N269" s="1">
        <v>250000</v>
      </c>
      <c r="O269" s="1" t="s">
        <v>1267</v>
      </c>
      <c r="P269" s="1" t="s">
        <v>9535</v>
      </c>
      <c r="Q269" s="1" t="s">
        <v>9600</v>
      </c>
      <c r="R269" s="1" t="s">
        <v>9599</v>
      </c>
      <c r="S269" s="1" t="s">
        <v>9598</v>
      </c>
      <c r="T269" s="1" t="s">
        <v>9597</v>
      </c>
      <c r="U269" s="1" t="s">
        <v>107</v>
      </c>
      <c r="V269" s="1" t="s">
        <v>34</v>
      </c>
      <c r="W269" s="1" t="s">
        <v>3614</v>
      </c>
      <c r="X269" s="1" t="s">
        <v>9540</v>
      </c>
      <c r="Y269" s="5" t="s">
        <v>38</v>
      </c>
      <c r="Z269" s="1" t="s">
        <v>50</v>
      </c>
    </row>
    <row r="270" spans="1:26" s="18" customFormat="1" ht="60" customHeight="1" x14ac:dyDescent="0.25">
      <c r="A270" s="5">
        <f t="shared" si="6"/>
        <v>267</v>
      </c>
      <c r="B270" s="1" t="s">
        <v>5914</v>
      </c>
      <c r="C270" s="1" t="s">
        <v>1383</v>
      </c>
      <c r="D270" s="1" t="s">
        <v>1383</v>
      </c>
      <c r="E270" s="1" t="s">
        <v>9593</v>
      </c>
      <c r="F270" s="5" t="s">
        <v>9593</v>
      </c>
      <c r="G270" s="5" t="s">
        <v>9596</v>
      </c>
      <c r="H270" s="1" t="s">
        <v>9595</v>
      </c>
      <c r="I270" s="1" t="s">
        <v>9594</v>
      </c>
      <c r="J270" s="1" t="s">
        <v>9593</v>
      </c>
      <c r="K270" s="1">
        <v>29.278908000000001</v>
      </c>
      <c r="L270" s="1">
        <v>70.545664000000002</v>
      </c>
      <c r="M270" s="1">
        <v>407429</v>
      </c>
      <c r="N270" s="1">
        <v>250000</v>
      </c>
      <c r="O270" s="1" t="s">
        <v>977</v>
      </c>
      <c r="P270" s="1" t="s">
        <v>9535</v>
      </c>
      <c r="Q270" s="77" t="s">
        <v>9592</v>
      </c>
      <c r="R270" s="77" t="s">
        <v>9591</v>
      </c>
      <c r="S270" s="77" t="s">
        <v>34</v>
      </c>
      <c r="T270" s="77" t="s">
        <v>1012</v>
      </c>
      <c r="U270" s="77" t="s">
        <v>3631</v>
      </c>
      <c r="V270" s="77" t="s">
        <v>34</v>
      </c>
      <c r="W270" s="77" t="s">
        <v>612</v>
      </c>
      <c r="X270" s="1" t="s">
        <v>9564</v>
      </c>
      <c r="Y270" s="5" t="s">
        <v>38</v>
      </c>
      <c r="Z270" s="1" t="s">
        <v>50</v>
      </c>
    </row>
    <row r="271" spans="1:26" s="18" customFormat="1" ht="60" customHeight="1" x14ac:dyDescent="0.25">
      <c r="A271" s="5">
        <f t="shared" si="6"/>
        <v>268</v>
      </c>
      <c r="B271" s="1" t="s">
        <v>5914</v>
      </c>
      <c r="C271" s="1" t="s">
        <v>1383</v>
      </c>
      <c r="D271" s="1" t="s">
        <v>1383</v>
      </c>
      <c r="E271" s="1" t="s">
        <v>9586</v>
      </c>
      <c r="F271" s="5" t="s">
        <v>9590</v>
      </c>
      <c r="G271" s="5" t="s">
        <v>9589</v>
      </c>
      <c r="H271" s="1" t="s">
        <v>9588</v>
      </c>
      <c r="I271" s="1" t="s">
        <v>9587</v>
      </c>
      <c r="J271" s="1" t="s">
        <v>9586</v>
      </c>
      <c r="K271" s="1">
        <v>29.212368999999999</v>
      </c>
      <c r="L271" s="1">
        <v>70.505718999999999</v>
      </c>
      <c r="M271" s="1">
        <v>407429</v>
      </c>
      <c r="N271" s="1">
        <v>250000</v>
      </c>
      <c r="O271" s="1" t="s">
        <v>977</v>
      </c>
      <c r="P271" s="1" t="s">
        <v>9535</v>
      </c>
      <c r="Q271" s="77" t="s">
        <v>9585</v>
      </c>
      <c r="R271" s="77" t="s">
        <v>9584</v>
      </c>
      <c r="S271" s="77" t="s">
        <v>34</v>
      </c>
      <c r="T271" s="77" t="s">
        <v>1012</v>
      </c>
      <c r="U271" s="77" t="s">
        <v>3631</v>
      </c>
      <c r="V271" s="77" t="s">
        <v>34</v>
      </c>
      <c r="W271" s="77" t="s">
        <v>612</v>
      </c>
      <c r="X271" s="1" t="s">
        <v>9557</v>
      </c>
      <c r="Y271" s="5" t="s">
        <v>38</v>
      </c>
      <c r="Z271" s="1" t="s">
        <v>50</v>
      </c>
    </row>
    <row r="272" spans="1:26" s="18" customFormat="1" ht="60" customHeight="1" x14ac:dyDescent="0.25">
      <c r="A272" s="5">
        <f t="shared" si="6"/>
        <v>269</v>
      </c>
      <c r="B272" s="1" t="s">
        <v>5914</v>
      </c>
      <c r="C272" s="1" t="s">
        <v>1383</v>
      </c>
      <c r="D272" s="1" t="s">
        <v>1384</v>
      </c>
      <c r="E272" s="1" t="s">
        <v>9579</v>
      </c>
      <c r="F272" s="5" t="s">
        <v>9583</v>
      </c>
      <c r="G272" s="5" t="s">
        <v>9582</v>
      </c>
      <c r="H272" s="1" t="s">
        <v>9581</v>
      </c>
      <c r="I272" s="1" t="s">
        <v>9580</v>
      </c>
      <c r="J272" s="1" t="s">
        <v>9579</v>
      </c>
      <c r="K272" s="1">
        <v>29.618054000000001</v>
      </c>
      <c r="L272" s="1">
        <v>70.374753999999996</v>
      </c>
      <c r="M272" s="1">
        <v>407429</v>
      </c>
      <c r="N272" s="1">
        <v>250000</v>
      </c>
      <c r="O272" s="1" t="s">
        <v>977</v>
      </c>
      <c r="P272" s="1" t="s">
        <v>9451</v>
      </c>
      <c r="Q272" s="77" t="s">
        <v>9578</v>
      </c>
      <c r="R272" s="77" t="s">
        <v>9577</v>
      </c>
      <c r="S272" s="77" t="s">
        <v>34</v>
      </c>
      <c r="T272" s="77" t="s">
        <v>1012</v>
      </c>
      <c r="U272" s="77" t="s">
        <v>3631</v>
      </c>
      <c r="V272" s="77" t="s">
        <v>34</v>
      </c>
      <c r="W272" s="77" t="s">
        <v>612</v>
      </c>
      <c r="X272" s="1" t="s">
        <v>9571</v>
      </c>
      <c r="Y272" s="5" t="s">
        <v>38</v>
      </c>
      <c r="Z272" s="1" t="s">
        <v>50</v>
      </c>
    </row>
    <row r="273" spans="1:26" s="18" customFormat="1" ht="60" customHeight="1" x14ac:dyDescent="0.25">
      <c r="A273" s="5">
        <f t="shared" si="6"/>
        <v>270</v>
      </c>
      <c r="B273" s="1" t="s">
        <v>5914</v>
      </c>
      <c r="C273" s="1" t="s">
        <v>1383</v>
      </c>
      <c r="D273" s="1" t="s">
        <v>1384</v>
      </c>
      <c r="E273" s="1" t="s">
        <v>1384</v>
      </c>
      <c r="F273" s="5" t="s">
        <v>1384</v>
      </c>
      <c r="G273" s="5" t="s">
        <v>9576</v>
      </c>
      <c r="H273" s="1" t="s">
        <v>9575</v>
      </c>
      <c r="I273" s="1" t="s">
        <v>9574</v>
      </c>
      <c r="J273" s="1" t="s">
        <v>1384</v>
      </c>
      <c r="K273" s="1">
        <v>29.513074</v>
      </c>
      <c r="L273" s="1">
        <v>70.228095999999994</v>
      </c>
      <c r="M273" s="1">
        <v>407429</v>
      </c>
      <c r="N273" s="1">
        <v>250000</v>
      </c>
      <c r="O273" s="1" t="s">
        <v>977</v>
      </c>
      <c r="P273" s="1" t="s">
        <v>9451</v>
      </c>
      <c r="Q273" s="5" t="s">
        <v>9573</v>
      </c>
      <c r="R273" s="5" t="s">
        <v>9572</v>
      </c>
      <c r="S273" s="5" t="s">
        <v>34</v>
      </c>
      <c r="T273" s="77" t="s">
        <v>1012</v>
      </c>
      <c r="U273" s="5" t="s">
        <v>3631</v>
      </c>
      <c r="V273" s="5" t="s">
        <v>34</v>
      </c>
      <c r="W273" s="77" t="s">
        <v>612</v>
      </c>
      <c r="X273" s="1" t="s">
        <v>9571</v>
      </c>
      <c r="Y273" s="5" t="s">
        <v>38</v>
      </c>
      <c r="Z273" s="1" t="s">
        <v>50</v>
      </c>
    </row>
    <row r="274" spans="1:26" s="18" customFormat="1" ht="60" customHeight="1" x14ac:dyDescent="0.25">
      <c r="A274" s="5">
        <f t="shared" si="6"/>
        <v>271</v>
      </c>
      <c r="B274" s="1" t="s">
        <v>5914</v>
      </c>
      <c r="C274" s="1" t="s">
        <v>1383</v>
      </c>
      <c r="D274" s="1" t="s">
        <v>1403</v>
      </c>
      <c r="E274" s="1" t="s">
        <v>9567</v>
      </c>
      <c r="F274" s="5" t="s">
        <v>9567</v>
      </c>
      <c r="G274" s="5" t="s">
        <v>9570</v>
      </c>
      <c r="H274" s="1" t="s">
        <v>9569</v>
      </c>
      <c r="I274" s="1" t="s">
        <v>9568</v>
      </c>
      <c r="J274" s="1" t="s">
        <v>9567</v>
      </c>
      <c r="K274" s="1">
        <v>28.821615000000001</v>
      </c>
      <c r="L274" s="1">
        <v>70.064424000000002</v>
      </c>
      <c r="M274" s="1">
        <v>422429</v>
      </c>
      <c r="N274" s="1">
        <v>250000</v>
      </c>
      <c r="O274" s="1" t="s">
        <v>977</v>
      </c>
      <c r="P274" s="1" t="s">
        <v>9465</v>
      </c>
      <c r="Q274" s="77" t="s">
        <v>9566</v>
      </c>
      <c r="R274" s="77" t="s">
        <v>9565</v>
      </c>
      <c r="S274" s="77" t="s">
        <v>34</v>
      </c>
      <c r="T274" s="77" t="s">
        <v>1012</v>
      </c>
      <c r="U274" s="77" t="s">
        <v>3631</v>
      </c>
      <c r="V274" s="77" t="s">
        <v>34</v>
      </c>
      <c r="W274" s="77" t="s">
        <v>612</v>
      </c>
      <c r="X274" s="1" t="s">
        <v>9564</v>
      </c>
      <c r="Y274" s="5" t="s">
        <v>38</v>
      </c>
      <c r="Z274" s="1" t="s">
        <v>50</v>
      </c>
    </row>
    <row r="275" spans="1:26" s="18" customFormat="1" ht="60" customHeight="1" x14ac:dyDescent="0.25">
      <c r="A275" s="5">
        <f t="shared" si="6"/>
        <v>272</v>
      </c>
      <c r="B275" s="1" t="s">
        <v>5914</v>
      </c>
      <c r="C275" s="1" t="s">
        <v>1383</v>
      </c>
      <c r="D275" s="1" t="s">
        <v>1384</v>
      </c>
      <c r="E275" s="1" t="s">
        <v>9560</v>
      </c>
      <c r="F275" s="5" t="s">
        <v>9560</v>
      </c>
      <c r="G275" s="5" t="s">
        <v>9563</v>
      </c>
      <c r="H275" s="1" t="s">
        <v>9562</v>
      </c>
      <c r="I275" s="1" t="s">
        <v>9561</v>
      </c>
      <c r="J275" s="1" t="s">
        <v>9560</v>
      </c>
      <c r="K275" s="1">
        <v>29.23115</v>
      </c>
      <c r="L275" s="1">
        <v>70.415300000000002</v>
      </c>
      <c r="M275" s="1">
        <v>4022429</v>
      </c>
      <c r="N275" s="1">
        <v>250000</v>
      </c>
      <c r="O275" s="1" t="s">
        <v>977</v>
      </c>
      <c r="P275" s="1" t="s">
        <v>9465</v>
      </c>
      <c r="Q275" s="5" t="s">
        <v>9559</v>
      </c>
      <c r="R275" s="5" t="s">
        <v>9558</v>
      </c>
      <c r="S275" s="5" t="s">
        <v>34</v>
      </c>
      <c r="T275" s="77" t="s">
        <v>1012</v>
      </c>
      <c r="U275" s="5" t="s">
        <v>3631</v>
      </c>
      <c r="V275" s="5" t="s">
        <v>34</v>
      </c>
      <c r="W275" s="77" t="s">
        <v>612</v>
      </c>
      <c r="X275" s="1" t="s">
        <v>9557</v>
      </c>
      <c r="Y275" s="5" t="s">
        <v>38</v>
      </c>
      <c r="Z275" s="1" t="s">
        <v>50</v>
      </c>
    </row>
    <row r="276" spans="1:26" s="18" customFormat="1" ht="60" customHeight="1" x14ac:dyDescent="0.25">
      <c r="A276" s="5">
        <f t="shared" si="6"/>
        <v>273</v>
      </c>
      <c r="B276" s="5" t="s">
        <v>5914</v>
      </c>
      <c r="C276" s="5" t="s">
        <v>1383</v>
      </c>
      <c r="D276" s="5" t="s">
        <v>1383</v>
      </c>
      <c r="E276" s="5" t="s">
        <v>9553</v>
      </c>
      <c r="F276" s="5" t="s">
        <v>9553</v>
      </c>
      <c r="G276" s="5" t="s">
        <v>9556</v>
      </c>
      <c r="H276" s="5" t="s">
        <v>9555</v>
      </c>
      <c r="I276" s="5" t="s">
        <v>9554</v>
      </c>
      <c r="J276" s="5" t="s">
        <v>9553</v>
      </c>
      <c r="K276" s="5">
        <v>29.161545</v>
      </c>
      <c r="L276" s="5">
        <v>70.500819000000007</v>
      </c>
      <c r="M276" s="5">
        <v>429714</v>
      </c>
      <c r="N276" s="5">
        <v>250000</v>
      </c>
      <c r="O276" s="5" t="s">
        <v>1267</v>
      </c>
      <c r="P276" s="5" t="s">
        <v>9535</v>
      </c>
      <c r="Q276" s="77" t="s">
        <v>9552</v>
      </c>
      <c r="R276" s="77" t="s">
        <v>9551</v>
      </c>
      <c r="S276" s="77" t="s">
        <v>34</v>
      </c>
      <c r="T276" s="77" t="s">
        <v>1012</v>
      </c>
      <c r="U276" s="77" t="s">
        <v>3631</v>
      </c>
      <c r="V276" s="77" t="s">
        <v>34</v>
      </c>
      <c r="W276" s="77" t="s">
        <v>612</v>
      </c>
      <c r="X276" s="53">
        <v>45266</v>
      </c>
      <c r="Y276" s="5" t="s">
        <v>38</v>
      </c>
      <c r="Z276" s="1" t="s">
        <v>50</v>
      </c>
    </row>
    <row r="277" spans="1:26" s="18" customFormat="1" ht="60" customHeight="1" x14ac:dyDescent="0.25">
      <c r="A277" s="5">
        <f t="shared" si="6"/>
        <v>274</v>
      </c>
      <c r="B277" s="1" t="s">
        <v>5914</v>
      </c>
      <c r="C277" s="1" t="s">
        <v>1383</v>
      </c>
      <c r="D277" s="1" t="s">
        <v>1383</v>
      </c>
      <c r="E277" s="1" t="s">
        <v>1383</v>
      </c>
      <c r="F277" s="5" t="s">
        <v>1383</v>
      </c>
      <c r="G277" s="5" t="s">
        <v>9550</v>
      </c>
      <c r="H277" s="1" t="s">
        <v>9549</v>
      </c>
      <c r="I277" s="1" t="s">
        <v>9548</v>
      </c>
      <c r="J277" s="1" t="s">
        <v>1383</v>
      </c>
      <c r="K277" s="1">
        <v>29.229749999999999</v>
      </c>
      <c r="L277" s="1">
        <v>70.508520000000004</v>
      </c>
      <c r="M277" s="1">
        <v>429714</v>
      </c>
      <c r="N277" s="1">
        <v>250000</v>
      </c>
      <c r="O277" s="1" t="s">
        <v>1267</v>
      </c>
      <c r="P277" s="1" t="s">
        <v>9535</v>
      </c>
      <c r="Q277" s="5" t="s">
        <v>9547</v>
      </c>
      <c r="R277" s="5" t="s">
        <v>9546</v>
      </c>
      <c r="S277" s="5" t="s">
        <v>34</v>
      </c>
      <c r="T277" s="77" t="s">
        <v>1012</v>
      </c>
      <c r="U277" s="5" t="s">
        <v>3631</v>
      </c>
      <c r="V277" s="5" t="s">
        <v>34</v>
      </c>
      <c r="W277" s="77" t="s">
        <v>612</v>
      </c>
      <c r="X277" s="1" t="s">
        <v>9540</v>
      </c>
      <c r="Y277" s="5" t="s">
        <v>38</v>
      </c>
      <c r="Z277" s="1" t="s">
        <v>50</v>
      </c>
    </row>
    <row r="278" spans="1:26" s="18" customFormat="1" ht="60" customHeight="1" x14ac:dyDescent="0.25">
      <c r="A278" s="5">
        <f t="shared" si="6"/>
        <v>275</v>
      </c>
      <c r="B278" s="1" t="s">
        <v>5914</v>
      </c>
      <c r="C278" s="1" t="s">
        <v>1383</v>
      </c>
      <c r="D278" s="1" t="s">
        <v>1403</v>
      </c>
      <c r="E278" s="1" t="s">
        <v>1455</v>
      </c>
      <c r="F278" s="5" t="s">
        <v>1455</v>
      </c>
      <c r="G278" s="5" t="s">
        <v>9545</v>
      </c>
      <c r="H278" s="1" t="s">
        <v>9544</v>
      </c>
      <c r="I278" s="1" t="s">
        <v>9543</v>
      </c>
      <c r="J278" s="1" t="s">
        <v>1455</v>
      </c>
      <c r="K278" s="1">
        <v>28.890017</v>
      </c>
      <c r="L278" s="1">
        <v>70.170708000000005</v>
      </c>
      <c r="M278" s="1">
        <v>429714</v>
      </c>
      <c r="N278" s="1">
        <v>250000</v>
      </c>
      <c r="O278" s="1" t="s">
        <v>1267</v>
      </c>
      <c r="P278" s="1" t="s">
        <v>9535</v>
      </c>
      <c r="Q278" s="77" t="s">
        <v>9542</v>
      </c>
      <c r="R278" s="77" t="s">
        <v>9541</v>
      </c>
      <c r="S278" s="77" t="s">
        <v>34</v>
      </c>
      <c r="T278" s="77" t="s">
        <v>1012</v>
      </c>
      <c r="U278" s="77" t="s">
        <v>3631</v>
      </c>
      <c r="V278" s="77" t="s">
        <v>34</v>
      </c>
      <c r="W278" s="77" t="s">
        <v>612</v>
      </c>
      <c r="X278" s="1" t="s">
        <v>9540</v>
      </c>
      <c r="Y278" s="5" t="s">
        <v>38</v>
      </c>
      <c r="Z278" s="1" t="s">
        <v>50</v>
      </c>
    </row>
    <row r="279" spans="1:26" s="18" customFormat="1" ht="60" customHeight="1" x14ac:dyDescent="0.25">
      <c r="A279" s="5">
        <f t="shared" si="6"/>
        <v>276</v>
      </c>
      <c r="B279" s="1" t="s">
        <v>5914</v>
      </c>
      <c r="C279" s="1" t="s">
        <v>1383</v>
      </c>
      <c r="D279" s="1" t="s">
        <v>1403</v>
      </c>
      <c r="E279" s="1" t="s">
        <v>9536</v>
      </c>
      <c r="F279" s="1" t="s">
        <v>9536</v>
      </c>
      <c r="G279" s="5" t="s">
        <v>9539</v>
      </c>
      <c r="H279" s="1" t="s">
        <v>9538</v>
      </c>
      <c r="I279" s="1" t="s">
        <v>9537</v>
      </c>
      <c r="J279" s="1" t="s">
        <v>9536</v>
      </c>
      <c r="K279" s="59">
        <v>28.630051999999999</v>
      </c>
      <c r="L279" s="1">
        <v>69.896707000000006</v>
      </c>
      <c r="M279" s="1">
        <v>407429</v>
      </c>
      <c r="N279" s="1">
        <v>250000</v>
      </c>
      <c r="O279" s="1" t="s">
        <v>977</v>
      </c>
      <c r="P279" s="1" t="s">
        <v>9535</v>
      </c>
      <c r="Q279" s="1" t="s">
        <v>9534</v>
      </c>
      <c r="R279" s="1" t="s">
        <v>9533</v>
      </c>
      <c r="S279" s="1" t="s">
        <v>3539</v>
      </c>
      <c r="T279" s="1" t="s">
        <v>1509</v>
      </c>
      <c r="U279" s="1" t="s">
        <v>1452</v>
      </c>
      <c r="V279" s="1" t="s">
        <v>34</v>
      </c>
      <c r="W279" s="12" t="s">
        <v>326</v>
      </c>
      <c r="X279" s="35" t="s">
        <v>9532</v>
      </c>
      <c r="Y279" s="5" t="s">
        <v>38</v>
      </c>
      <c r="Z279" s="1" t="s">
        <v>50</v>
      </c>
    </row>
    <row r="280" spans="1:26" s="18" customFormat="1" ht="60" customHeight="1" x14ac:dyDescent="0.25">
      <c r="A280" s="5">
        <f t="shared" si="6"/>
        <v>277</v>
      </c>
      <c r="B280" s="1" t="s">
        <v>5914</v>
      </c>
      <c r="C280" s="1" t="s">
        <v>1383</v>
      </c>
      <c r="D280" s="1" t="s">
        <v>1384</v>
      </c>
      <c r="E280" s="1" t="s">
        <v>9528</v>
      </c>
      <c r="F280" s="1" t="s">
        <v>9528</v>
      </c>
      <c r="G280" s="1" t="s">
        <v>9531</v>
      </c>
      <c r="H280" s="1" t="s">
        <v>9530</v>
      </c>
      <c r="I280" s="1" t="s">
        <v>9529</v>
      </c>
      <c r="J280" s="1" t="s">
        <v>9528</v>
      </c>
      <c r="K280" s="1">
        <v>29.513074</v>
      </c>
      <c r="L280" s="1">
        <v>70.228095999999994</v>
      </c>
      <c r="M280" s="1">
        <v>407429</v>
      </c>
      <c r="N280" s="12">
        <v>250000</v>
      </c>
      <c r="O280" s="1" t="s">
        <v>977</v>
      </c>
      <c r="P280" s="40">
        <v>44986</v>
      </c>
      <c r="Q280" s="1" t="s">
        <v>9527</v>
      </c>
      <c r="R280" s="1" t="s">
        <v>9526</v>
      </c>
      <c r="S280" s="1" t="s">
        <v>34</v>
      </c>
      <c r="T280" s="1" t="s">
        <v>1509</v>
      </c>
      <c r="U280" s="1" t="s">
        <v>1452</v>
      </c>
      <c r="V280" s="1" t="s">
        <v>34</v>
      </c>
      <c r="W280" s="1" t="s">
        <v>326</v>
      </c>
      <c r="X280" s="1" t="s">
        <v>5283</v>
      </c>
      <c r="Y280" s="5" t="s">
        <v>38</v>
      </c>
      <c r="Z280" s="1" t="s">
        <v>50</v>
      </c>
    </row>
    <row r="281" spans="1:26" s="18" customFormat="1" ht="60" customHeight="1" x14ac:dyDescent="0.25">
      <c r="A281" s="5">
        <f t="shared" si="6"/>
        <v>278</v>
      </c>
      <c r="B281" s="1" t="s">
        <v>5914</v>
      </c>
      <c r="C281" s="1" t="s">
        <v>1549</v>
      </c>
      <c r="D281" s="1" t="s">
        <v>1549</v>
      </c>
      <c r="E281" s="1" t="s">
        <v>2996</v>
      </c>
      <c r="F281" s="1" t="s">
        <v>2996</v>
      </c>
      <c r="G281" s="1" t="s">
        <v>9525</v>
      </c>
      <c r="H281" s="1" t="s">
        <v>9524</v>
      </c>
      <c r="I281" s="12" t="s">
        <v>9523</v>
      </c>
      <c r="J281" s="1" t="s">
        <v>2996</v>
      </c>
      <c r="K281" s="1">
        <v>33.353048000000001</v>
      </c>
      <c r="L281" s="1">
        <v>72.931246999999999</v>
      </c>
      <c r="M281" s="1">
        <v>429710</v>
      </c>
      <c r="N281" s="1">
        <v>250000</v>
      </c>
      <c r="O281" s="1" t="s">
        <v>1267</v>
      </c>
      <c r="P281" s="53">
        <v>44942</v>
      </c>
      <c r="Q281" s="5" t="s">
        <v>3717</v>
      </c>
      <c r="R281" s="5" t="s">
        <v>9506</v>
      </c>
      <c r="S281" s="5" t="s">
        <v>9520</v>
      </c>
      <c r="T281" s="7" t="s">
        <v>636</v>
      </c>
      <c r="U281" s="5" t="s">
        <v>9496</v>
      </c>
      <c r="V281" s="1" t="s">
        <v>58</v>
      </c>
      <c r="W281" s="7" t="s">
        <v>612</v>
      </c>
      <c r="X281" s="53">
        <v>45071</v>
      </c>
      <c r="Y281" s="5" t="s">
        <v>38</v>
      </c>
      <c r="Z281" s="5" t="s">
        <v>40</v>
      </c>
    </row>
    <row r="282" spans="1:26" s="18" customFormat="1" ht="60" customHeight="1" x14ac:dyDescent="0.25">
      <c r="A282" s="5">
        <f t="shared" si="6"/>
        <v>279</v>
      </c>
      <c r="B282" s="1" t="s">
        <v>5914</v>
      </c>
      <c r="C282" s="1" t="s">
        <v>1549</v>
      </c>
      <c r="D282" s="1" t="s">
        <v>1549</v>
      </c>
      <c r="E282" s="1" t="s">
        <v>2981</v>
      </c>
      <c r="F282" s="1" t="s">
        <v>3667</v>
      </c>
      <c r="G282" s="1" t="s">
        <v>5836</v>
      </c>
      <c r="H282" s="1" t="s">
        <v>9522</v>
      </c>
      <c r="I282" s="12" t="s">
        <v>5838</v>
      </c>
      <c r="J282" s="1" t="s">
        <v>2981</v>
      </c>
      <c r="K282" s="1">
        <v>33.425502000000002</v>
      </c>
      <c r="L282" s="1">
        <v>72.957260000000005</v>
      </c>
      <c r="M282" s="1">
        <v>429710</v>
      </c>
      <c r="N282" s="1">
        <v>250000</v>
      </c>
      <c r="O282" s="1" t="s">
        <v>1267</v>
      </c>
      <c r="P282" s="53">
        <v>44942</v>
      </c>
      <c r="Q282" s="5" t="s">
        <v>9521</v>
      </c>
      <c r="R282" s="5" t="s">
        <v>9506</v>
      </c>
      <c r="S282" s="5" t="s">
        <v>9520</v>
      </c>
      <c r="T282" s="7" t="s">
        <v>636</v>
      </c>
      <c r="U282" s="5" t="s">
        <v>9496</v>
      </c>
      <c r="V282" s="1" t="s">
        <v>58</v>
      </c>
      <c r="W282" s="7" t="s">
        <v>612</v>
      </c>
      <c r="X282" s="53">
        <v>45086</v>
      </c>
      <c r="Y282" s="5" t="s">
        <v>38</v>
      </c>
      <c r="Z282" s="5" t="s">
        <v>40</v>
      </c>
    </row>
    <row r="283" spans="1:26" s="18" customFormat="1" ht="60" customHeight="1" x14ac:dyDescent="0.25">
      <c r="A283" s="5">
        <f t="shared" si="6"/>
        <v>280</v>
      </c>
      <c r="B283" s="1" t="s">
        <v>5914</v>
      </c>
      <c r="C283" s="1" t="s">
        <v>1549</v>
      </c>
      <c r="D283" s="1" t="s">
        <v>1650</v>
      </c>
      <c r="E283" s="1" t="s">
        <v>9517</v>
      </c>
      <c r="F283" s="1" t="s">
        <v>9517</v>
      </c>
      <c r="G283" s="1" t="s">
        <v>9519</v>
      </c>
      <c r="H283" s="1" t="s">
        <v>9518</v>
      </c>
      <c r="I283" s="1">
        <v>3005169321</v>
      </c>
      <c r="J283" s="1" t="s">
        <v>9517</v>
      </c>
      <c r="K283" s="1">
        <v>33.362293000000001</v>
      </c>
      <c r="L283" s="1">
        <v>73.351605000000006</v>
      </c>
      <c r="M283" s="1">
        <v>368800</v>
      </c>
      <c r="N283" s="1">
        <v>250000</v>
      </c>
      <c r="O283" s="1" t="s">
        <v>9516</v>
      </c>
      <c r="P283" s="53">
        <v>44942</v>
      </c>
      <c r="Q283" s="5" t="s">
        <v>9515</v>
      </c>
      <c r="R283" s="5" t="s">
        <v>9514</v>
      </c>
      <c r="S283" s="5" t="s">
        <v>9513</v>
      </c>
      <c r="T283" s="7" t="s">
        <v>636</v>
      </c>
      <c r="U283" s="5" t="s">
        <v>9512</v>
      </c>
      <c r="V283" s="1" t="s">
        <v>58</v>
      </c>
      <c r="W283" s="7" t="s">
        <v>612</v>
      </c>
      <c r="X283" s="53">
        <v>44973</v>
      </c>
      <c r="Y283" s="5" t="s">
        <v>38</v>
      </c>
      <c r="Z283" s="5" t="s">
        <v>40</v>
      </c>
    </row>
    <row r="284" spans="1:26" s="18" customFormat="1" ht="60" customHeight="1" x14ac:dyDescent="0.25">
      <c r="A284" s="5">
        <f t="shared" si="6"/>
        <v>281</v>
      </c>
      <c r="B284" s="5" t="s">
        <v>5914</v>
      </c>
      <c r="C284" s="5" t="s">
        <v>1549</v>
      </c>
      <c r="D284" s="5" t="s">
        <v>1549</v>
      </c>
      <c r="E284" s="5" t="s">
        <v>3021</v>
      </c>
      <c r="F284" s="5" t="s">
        <v>2834</v>
      </c>
      <c r="G284" s="5" t="s">
        <v>9511</v>
      </c>
      <c r="H284" s="5" t="s">
        <v>9510</v>
      </c>
      <c r="I284" s="5" t="s">
        <v>9509</v>
      </c>
      <c r="J284" s="5" t="s">
        <v>9508</v>
      </c>
      <c r="K284" s="5">
        <v>33.202100000000002</v>
      </c>
      <c r="L284" s="5">
        <v>72.860129999999998</v>
      </c>
      <c r="M284" s="5">
        <v>407429</v>
      </c>
      <c r="N284" s="5">
        <v>250000</v>
      </c>
      <c r="O284" s="5" t="s">
        <v>1296</v>
      </c>
      <c r="P284" s="53">
        <v>45013</v>
      </c>
      <c r="Q284" s="35" t="s">
        <v>9507</v>
      </c>
      <c r="R284" s="5" t="s">
        <v>9506</v>
      </c>
      <c r="S284" s="5" t="s">
        <v>9505</v>
      </c>
      <c r="T284" s="7" t="s">
        <v>636</v>
      </c>
      <c r="U284" s="5" t="s">
        <v>9496</v>
      </c>
      <c r="V284" s="1" t="s">
        <v>58</v>
      </c>
      <c r="W284" s="7" t="s">
        <v>612</v>
      </c>
      <c r="X284" s="53">
        <v>45071</v>
      </c>
      <c r="Y284" s="5" t="s">
        <v>38</v>
      </c>
      <c r="Z284" s="5" t="s">
        <v>40</v>
      </c>
    </row>
    <row r="285" spans="1:26" s="18" customFormat="1" ht="60" customHeight="1" x14ac:dyDescent="0.25">
      <c r="A285" s="5">
        <f t="shared" si="6"/>
        <v>282</v>
      </c>
      <c r="B285" s="5" t="s">
        <v>5914</v>
      </c>
      <c r="C285" s="5" t="s">
        <v>1549</v>
      </c>
      <c r="D285" s="5" t="s">
        <v>8774</v>
      </c>
      <c r="E285" s="5" t="s">
        <v>9500</v>
      </c>
      <c r="F285" s="5" t="s">
        <v>9504</v>
      </c>
      <c r="G285" s="5" t="s">
        <v>9503</v>
      </c>
      <c r="H285" s="5" t="s">
        <v>9502</v>
      </c>
      <c r="I285" s="5" t="s">
        <v>9501</v>
      </c>
      <c r="J285" s="5" t="s">
        <v>9500</v>
      </c>
      <c r="K285" s="5">
        <v>33.391800000000003</v>
      </c>
      <c r="L285" s="5">
        <v>73.313252000000006</v>
      </c>
      <c r="M285" s="5">
        <v>407429</v>
      </c>
      <c r="N285" s="5">
        <v>250000</v>
      </c>
      <c r="O285" s="35" t="s">
        <v>977</v>
      </c>
      <c r="P285" s="53">
        <v>44908</v>
      </c>
      <c r="Q285" s="5" t="s">
        <v>9499</v>
      </c>
      <c r="R285" s="5" t="s">
        <v>9498</v>
      </c>
      <c r="S285" s="5" t="s">
        <v>9497</v>
      </c>
      <c r="T285" s="7" t="s">
        <v>636</v>
      </c>
      <c r="U285" s="5" t="s">
        <v>9496</v>
      </c>
      <c r="V285" s="1" t="s">
        <v>58</v>
      </c>
      <c r="W285" s="7" t="s">
        <v>612</v>
      </c>
      <c r="X285" s="53">
        <v>45219</v>
      </c>
      <c r="Y285" s="5" t="s">
        <v>38</v>
      </c>
      <c r="Z285" s="5" t="s">
        <v>40</v>
      </c>
    </row>
    <row r="286" spans="1:26" s="18" customFormat="1" ht="60" customHeight="1" x14ac:dyDescent="0.25">
      <c r="A286" s="5">
        <f t="shared" si="6"/>
        <v>283</v>
      </c>
      <c r="B286" s="220" t="s">
        <v>5914</v>
      </c>
      <c r="C286" s="5" t="s">
        <v>1482</v>
      </c>
      <c r="D286" s="5" t="s">
        <v>1489</v>
      </c>
      <c r="E286" s="5" t="s">
        <v>3729</v>
      </c>
      <c r="F286" s="5" t="s">
        <v>3729</v>
      </c>
      <c r="G286" s="5" t="s">
        <v>9495</v>
      </c>
      <c r="H286" s="50" t="s">
        <v>9494</v>
      </c>
      <c r="I286" s="90" t="s">
        <v>9493</v>
      </c>
      <c r="J286" s="5" t="s">
        <v>3729</v>
      </c>
      <c r="K286" s="5">
        <v>32.340766000000002</v>
      </c>
      <c r="L286" s="5">
        <v>74.701687000000007</v>
      </c>
      <c r="M286" s="36">
        <v>429714</v>
      </c>
      <c r="N286" s="36">
        <v>250000</v>
      </c>
      <c r="O286" s="5" t="s">
        <v>9492</v>
      </c>
      <c r="P286" s="35" t="s">
        <v>5263</v>
      </c>
      <c r="Q286" s="5" t="s">
        <v>9491</v>
      </c>
      <c r="R286" s="5" t="s">
        <v>9490</v>
      </c>
      <c r="S286" s="5" t="s">
        <v>9489</v>
      </c>
      <c r="T286" s="1" t="s">
        <v>1509</v>
      </c>
      <c r="U286" s="91" t="s">
        <v>9488</v>
      </c>
      <c r="V286" s="91" t="s">
        <v>34</v>
      </c>
      <c r="W286" s="7" t="s">
        <v>612</v>
      </c>
      <c r="X286" s="41" t="s">
        <v>9487</v>
      </c>
      <c r="Y286" s="5" t="s">
        <v>38</v>
      </c>
      <c r="Z286" s="5" t="s">
        <v>50</v>
      </c>
    </row>
    <row r="287" spans="1:26" s="18" customFormat="1" ht="60" customHeight="1" x14ac:dyDescent="0.25">
      <c r="A287" s="5">
        <f t="shared" si="6"/>
        <v>284</v>
      </c>
      <c r="B287" s="63" t="s">
        <v>5914</v>
      </c>
      <c r="C287" s="4" t="s">
        <v>1482</v>
      </c>
      <c r="D287" s="4" t="s">
        <v>3704</v>
      </c>
      <c r="E287" s="4" t="s">
        <v>9482</v>
      </c>
      <c r="F287" s="4" t="s">
        <v>9486</v>
      </c>
      <c r="G287" s="4" t="s">
        <v>9485</v>
      </c>
      <c r="H287" s="4" t="s">
        <v>9484</v>
      </c>
      <c r="I287" s="4" t="s">
        <v>9483</v>
      </c>
      <c r="J287" s="4" t="s">
        <v>9482</v>
      </c>
      <c r="K287" s="4">
        <v>32.479300000000002</v>
      </c>
      <c r="L287" s="4">
        <v>74.368823000000006</v>
      </c>
      <c r="M287" s="2">
        <v>429714</v>
      </c>
      <c r="N287" s="2">
        <v>250000</v>
      </c>
      <c r="O287" s="4" t="s">
        <v>3700</v>
      </c>
      <c r="P287" s="4" t="s">
        <v>9465</v>
      </c>
      <c r="Q287" s="4" t="s">
        <v>9481</v>
      </c>
      <c r="R287" s="4" t="s">
        <v>9480</v>
      </c>
      <c r="S287" s="4" t="s">
        <v>566</v>
      </c>
      <c r="T287" s="1" t="s">
        <v>1509</v>
      </c>
      <c r="U287" s="4" t="s">
        <v>568</v>
      </c>
      <c r="V287" s="4" t="s">
        <v>1510</v>
      </c>
      <c r="W287" s="7" t="s">
        <v>612</v>
      </c>
      <c r="X287" s="4" t="s">
        <v>3703</v>
      </c>
      <c r="Y287" s="5" t="s">
        <v>38</v>
      </c>
      <c r="Z287" s="5" t="s">
        <v>50</v>
      </c>
    </row>
    <row r="288" spans="1:26" s="18" customFormat="1" ht="60" customHeight="1" x14ac:dyDescent="0.25">
      <c r="A288" s="5">
        <f t="shared" si="6"/>
        <v>285</v>
      </c>
      <c r="B288" s="60" t="s">
        <v>5914</v>
      </c>
      <c r="C288" s="4" t="s">
        <v>1482</v>
      </c>
      <c r="D288" s="4" t="s">
        <v>3704</v>
      </c>
      <c r="E288" s="4" t="s">
        <v>9477</v>
      </c>
      <c r="F288" s="4" t="s">
        <v>9477</v>
      </c>
      <c r="G288" s="4" t="s">
        <v>9479</v>
      </c>
      <c r="H288" s="20" t="s">
        <v>9478</v>
      </c>
      <c r="I288" s="20">
        <v>3327566280</v>
      </c>
      <c r="J288" s="4" t="s">
        <v>9477</v>
      </c>
      <c r="K288" s="4">
        <v>32.586596999999998</v>
      </c>
      <c r="L288" s="4">
        <v>74.388247000000007</v>
      </c>
      <c r="M288" s="4">
        <v>631000</v>
      </c>
      <c r="N288" s="60">
        <v>250000</v>
      </c>
      <c r="O288" s="4" t="s">
        <v>3716</v>
      </c>
      <c r="P288" s="4" t="s">
        <v>1732</v>
      </c>
      <c r="Q288" s="4" t="s">
        <v>3717</v>
      </c>
      <c r="R288" s="4" t="s">
        <v>9476</v>
      </c>
      <c r="S288" s="4" t="s">
        <v>566</v>
      </c>
      <c r="T288" s="1" t="s">
        <v>1509</v>
      </c>
      <c r="U288" s="4" t="s">
        <v>568</v>
      </c>
      <c r="V288" s="4" t="s">
        <v>1510</v>
      </c>
      <c r="W288" s="7" t="s">
        <v>612</v>
      </c>
      <c r="X288" s="4" t="s">
        <v>9475</v>
      </c>
      <c r="Y288" s="5" t="s">
        <v>38</v>
      </c>
      <c r="Z288" s="5" t="s">
        <v>50</v>
      </c>
    </row>
    <row r="289" spans="1:26" s="18" customFormat="1" ht="60" customHeight="1" x14ac:dyDescent="0.25">
      <c r="A289" s="5">
        <f t="shared" si="6"/>
        <v>286</v>
      </c>
      <c r="B289" s="60" t="s">
        <v>5914</v>
      </c>
      <c r="C289" s="4" t="s">
        <v>1482</v>
      </c>
      <c r="D289" s="4" t="s">
        <v>1482</v>
      </c>
      <c r="E289" s="4" t="s">
        <v>9472</v>
      </c>
      <c r="F289" s="4" t="s">
        <v>3690</v>
      </c>
      <c r="G289" s="4" t="s">
        <v>6979</v>
      </c>
      <c r="H289" s="20" t="s">
        <v>9474</v>
      </c>
      <c r="I289" s="20" t="s">
        <v>9473</v>
      </c>
      <c r="J289" s="4" t="s">
        <v>9472</v>
      </c>
      <c r="K289" s="66">
        <v>32.758069999999996</v>
      </c>
      <c r="L289" s="66">
        <v>74.622347000000005</v>
      </c>
      <c r="M289" s="4">
        <v>368429</v>
      </c>
      <c r="N289" s="60">
        <v>250000</v>
      </c>
      <c r="O289" s="4" t="s">
        <v>1267</v>
      </c>
      <c r="P289" s="4" t="s">
        <v>9465</v>
      </c>
      <c r="Q289" s="4" t="s">
        <v>9471</v>
      </c>
      <c r="R289" s="4" t="s">
        <v>9470</v>
      </c>
      <c r="S289" s="4" t="s">
        <v>566</v>
      </c>
      <c r="T289" s="1" t="s">
        <v>1509</v>
      </c>
      <c r="U289" s="4" t="s">
        <v>568</v>
      </c>
      <c r="V289" s="4" t="s">
        <v>1510</v>
      </c>
      <c r="W289" s="7" t="s">
        <v>612</v>
      </c>
      <c r="X289" s="4" t="s">
        <v>9435</v>
      </c>
      <c r="Y289" s="5" t="s">
        <v>38</v>
      </c>
      <c r="Z289" s="5" t="s">
        <v>50</v>
      </c>
    </row>
    <row r="290" spans="1:26" s="18" customFormat="1" ht="60" customHeight="1" x14ac:dyDescent="0.25">
      <c r="A290" s="5">
        <f t="shared" si="6"/>
        <v>287</v>
      </c>
      <c r="B290" s="60" t="s">
        <v>5914</v>
      </c>
      <c r="C290" s="4" t="s">
        <v>1482</v>
      </c>
      <c r="D290" s="4" t="s">
        <v>1482</v>
      </c>
      <c r="E290" s="4" t="s">
        <v>9466</v>
      </c>
      <c r="F290" s="4" t="s">
        <v>3721</v>
      </c>
      <c r="G290" s="4" t="s">
        <v>9469</v>
      </c>
      <c r="H290" s="20" t="s">
        <v>9468</v>
      </c>
      <c r="I290" s="20" t="s">
        <v>9467</v>
      </c>
      <c r="J290" s="4" t="s">
        <v>9466</v>
      </c>
      <c r="K290" s="66">
        <v>32.742485000000002</v>
      </c>
      <c r="L290" s="66">
        <v>74.608462099999997</v>
      </c>
      <c r="M290" s="4">
        <v>368429</v>
      </c>
      <c r="N290" s="60">
        <v>250000</v>
      </c>
      <c r="O290" s="4" t="s">
        <v>1267</v>
      </c>
      <c r="P290" s="4" t="s">
        <v>9465</v>
      </c>
      <c r="Q290" s="4" t="s">
        <v>9464</v>
      </c>
      <c r="R290" s="4" t="s">
        <v>9463</v>
      </c>
      <c r="S290" s="4" t="s">
        <v>566</v>
      </c>
      <c r="T290" s="1" t="s">
        <v>1509</v>
      </c>
      <c r="U290" s="4" t="s">
        <v>568</v>
      </c>
      <c r="V290" s="4" t="s">
        <v>1510</v>
      </c>
      <c r="W290" s="7" t="s">
        <v>612</v>
      </c>
      <c r="X290" s="4" t="s">
        <v>9444</v>
      </c>
      <c r="Y290" s="5" t="s">
        <v>38</v>
      </c>
      <c r="Z290" s="5" t="s">
        <v>50</v>
      </c>
    </row>
    <row r="291" spans="1:26" s="18" customFormat="1" ht="60" customHeight="1" x14ac:dyDescent="0.25">
      <c r="A291" s="5">
        <f t="shared" si="6"/>
        <v>288</v>
      </c>
      <c r="B291" s="60" t="s">
        <v>5914</v>
      </c>
      <c r="C291" s="4" t="s">
        <v>1482</v>
      </c>
      <c r="D291" s="4" t="s">
        <v>1482</v>
      </c>
      <c r="E291" s="4" t="s">
        <v>9459</v>
      </c>
      <c r="F291" s="4" t="s">
        <v>3721</v>
      </c>
      <c r="G291" s="4" t="s">
        <v>9462</v>
      </c>
      <c r="H291" s="20" t="s">
        <v>9461</v>
      </c>
      <c r="I291" s="20" t="s">
        <v>9460</v>
      </c>
      <c r="J291" s="4" t="s">
        <v>9459</v>
      </c>
      <c r="K291" s="66">
        <v>32.762484999999998</v>
      </c>
      <c r="L291" s="66">
        <v>74.638462099999998</v>
      </c>
      <c r="M291" s="4">
        <v>350000</v>
      </c>
      <c r="N291" s="60">
        <v>250000</v>
      </c>
      <c r="O291" s="4" t="s">
        <v>1506</v>
      </c>
      <c r="P291" s="4" t="s">
        <v>5909</v>
      </c>
      <c r="Q291" s="4" t="s">
        <v>9458</v>
      </c>
      <c r="R291" s="4" t="s">
        <v>9457</v>
      </c>
      <c r="S291" s="4" t="s">
        <v>566</v>
      </c>
      <c r="T291" s="1" t="s">
        <v>1509</v>
      </c>
      <c r="U291" s="4" t="s">
        <v>568</v>
      </c>
      <c r="V291" s="4" t="s">
        <v>1510</v>
      </c>
      <c r="W291" s="7" t="s">
        <v>612</v>
      </c>
      <c r="X291" s="4" t="s">
        <v>9451</v>
      </c>
      <c r="Y291" s="5" t="s">
        <v>38</v>
      </c>
      <c r="Z291" s="5" t="s">
        <v>50</v>
      </c>
    </row>
    <row r="292" spans="1:26" s="18" customFormat="1" ht="60" customHeight="1" x14ac:dyDescent="0.25">
      <c r="A292" s="5">
        <f t="shared" si="6"/>
        <v>289</v>
      </c>
      <c r="B292" s="60" t="s">
        <v>5914</v>
      </c>
      <c r="C292" s="4" t="s">
        <v>1482</v>
      </c>
      <c r="D292" s="4" t="s">
        <v>1482</v>
      </c>
      <c r="E292" s="4" t="s">
        <v>5853</v>
      </c>
      <c r="F292" s="4" t="s">
        <v>3690</v>
      </c>
      <c r="G292" s="4" t="s">
        <v>9456</v>
      </c>
      <c r="H292" s="20" t="s">
        <v>9455</v>
      </c>
      <c r="I292" s="20" t="s">
        <v>9454</v>
      </c>
      <c r="J292" s="4" t="s">
        <v>5853</v>
      </c>
      <c r="K292" s="66">
        <v>32.748069999999998</v>
      </c>
      <c r="L292" s="66">
        <v>74.632346999999996</v>
      </c>
      <c r="M292" s="4">
        <v>300000</v>
      </c>
      <c r="N292" s="60">
        <v>250000</v>
      </c>
      <c r="O292" s="4" t="s">
        <v>1506</v>
      </c>
      <c r="P292" s="4" t="s">
        <v>9429</v>
      </c>
      <c r="Q292" s="4" t="s">
        <v>9453</v>
      </c>
      <c r="R292" s="4" t="s">
        <v>9452</v>
      </c>
      <c r="S292" s="4" t="s">
        <v>566</v>
      </c>
      <c r="T292" s="1" t="s">
        <v>1509</v>
      </c>
      <c r="U292" s="4" t="s">
        <v>568</v>
      </c>
      <c r="V292" s="4" t="s">
        <v>1510</v>
      </c>
      <c r="W292" s="7" t="s">
        <v>612</v>
      </c>
      <c r="X292" s="4" t="s">
        <v>9451</v>
      </c>
      <c r="Y292" s="5" t="s">
        <v>38</v>
      </c>
      <c r="Z292" s="5" t="s">
        <v>50</v>
      </c>
    </row>
    <row r="293" spans="1:26" s="18" customFormat="1" ht="60" customHeight="1" x14ac:dyDescent="0.25">
      <c r="A293" s="5">
        <f t="shared" si="6"/>
        <v>290</v>
      </c>
      <c r="B293" s="60" t="s">
        <v>5914</v>
      </c>
      <c r="C293" s="4" t="s">
        <v>1482</v>
      </c>
      <c r="D293" s="4" t="s">
        <v>1482</v>
      </c>
      <c r="E293" s="4" t="s">
        <v>9447</v>
      </c>
      <c r="F293" s="4" t="s">
        <v>9447</v>
      </c>
      <c r="G293" s="4" t="s">
        <v>9450</v>
      </c>
      <c r="H293" s="20" t="s">
        <v>9449</v>
      </c>
      <c r="I293" s="20" t="s">
        <v>9448</v>
      </c>
      <c r="J293" s="4" t="s">
        <v>9447</v>
      </c>
      <c r="K293" s="66">
        <v>32.392609999999998</v>
      </c>
      <c r="L293" s="66">
        <v>74.535411999999994</v>
      </c>
      <c r="M293" s="4">
        <v>429714</v>
      </c>
      <c r="N293" s="60">
        <v>250000</v>
      </c>
      <c r="O293" s="4" t="s">
        <v>1267</v>
      </c>
      <c r="P293" s="4" t="s">
        <v>2568</v>
      </c>
      <c r="Q293" s="4" t="s">
        <v>9446</v>
      </c>
      <c r="R293" s="4" t="s">
        <v>9445</v>
      </c>
      <c r="S293" s="4" t="s">
        <v>566</v>
      </c>
      <c r="T293" s="1" t="s">
        <v>1509</v>
      </c>
      <c r="U293" s="4" t="s">
        <v>568</v>
      </c>
      <c r="V293" s="4" t="s">
        <v>1510</v>
      </c>
      <c r="W293" s="7" t="s">
        <v>612</v>
      </c>
      <c r="X293" s="4" t="s">
        <v>9444</v>
      </c>
      <c r="Y293" s="5" t="s">
        <v>38</v>
      </c>
      <c r="Z293" s="5" t="s">
        <v>50</v>
      </c>
    </row>
    <row r="294" spans="1:26" s="18" customFormat="1" ht="60" customHeight="1" x14ac:dyDescent="0.25">
      <c r="A294" s="5">
        <f t="shared" si="6"/>
        <v>291</v>
      </c>
      <c r="B294" s="60" t="s">
        <v>5914</v>
      </c>
      <c r="C294" s="4" t="s">
        <v>1482</v>
      </c>
      <c r="D294" s="4" t="s">
        <v>1489</v>
      </c>
      <c r="E294" s="4" t="s">
        <v>9443</v>
      </c>
      <c r="F294" s="4" t="s">
        <v>3729</v>
      </c>
      <c r="G294" s="4" t="s">
        <v>9442</v>
      </c>
      <c r="H294" s="20" t="s">
        <v>9441</v>
      </c>
      <c r="I294" s="20" t="s">
        <v>9440</v>
      </c>
      <c r="J294" s="4" t="s">
        <v>9439</v>
      </c>
      <c r="K294" s="66">
        <v>32.205727000000003</v>
      </c>
      <c r="L294" s="66">
        <v>74.818264299999996</v>
      </c>
      <c r="M294" s="4">
        <v>429714</v>
      </c>
      <c r="N294" s="60">
        <v>250000</v>
      </c>
      <c r="O294" s="4" t="s">
        <v>1267</v>
      </c>
      <c r="P294" s="4" t="s">
        <v>9438</v>
      </c>
      <c r="Q294" s="4" t="s">
        <v>9437</v>
      </c>
      <c r="R294" s="4" t="s">
        <v>9436</v>
      </c>
      <c r="S294" s="4" t="s">
        <v>566</v>
      </c>
      <c r="T294" s="1" t="s">
        <v>1509</v>
      </c>
      <c r="U294" s="4" t="s">
        <v>568</v>
      </c>
      <c r="V294" s="4" t="s">
        <v>1510</v>
      </c>
      <c r="W294" s="7" t="s">
        <v>612</v>
      </c>
      <c r="X294" s="4" t="s">
        <v>9435</v>
      </c>
      <c r="Y294" s="5" t="s">
        <v>38</v>
      </c>
      <c r="Z294" s="5" t="s">
        <v>50</v>
      </c>
    </row>
    <row r="295" spans="1:26" s="18" customFormat="1" ht="60" customHeight="1" x14ac:dyDescent="0.25">
      <c r="A295" s="5">
        <f t="shared" si="6"/>
        <v>292</v>
      </c>
      <c r="B295" s="63" t="s">
        <v>5914</v>
      </c>
      <c r="C295" s="4" t="s">
        <v>1482</v>
      </c>
      <c r="D295" s="4" t="s">
        <v>1482</v>
      </c>
      <c r="E295" s="4" t="s">
        <v>9430</v>
      </c>
      <c r="F295" s="4" t="s">
        <v>9434</v>
      </c>
      <c r="G295" s="4" t="s">
        <v>9433</v>
      </c>
      <c r="H295" s="4" t="s">
        <v>9432</v>
      </c>
      <c r="I295" s="4" t="s">
        <v>9431</v>
      </c>
      <c r="J295" s="4" t="s">
        <v>9430</v>
      </c>
      <c r="K295" s="4">
        <v>32.526293000000003</v>
      </c>
      <c r="L295" s="4">
        <v>74.592364000000003</v>
      </c>
      <c r="M295" s="2">
        <v>407429</v>
      </c>
      <c r="N295" s="2">
        <v>250000</v>
      </c>
      <c r="O295" s="4" t="s">
        <v>1506</v>
      </c>
      <c r="P295" s="4" t="s">
        <v>9429</v>
      </c>
      <c r="Q295" s="4" t="s">
        <v>9428</v>
      </c>
      <c r="R295" s="4" t="s">
        <v>9427</v>
      </c>
      <c r="S295" s="4" t="s">
        <v>566</v>
      </c>
      <c r="T295" s="1" t="s">
        <v>1509</v>
      </c>
      <c r="U295" s="4" t="s">
        <v>568</v>
      </c>
      <c r="V295" s="4" t="s">
        <v>1510</v>
      </c>
      <c r="W295" s="7" t="s">
        <v>612</v>
      </c>
      <c r="X295" s="4" t="s">
        <v>9426</v>
      </c>
      <c r="Y295" s="5" t="s">
        <v>38</v>
      </c>
      <c r="Z295" s="5" t="s">
        <v>50</v>
      </c>
    </row>
  </sheetData>
  <mergeCells count="26">
    <mergeCell ref="A1:XFD1"/>
    <mergeCell ref="F2:F3"/>
    <mergeCell ref="A2:A3"/>
    <mergeCell ref="B2:B3"/>
    <mergeCell ref="C2:C3"/>
    <mergeCell ref="D2:D3"/>
    <mergeCell ref="E2:E3"/>
    <mergeCell ref="S2:S3"/>
    <mergeCell ref="G2:G3"/>
    <mergeCell ref="H2:H3"/>
    <mergeCell ref="I2:I3"/>
    <mergeCell ref="J2:J3"/>
    <mergeCell ref="K2:L2"/>
    <mergeCell ref="M2:M3"/>
    <mergeCell ref="N2:N3"/>
    <mergeCell ref="O2:O3"/>
    <mergeCell ref="P2:P3"/>
    <mergeCell ref="Q2:Q3"/>
    <mergeCell ref="R2:R3"/>
    <mergeCell ref="Z2:Z3"/>
    <mergeCell ref="T2:T3"/>
    <mergeCell ref="U2:U3"/>
    <mergeCell ref="V2:V3"/>
    <mergeCell ref="W2:W3"/>
    <mergeCell ref="X2:X3"/>
    <mergeCell ref="Y2:Y3"/>
  </mergeCells>
  <conditionalFormatting sqref="G34">
    <cfRule type="duplicateValues" dxfId="150" priority="58"/>
  </conditionalFormatting>
  <conditionalFormatting sqref="G35">
    <cfRule type="duplicateValues" dxfId="149" priority="54"/>
  </conditionalFormatting>
  <conditionalFormatting sqref="G34">
    <cfRule type="duplicateValues" dxfId="148" priority="61"/>
  </conditionalFormatting>
  <conditionalFormatting sqref="K34:L34">
    <cfRule type="duplicateValues" dxfId="147" priority="60"/>
  </conditionalFormatting>
  <conditionalFormatting sqref="H34">
    <cfRule type="duplicateValues" dxfId="146" priority="59"/>
  </conditionalFormatting>
  <conditionalFormatting sqref="G35">
    <cfRule type="duplicateValues" dxfId="145" priority="57"/>
  </conditionalFormatting>
  <conditionalFormatting sqref="K35:L35">
    <cfRule type="duplicateValues" dxfId="144" priority="56"/>
  </conditionalFormatting>
  <conditionalFormatting sqref="H35">
    <cfRule type="duplicateValues" dxfId="143" priority="55"/>
  </conditionalFormatting>
  <conditionalFormatting sqref="G32:G33">
    <cfRule type="duplicateValues" dxfId="142" priority="62"/>
  </conditionalFormatting>
  <conditionalFormatting sqref="K32:L33">
    <cfRule type="duplicateValues" dxfId="141" priority="63"/>
  </conditionalFormatting>
  <conditionalFormatting sqref="H32:H33">
    <cfRule type="duplicateValues" dxfId="140" priority="64"/>
  </conditionalFormatting>
  <conditionalFormatting sqref="G45">
    <cfRule type="duplicateValues" dxfId="139" priority="40"/>
  </conditionalFormatting>
  <conditionalFormatting sqref="K45:L45">
    <cfRule type="duplicateValues" dxfId="138" priority="41"/>
  </conditionalFormatting>
  <conditionalFormatting sqref="H45:I45">
    <cfRule type="duplicateValues" dxfId="137" priority="42"/>
  </conditionalFormatting>
  <conditionalFormatting sqref="G55">
    <cfRule type="duplicateValues" dxfId="136" priority="39"/>
  </conditionalFormatting>
  <conditionalFormatting sqref="K55:L55">
    <cfRule type="duplicateValues" dxfId="135" priority="38"/>
  </conditionalFormatting>
  <conditionalFormatting sqref="H55:I55">
    <cfRule type="duplicateValues" dxfId="134" priority="37"/>
  </conditionalFormatting>
  <conditionalFormatting sqref="G55">
    <cfRule type="duplicateValues" dxfId="133" priority="36"/>
  </conditionalFormatting>
  <conditionalFormatting sqref="G56">
    <cfRule type="duplicateValues" dxfId="132" priority="35"/>
  </conditionalFormatting>
  <conditionalFormatting sqref="K56:L56">
    <cfRule type="duplicateValues" dxfId="131" priority="34"/>
  </conditionalFormatting>
  <conditionalFormatting sqref="H56:I56">
    <cfRule type="duplicateValues" dxfId="130" priority="33"/>
  </conditionalFormatting>
  <conditionalFormatting sqref="G56">
    <cfRule type="duplicateValues" dxfId="129" priority="32"/>
  </conditionalFormatting>
  <conditionalFormatting sqref="G115:G121">
    <cfRule type="duplicateValues" dxfId="128" priority="28"/>
  </conditionalFormatting>
  <conditionalFormatting sqref="K115:L121">
    <cfRule type="duplicateValues" dxfId="127" priority="27"/>
  </conditionalFormatting>
  <conditionalFormatting sqref="H115:H121">
    <cfRule type="duplicateValues" dxfId="126" priority="26"/>
  </conditionalFormatting>
  <conditionalFormatting sqref="G115:G121">
    <cfRule type="duplicateValues" dxfId="125" priority="25"/>
  </conditionalFormatting>
  <conditionalFormatting sqref="G155:G157">
    <cfRule type="duplicateValues" dxfId="124" priority="22"/>
  </conditionalFormatting>
  <conditionalFormatting sqref="K155:L157">
    <cfRule type="duplicateValues" dxfId="123" priority="23"/>
  </conditionalFormatting>
  <conditionalFormatting sqref="H155:I157">
    <cfRule type="duplicateValues" dxfId="122" priority="24"/>
  </conditionalFormatting>
  <conditionalFormatting sqref="G130:G135">
    <cfRule type="duplicateValues" dxfId="121" priority="29"/>
  </conditionalFormatting>
  <conditionalFormatting sqref="K130:L135">
    <cfRule type="duplicateValues" dxfId="120" priority="30"/>
  </conditionalFormatting>
  <conditionalFormatting sqref="H130:I135">
    <cfRule type="duplicateValues" dxfId="119" priority="31"/>
  </conditionalFormatting>
  <conditionalFormatting sqref="G289:G294">
    <cfRule type="duplicateValues" dxfId="118" priority="19"/>
  </conditionalFormatting>
  <conditionalFormatting sqref="K289:L294">
    <cfRule type="duplicateValues" dxfId="117" priority="20"/>
  </conditionalFormatting>
  <conditionalFormatting sqref="H289:I294">
    <cfRule type="duplicateValues" dxfId="116" priority="21"/>
  </conditionalFormatting>
  <conditionalFormatting sqref="G161:G162">
    <cfRule type="duplicateValues" dxfId="115" priority="18"/>
  </conditionalFormatting>
  <conditionalFormatting sqref="K161:L162">
    <cfRule type="duplicateValues" dxfId="114" priority="17"/>
  </conditionalFormatting>
  <conditionalFormatting sqref="H161:H162">
    <cfRule type="duplicateValues" dxfId="113" priority="16"/>
  </conditionalFormatting>
  <conditionalFormatting sqref="G38">
    <cfRule type="duplicateValues" dxfId="112" priority="12"/>
  </conditionalFormatting>
  <conditionalFormatting sqref="K38:L38">
    <cfRule type="duplicateValues" dxfId="111" priority="11"/>
  </conditionalFormatting>
  <conditionalFormatting sqref="H38">
    <cfRule type="duplicateValues" dxfId="110" priority="10"/>
  </conditionalFormatting>
  <conditionalFormatting sqref="G39">
    <cfRule type="duplicateValues" dxfId="109" priority="9"/>
  </conditionalFormatting>
  <conditionalFormatting sqref="K39:L39">
    <cfRule type="duplicateValues" dxfId="108" priority="8"/>
  </conditionalFormatting>
  <conditionalFormatting sqref="H39">
    <cfRule type="duplicateValues" dxfId="107" priority="7"/>
  </conditionalFormatting>
  <conditionalFormatting sqref="G36:G37">
    <cfRule type="duplicateValues" dxfId="106" priority="13"/>
  </conditionalFormatting>
  <conditionalFormatting sqref="K36:L37">
    <cfRule type="duplicateValues" dxfId="105" priority="14"/>
  </conditionalFormatting>
  <conditionalFormatting sqref="H36:H37">
    <cfRule type="duplicateValues" dxfId="104" priority="15"/>
  </conditionalFormatting>
  <conditionalFormatting sqref="G67:G72">
    <cfRule type="duplicateValues" dxfId="103" priority="6"/>
  </conditionalFormatting>
  <conditionalFormatting sqref="K67:L72">
    <cfRule type="duplicateValues" dxfId="102" priority="5"/>
  </conditionalFormatting>
  <conditionalFormatting sqref="H67:H72">
    <cfRule type="duplicateValues" dxfId="101" priority="4"/>
  </conditionalFormatting>
  <conditionalFormatting sqref="G73">
    <cfRule type="duplicateValues" dxfId="100" priority="3"/>
  </conditionalFormatting>
  <conditionalFormatting sqref="K73:L73">
    <cfRule type="duplicateValues" dxfId="99" priority="2"/>
  </conditionalFormatting>
  <conditionalFormatting sqref="H73">
    <cfRule type="duplicateValues" dxfId="98" priority="1"/>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88"/>
  <sheetViews>
    <sheetView topLeftCell="I202" zoomScale="48" zoomScaleNormal="48" workbookViewId="0">
      <selection activeCell="U4" sqref="U4"/>
    </sheetView>
  </sheetViews>
  <sheetFormatPr defaultRowHeight="15" x14ac:dyDescent="0.25"/>
  <cols>
    <col min="1" max="1" width="11.28515625" customWidth="1"/>
    <col min="2" max="2" width="18" customWidth="1"/>
    <col min="3" max="3" width="18.5703125" customWidth="1"/>
    <col min="4" max="4" width="16.85546875" customWidth="1"/>
    <col min="5" max="5" width="17.7109375" customWidth="1"/>
    <col min="6" max="6" width="16.7109375" customWidth="1"/>
    <col min="7" max="7" width="26.28515625" customWidth="1"/>
    <col min="8" max="8" width="25.42578125" customWidth="1"/>
    <col min="9" max="9" width="21.85546875" customWidth="1"/>
    <col min="10" max="10" width="20.42578125" customWidth="1"/>
    <col min="11" max="11" width="21.140625" customWidth="1"/>
    <col min="12" max="12" width="22.28515625" customWidth="1"/>
    <col min="13" max="13" width="18.140625" customWidth="1"/>
    <col min="14" max="14" width="16.28515625" customWidth="1"/>
    <col min="15" max="15" width="24.28515625" customWidth="1"/>
    <col min="16" max="16" width="21.140625" customWidth="1"/>
    <col min="17" max="17" width="18.28515625" customWidth="1"/>
    <col min="18" max="18" width="14.7109375" customWidth="1"/>
    <col min="19" max="19" width="18" customWidth="1"/>
    <col min="20" max="20" width="17.85546875" customWidth="1"/>
    <col min="21" max="21" width="27.7109375" customWidth="1"/>
    <col min="22" max="22" width="24.28515625" customWidth="1"/>
    <col min="23" max="23" width="23.7109375" customWidth="1"/>
    <col min="24" max="24" width="25.140625" customWidth="1"/>
    <col min="25" max="25" width="16.42578125" customWidth="1"/>
    <col min="26" max="26" width="24.28515625" customWidth="1"/>
  </cols>
  <sheetData>
    <row r="1" spans="1:26" s="246" customFormat="1" ht="75" customHeight="1" x14ac:dyDescent="0.25">
      <c r="A1" s="246" t="s">
        <v>12279</v>
      </c>
    </row>
    <row r="2" spans="1:26" s="9" customFormat="1" ht="90" customHeight="1" x14ac:dyDescent="0.25">
      <c r="A2" s="245" t="s">
        <v>60</v>
      </c>
      <c r="B2" s="245" t="s">
        <v>1</v>
      </c>
      <c r="C2" s="245" t="s">
        <v>2</v>
      </c>
      <c r="D2" s="245" t="s">
        <v>3</v>
      </c>
      <c r="E2" s="245" t="s">
        <v>4</v>
      </c>
      <c r="F2" s="245" t="s">
        <v>5</v>
      </c>
      <c r="G2" s="245" t="s">
        <v>190</v>
      </c>
      <c r="H2" s="245" t="s">
        <v>7</v>
      </c>
      <c r="I2" s="245" t="s">
        <v>8</v>
      </c>
      <c r="J2" s="245" t="s">
        <v>9</v>
      </c>
      <c r="K2" s="245" t="s">
        <v>10</v>
      </c>
      <c r="L2" s="245"/>
      <c r="M2" s="245" t="s">
        <v>191</v>
      </c>
      <c r="N2" s="245" t="s">
        <v>192</v>
      </c>
      <c r="O2" s="33" t="s">
        <v>193</v>
      </c>
      <c r="P2" s="245" t="s">
        <v>194</v>
      </c>
      <c r="Q2" s="245"/>
      <c r="R2" s="245"/>
      <c r="S2" s="245"/>
      <c r="T2" s="245"/>
      <c r="U2" s="245" t="s">
        <v>195</v>
      </c>
      <c r="V2" s="245" t="s">
        <v>196</v>
      </c>
      <c r="W2" s="245" t="s">
        <v>197</v>
      </c>
      <c r="X2" s="245" t="s">
        <v>198</v>
      </c>
      <c r="Y2" s="245" t="s">
        <v>22</v>
      </c>
      <c r="Z2" s="245" t="s">
        <v>23</v>
      </c>
    </row>
    <row r="3" spans="1:26" s="9" customFormat="1" ht="90" customHeight="1" x14ac:dyDescent="0.25">
      <c r="A3" s="245"/>
      <c r="B3" s="245"/>
      <c r="C3" s="245"/>
      <c r="D3" s="245"/>
      <c r="E3" s="245"/>
      <c r="F3" s="245"/>
      <c r="G3" s="245"/>
      <c r="H3" s="245"/>
      <c r="I3" s="245"/>
      <c r="J3" s="245"/>
      <c r="K3" s="33" t="s">
        <v>73</v>
      </c>
      <c r="L3" s="33" t="s">
        <v>74</v>
      </c>
      <c r="M3" s="245"/>
      <c r="N3" s="245"/>
      <c r="O3" s="33" t="s">
        <v>199</v>
      </c>
      <c r="P3" s="33" t="s">
        <v>200</v>
      </c>
      <c r="Q3" s="33" t="s">
        <v>201</v>
      </c>
      <c r="R3" s="33" t="s">
        <v>202</v>
      </c>
      <c r="S3" s="33" t="s">
        <v>203</v>
      </c>
      <c r="T3" s="33" t="s">
        <v>204</v>
      </c>
      <c r="U3" s="245"/>
      <c r="V3" s="245"/>
      <c r="W3" s="245"/>
      <c r="X3" s="245"/>
      <c r="Y3" s="245"/>
      <c r="Z3" s="245"/>
    </row>
    <row r="4" spans="1:26" s="16" customFormat="1" ht="60" customHeight="1" x14ac:dyDescent="0.25">
      <c r="A4" s="5">
        <v>1</v>
      </c>
      <c r="B4" s="5" t="s">
        <v>26</v>
      </c>
      <c r="C4" s="5" t="s">
        <v>27</v>
      </c>
      <c r="D4" s="5" t="s">
        <v>27</v>
      </c>
      <c r="E4" s="5" t="s">
        <v>178</v>
      </c>
      <c r="F4" s="5" t="s">
        <v>205</v>
      </c>
      <c r="G4" s="5" t="s">
        <v>206</v>
      </c>
      <c r="H4" s="5" t="s">
        <v>207</v>
      </c>
      <c r="I4" s="5" t="s">
        <v>208</v>
      </c>
      <c r="J4" s="5" t="s">
        <v>27</v>
      </c>
      <c r="K4" s="5">
        <v>333803166</v>
      </c>
      <c r="L4" s="5">
        <v>72.410058000000006</v>
      </c>
      <c r="M4" s="5">
        <v>8</v>
      </c>
      <c r="N4" s="5" t="s">
        <v>209</v>
      </c>
      <c r="O4" s="5" t="s">
        <v>210</v>
      </c>
      <c r="P4" s="5" t="s">
        <v>211</v>
      </c>
      <c r="Q4" s="5">
        <v>170</v>
      </c>
      <c r="R4" s="5">
        <v>1</v>
      </c>
      <c r="S4" s="5"/>
      <c r="T4" s="5"/>
      <c r="U4" s="53">
        <v>43902</v>
      </c>
      <c r="V4" s="5"/>
      <c r="W4" s="5" t="s">
        <v>212</v>
      </c>
      <c r="X4" s="5" t="s">
        <v>213</v>
      </c>
      <c r="Y4" s="29" t="s">
        <v>10614</v>
      </c>
      <c r="Z4" s="5" t="s">
        <v>50</v>
      </c>
    </row>
    <row r="5" spans="1:26" s="16" customFormat="1" ht="60" customHeight="1" x14ac:dyDescent="0.25">
      <c r="A5" s="5">
        <v>2</v>
      </c>
      <c r="B5" s="5" t="s">
        <v>26</v>
      </c>
      <c r="C5" s="5" t="s">
        <v>27</v>
      </c>
      <c r="D5" s="5" t="s">
        <v>27</v>
      </c>
      <c r="E5" s="5" t="s">
        <v>214</v>
      </c>
      <c r="F5" s="5" t="s">
        <v>214</v>
      </c>
      <c r="G5" s="5" t="s">
        <v>215</v>
      </c>
      <c r="H5" s="5" t="s">
        <v>216</v>
      </c>
      <c r="I5" s="5" t="s">
        <v>217</v>
      </c>
      <c r="J5" s="5" t="s">
        <v>27</v>
      </c>
      <c r="K5" s="5">
        <v>33.744550400000001</v>
      </c>
      <c r="L5" s="5">
        <v>72.483881999999994</v>
      </c>
      <c r="M5" s="5">
        <v>24</v>
      </c>
      <c r="N5" s="5" t="s">
        <v>209</v>
      </c>
      <c r="O5" s="5" t="s">
        <v>210</v>
      </c>
      <c r="P5" s="5" t="s">
        <v>218</v>
      </c>
      <c r="Q5" s="5">
        <v>200</v>
      </c>
      <c r="R5" s="5">
        <v>3</v>
      </c>
      <c r="S5" s="5"/>
      <c r="T5" s="5"/>
      <c r="U5" s="53">
        <v>43904</v>
      </c>
      <c r="V5" s="5"/>
      <c r="W5" s="5" t="s">
        <v>219</v>
      </c>
      <c r="X5" s="5" t="s">
        <v>220</v>
      </c>
      <c r="Y5" s="29" t="s">
        <v>10614</v>
      </c>
      <c r="Z5" s="5" t="s">
        <v>50</v>
      </c>
    </row>
    <row r="6" spans="1:26" s="16" customFormat="1" ht="60" customHeight="1" x14ac:dyDescent="0.25">
      <c r="A6" s="5">
        <v>3</v>
      </c>
      <c r="B6" s="5" t="s">
        <v>26</v>
      </c>
      <c r="C6" s="5" t="s">
        <v>27</v>
      </c>
      <c r="D6" s="5" t="s">
        <v>117</v>
      </c>
      <c r="E6" s="5" t="s">
        <v>221</v>
      </c>
      <c r="F6" s="5" t="s">
        <v>222</v>
      </c>
      <c r="G6" s="5" t="s">
        <v>223</v>
      </c>
      <c r="H6" s="5" t="s">
        <v>224</v>
      </c>
      <c r="I6" s="5" t="s">
        <v>225</v>
      </c>
      <c r="J6" s="5" t="s">
        <v>221</v>
      </c>
      <c r="K6" s="5">
        <v>33.933810000000001</v>
      </c>
      <c r="L6" s="5">
        <v>72.509209999999996</v>
      </c>
      <c r="M6" s="5">
        <v>18</v>
      </c>
      <c r="N6" s="5" t="s">
        <v>226</v>
      </c>
      <c r="O6" s="5" t="s">
        <v>210</v>
      </c>
      <c r="P6" s="5" t="s">
        <v>227</v>
      </c>
      <c r="Q6" s="5">
        <v>170</v>
      </c>
      <c r="R6" s="5">
        <v>1</v>
      </c>
      <c r="S6" s="5"/>
      <c r="T6" s="5"/>
      <c r="U6" s="53">
        <v>44254</v>
      </c>
      <c r="V6" s="5"/>
      <c r="W6" s="5" t="s">
        <v>212</v>
      </c>
      <c r="X6" s="5" t="s">
        <v>228</v>
      </c>
      <c r="Y6" s="29" t="s">
        <v>10614</v>
      </c>
      <c r="Z6" s="5" t="s">
        <v>50</v>
      </c>
    </row>
    <row r="7" spans="1:26" s="16" customFormat="1" ht="60" customHeight="1" x14ac:dyDescent="0.25">
      <c r="A7" s="5">
        <v>4</v>
      </c>
      <c r="B7" s="5" t="s">
        <v>26</v>
      </c>
      <c r="C7" s="5" t="s">
        <v>27</v>
      </c>
      <c r="D7" s="5" t="s">
        <v>229</v>
      </c>
      <c r="E7" s="5" t="s">
        <v>230</v>
      </c>
      <c r="F7" s="5" t="s">
        <v>231</v>
      </c>
      <c r="G7" s="3" t="s">
        <v>232</v>
      </c>
      <c r="H7" s="5" t="s">
        <v>233</v>
      </c>
      <c r="I7" s="5" t="s">
        <v>234</v>
      </c>
      <c r="J7" s="5" t="s">
        <v>230</v>
      </c>
      <c r="K7" s="173" t="s">
        <v>235</v>
      </c>
      <c r="L7" s="5">
        <v>72.767578099999994</v>
      </c>
      <c r="M7" s="5">
        <v>40</v>
      </c>
      <c r="N7" s="5" t="s">
        <v>236</v>
      </c>
      <c r="O7" s="5" t="s">
        <v>210</v>
      </c>
      <c r="P7" s="5" t="s">
        <v>211</v>
      </c>
      <c r="Q7" s="5">
        <v>170</v>
      </c>
      <c r="R7" s="5">
        <v>1</v>
      </c>
      <c r="S7" s="5"/>
      <c r="T7" s="5"/>
      <c r="U7" s="5" t="s">
        <v>237</v>
      </c>
      <c r="V7" s="5"/>
      <c r="W7" s="5" t="s">
        <v>212</v>
      </c>
      <c r="X7" s="5" t="s">
        <v>238</v>
      </c>
      <c r="Y7" s="29" t="s">
        <v>10614</v>
      </c>
      <c r="Z7" s="5" t="s">
        <v>50</v>
      </c>
    </row>
    <row r="8" spans="1:26" s="16" customFormat="1" ht="60" customHeight="1" x14ac:dyDescent="0.25">
      <c r="A8" s="5">
        <v>5</v>
      </c>
      <c r="B8" s="5" t="s">
        <v>26</v>
      </c>
      <c r="C8" s="5" t="s">
        <v>27</v>
      </c>
      <c r="D8" s="5" t="s">
        <v>229</v>
      </c>
      <c r="E8" s="5" t="s">
        <v>230</v>
      </c>
      <c r="F8" s="5" t="s">
        <v>231</v>
      </c>
      <c r="G8" s="3" t="s">
        <v>239</v>
      </c>
      <c r="H8" s="5" t="s">
        <v>240</v>
      </c>
      <c r="I8" s="5" t="s">
        <v>241</v>
      </c>
      <c r="J8" s="5" t="s">
        <v>230</v>
      </c>
      <c r="K8" s="173" t="s">
        <v>242</v>
      </c>
      <c r="L8" s="5">
        <v>72.767703100000006</v>
      </c>
      <c r="M8" s="5">
        <v>40</v>
      </c>
      <c r="N8" s="5" t="s">
        <v>236</v>
      </c>
      <c r="O8" s="5" t="s">
        <v>210</v>
      </c>
      <c r="P8" s="5" t="s">
        <v>211</v>
      </c>
      <c r="Q8" s="5">
        <v>170</v>
      </c>
      <c r="R8" s="5">
        <v>1</v>
      </c>
      <c r="S8" s="5"/>
      <c r="T8" s="5"/>
      <c r="U8" s="5" t="s">
        <v>243</v>
      </c>
      <c r="V8" s="5"/>
      <c r="W8" s="5" t="s">
        <v>212</v>
      </c>
      <c r="X8" s="5" t="s">
        <v>244</v>
      </c>
      <c r="Y8" s="29" t="s">
        <v>10614</v>
      </c>
      <c r="Z8" s="5" t="s">
        <v>50</v>
      </c>
    </row>
    <row r="9" spans="1:26" s="16" customFormat="1" ht="60" customHeight="1" x14ac:dyDescent="0.25">
      <c r="A9" s="5">
        <v>6</v>
      </c>
      <c r="B9" s="5" t="s">
        <v>26</v>
      </c>
      <c r="C9" s="5" t="s">
        <v>27</v>
      </c>
      <c r="D9" s="5" t="s">
        <v>245</v>
      </c>
      <c r="E9" s="5" t="s">
        <v>246</v>
      </c>
      <c r="F9" s="5" t="s">
        <v>247</v>
      </c>
      <c r="G9" s="5" t="s">
        <v>248</v>
      </c>
      <c r="H9" s="5" t="s">
        <v>249</v>
      </c>
      <c r="I9" s="5" t="s">
        <v>250</v>
      </c>
      <c r="J9" s="5" t="s">
        <v>246</v>
      </c>
      <c r="K9" s="5">
        <v>33.569485999999998</v>
      </c>
      <c r="L9" s="5">
        <v>72.597858000000002</v>
      </c>
      <c r="M9" s="5">
        <v>80</v>
      </c>
      <c r="N9" s="5" t="s">
        <v>251</v>
      </c>
      <c r="O9" s="5" t="s">
        <v>210</v>
      </c>
      <c r="P9" s="5" t="s">
        <v>211</v>
      </c>
      <c r="Q9" s="5">
        <v>170</v>
      </c>
      <c r="R9" s="5">
        <v>1</v>
      </c>
      <c r="S9" s="5"/>
      <c r="T9" s="5"/>
      <c r="U9" s="53" t="s">
        <v>252</v>
      </c>
      <c r="V9" s="5"/>
      <c r="W9" s="5" t="s">
        <v>212</v>
      </c>
      <c r="X9" s="5" t="s">
        <v>253</v>
      </c>
      <c r="Y9" s="29" t="s">
        <v>10614</v>
      </c>
      <c r="Z9" s="5" t="s">
        <v>50</v>
      </c>
    </row>
    <row r="10" spans="1:26" s="16" customFormat="1" ht="60" customHeight="1" x14ac:dyDescent="0.25">
      <c r="A10" s="5">
        <v>7</v>
      </c>
      <c r="B10" s="5" t="s">
        <v>26</v>
      </c>
      <c r="C10" s="5" t="s">
        <v>27</v>
      </c>
      <c r="D10" s="5" t="s">
        <v>245</v>
      </c>
      <c r="E10" s="5" t="s">
        <v>254</v>
      </c>
      <c r="F10" s="5" t="s">
        <v>255</v>
      </c>
      <c r="G10" s="5" t="s">
        <v>256</v>
      </c>
      <c r="H10" s="5" t="s">
        <v>257</v>
      </c>
      <c r="I10" s="5" t="s">
        <v>258</v>
      </c>
      <c r="J10" s="5" t="s">
        <v>254</v>
      </c>
      <c r="K10" s="5">
        <v>33.409314000000002</v>
      </c>
      <c r="L10" s="5">
        <v>72.443039999999996</v>
      </c>
      <c r="M10" s="5">
        <v>160</v>
      </c>
      <c r="N10" s="5" t="s">
        <v>251</v>
      </c>
      <c r="O10" s="5" t="s">
        <v>210</v>
      </c>
      <c r="P10" s="5" t="s">
        <v>211</v>
      </c>
      <c r="Q10" s="5">
        <v>170</v>
      </c>
      <c r="R10" s="5">
        <v>1</v>
      </c>
      <c r="S10" s="5"/>
      <c r="T10" s="5"/>
      <c r="U10" s="53" t="s">
        <v>259</v>
      </c>
      <c r="V10" s="5"/>
      <c r="W10" s="5" t="s">
        <v>212</v>
      </c>
      <c r="X10" s="5" t="s">
        <v>260</v>
      </c>
      <c r="Y10" s="29" t="s">
        <v>10614</v>
      </c>
      <c r="Z10" s="5" t="s">
        <v>50</v>
      </c>
    </row>
    <row r="11" spans="1:26" s="16" customFormat="1" ht="60" customHeight="1" x14ac:dyDescent="0.25">
      <c r="A11" s="5">
        <v>8</v>
      </c>
      <c r="B11" s="5" t="s">
        <v>26</v>
      </c>
      <c r="C11" s="5" t="s">
        <v>27</v>
      </c>
      <c r="D11" s="5" t="s">
        <v>262</v>
      </c>
      <c r="E11" s="5" t="s">
        <v>263</v>
      </c>
      <c r="F11" s="5" t="s">
        <v>140</v>
      </c>
      <c r="G11" s="5" t="s">
        <v>264</v>
      </c>
      <c r="H11" s="5" t="s">
        <v>265</v>
      </c>
      <c r="I11" s="5" t="s">
        <v>266</v>
      </c>
      <c r="J11" s="5" t="s">
        <v>263</v>
      </c>
      <c r="K11" s="5">
        <v>72.317678000000001</v>
      </c>
      <c r="L11" s="5">
        <v>33.398035999999998</v>
      </c>
      <c r="M11" s="5">
        <v>184</v>
      </c>
      <c r="N11" s="5" t="s">
        <v>267</v>
      </c>
      <c r="O11" s="5" t="s">
        <v>210</v>
      </c>
      <c r="P11" s="5" t="s">
        <v>211</v>
      </c>
      <c r="Q11" s="5">
        <v>170</v>
      </c>
      <c r="R11" s="5">
        <v>1</v>
      </c>
      <c r="S11" s="5"/>
      <c r="T11" s="5"/>
      <c r="U11" s="53">
        <v>44282</v>
      </c>
      <c r="V11" s="5"/>
      <c r="W11" s="5" t="s">
        <v>212</v>
      </c>
      <c r="X11" s="5" t="s">
        <v>268</v>
      </c>
      <c r="Y11" s="29" t="s">
        <v>10614</v>
      </c>
      <c r="Z11" s="5" t="s">
        <v>50</v>
      </c>
    </row>
    <row r="12" spans="1:26" s="16" customFormat="1" ht="60" customHeight="1" x14ac:dyDescent="0.25">
      <c r="A12" s="5">
        <v>9</v>
      </c>
      <c r="B12" s="3" t="s">
        <v>26</v>
      </c>
      <c r="C12" s="3" t="s">
        <v>363</v>
      </c>
      <c r="D12" s="3" t="s">
        <v>387</v>
      </c>
      <c r="E12" s="136" t="s">
        <v>1179</v>
      </c>
      <c r="F12" s="136" t="s">
        <v>1179</v>
      </c>
      <c r="G12" s="136" t="s">
        <v>1180</v>
      </c>
      <c r="H12" s="136" t="s">
        <v>1181</v>
      </c>
      <c r="I12" s="223" t="s">
        <v>1182</v>
      </c>
      <c r="J12" s="136" t="s">
        <v>1179</v>
      </c>
      <c r="K12" s="136">
        <v>32.865465</v>
      </c>
      <c r="L12" s="136">
        <v>72.327645000000004</v>
      </c>
      <c r="M12" s="3">
        <v>7</v>
      </c>
      <c r="N12" s="136" t="s">
        <v>1183</v>
      </c>
      <c r="O12" s="3" t="s">
        <v>1184</v>
      </c>
      <c r="P12" s="224" t="s">
        <v>1185</v>
      </c>
      <c r="Q12" s="3">
        <v>510</v>
      </c>
      <c r="R12" s="3">
        <v>3</v>
      </c>
      <c r="S12" s="3" t="s">
        <v>38</v>
      </c>
      <c r="T12" s="3" t="s">
        <v>38</v>
      </c>
      <c r="U12" s="3" t="s">
        <v>1186</v>
      </c>
      <c r="V12" s="3">
        <v>0</v>
      </c>
      <c r="W12" s="3">
        <v>64155</v>
      </c>
      <c r="X12" s="3" t="s">
        <v>1187</v>
      </c>
      <c r="Y12" s="29" t="s">
        <v>10614</v>
      </c>
      <c r="Z12" s="3" t="s">
        <v>50</v>
      </c>
    </row>
    <row r="13" spans="1:26" s="16" customFormat="1" ht="60" customHeight="1" x14ac:dyDescent="0.25">
      <c r="A13" s="5">
        <v>10</v>
      </c>
      <c r="B13" s="3" t="s">
        <v>26</v>
      </c>
      <c r="C13" s="3" t="s">
        <v>363</v>
      </c>
      <c r="D13" s="3" t="s">
        <v>387</v>
      </c>
      <c r="E13" s="136" t="s">
        <v>1188</v>
      </c>
      <c r="F13" s="136" t="s">
        <v>1188</v>
      </c>
      <c r="G13" s="136" t="s">
        <v>1189</v>
      </c>
      <c r="H13" s="136" t="s">
        <v>1190</v>
      </c>
      <c r="I13" s="223" t="s">
        <v>1191</v>
      </c>
      <c r="J13" s="136" t="s">
        <v>1188</v>
      </c>
      <c r="K13" s="136">
        <v>32.760210999999998</v>
      </c>
      <c r="L13" s="136">
        <v>72.302242000000007</v>
      </c>
      <c r="M13" s="3">
        <v>13</v>
      </c>
      <c r="N13" s="136" t="s">
        <v>1192</v>
      </c>
      <c r="O13" s="3" t="s">
        <v>1184</v>
      </c>
      <c r="P13" s="224" t="s">
        <v>1193</v>
      </c>
      <c r="Q13" s="3">
        <v>340</v>
      </c>
      <c r="R13" s="3">
        <v>2</v>
      </c>
      <c r="S13" s="3" t="s">
        <v>38</v>
      </c>
      <c r="T13" s="3" t="s">
        <v>38</v>
      </c>
      <c r="U13" s="3" t="s">
        <v>836</v>
      </c>
      <c r="V13" s="3">
        <v>0</v>
      </c>
      <c r="W13" s="3">
        <v>42770</v>
      </c>
      <c r="X13" s="3" t="s">
        <v>1194</v>
      </c>
      <c r="Y13" s="29" t="s">
        <v>10614</v>
      </c>
      <c r="Z13" s="3" t="s">
        <v>50</v>
      </c>
    </row>
    <row r="14" spans="1:26" s="16" customFormat="1" ht="60" customHeight="1" x14ac:dyDescent="0.2">
      <c r="A14" s="5">
        <v>11</v>
      </c>
      <c r="B14" s="3" t="s">
        <v>26</v>
      </c>
      <c r="C14" s="8" t="s">
        <v>626</v>
      </c>
      <c r="D14" s="8" t="s">
        <v>626</v>
      </c>
      <c r="E14" s="8" t="s">
        <v>647</v>
      </c>
      <c r="F14" s="8" t="s">
        <v>647</v>
      </c>
      <c r="G14" s="8" t="s">
        <v>648</v>
      </c>
      <c r="H14" s="8" t="s">
        <v>649</v>
      </c>
      <c r="I14" s="8" t="s">
        <v>650</v>
      </c>
      <c r="J14" s="8" t="s">
        <v>647</v>
      </c>
      <c r="K14" s="8">
        <v>32.691699999999997</v>
      </c>
      <c r="L14" s="8">
        <v>74.267499999999998</v>
      </c>
      <c r="M14" s="8">
        <v>5</v>
      </c>
      <c r="N14" s="8" t="s">
        <v>251</v>
      </c>
      <c r="O14" s="8" t="s">
        <v>651</v>
      </c>
      <c r="P14" s="8" t="s">
        <v>652</v>
      </c>
      <c r="Q14" s="8">
        <v>180</v>
      </c>
      <c r="R14" s="8">
        <v>1</v>
      </c>
      <c r="S14" s="110"/>
      <c r="T14" s="110"/>
      <c r="U14" s="8" t="s">
        <v>653</v>
      </c>
      <c r="V14" s="8" t="s">
        <v>38</v>
      </c>
      <c r="W14" s="8">
        <f t="shared" ref="W14:W18" si="0">23500*R14</f>
        <v>23500</v>
      </c>
      <c r="X14" s="8" t="s">
        <v>654</v>
      </c>
      <c r="Y14" s="29" t="s">
        <v>10614</v>
      </c>
      <c r="Z14" s="8" t="s">
        <v>50</v>
      </c>
    </row>
    <row r="15" spans="1:26" s="16" customFormat="1" ht="60" customHeight="1" x14ac:dyDescent="0.2">
      <c r="A15" s="5">
        <v>12</v>
      </c>
      <c r="B15" s="3" t="s">
        <v>26</v>
      </c>
      <c r="C15" s="8" t="s">
        <v>626</v>
      </c>
      <c r="D15" s="8" t="s">
        <v>626</v>
      </c>
      <c r="E15" s="8" t="s">
        <v>655</v>
      </c>
      <c r="F15" s="8" t="s">
        <v>656</v>
      </c>
      <c r="G15" s="8" t="s">
        <v>657</v>
      </c>
      <c r="H15" s="8" t="s">
        <v>658</v>
      </c>
      <c r="I15" s="8" t="s">
        <v>659</v>
      </c>
      <c r="J15" s="8" t="s">
        <v>655</v>
      </c>
      <c r="K15" s="8">
        <v>32.790289999999999</v>
      </c>
      <c r="L15" s="8">
        <v>74.304332000000002</v>
      </c>
      <c r="M15" s="8">
        <v>6</v>
      </c>
      <c r="N15" s="8" t="s">
        <v>251</v>
      </c>
      <c r="O15" s="8" t="s">
        <v>651</v>
      </c>
      <c r="P15" s="8" t="s">
        <v>652</v>
      </c>
      <c r="Q15" s="8">
        <v>180</v>
      </c>
      <c r="R15" s="8">
        <v>1</v>
      </c>
      <c r="S15" s="110"/>
      <c r="T15" s="110"/>
      <c r="U15" s="8" t="s">
        <v>660</v>
      </c>
      <c r="V15" s="8" t="s">
        <v>38</v>
      </c>
      <c r="W15" s="8">
        <f t="shared" si="0"/>
        <v>23500</v>
      </c>
      <c r="X15" s="8" t="s">
        <v>661</v>
      </c>
      <c r="Y15" s="29" t="s">
        <v>10614</v>
      </c>
      <c r="Z15" s="8" t="s">
        <v>50</v>
      </c>
    </row>
    <row r="16" spans="1:26" s="16" customFormat="1" ht="60" customHeight="1" x14ac:dyDescent="0.2">
      <c r="A16" s="5">
        <v>13</v>
      </c>
      <c r="B16" s="3" t="s">
        <v>26</v>
      </c>
      <c r="C16" s="8" t="s">
        <v>626</v>
      </c>
      <c r="D16" s="8" t="s">
        <v>626</v>
      </c>
      <c r="E16" s="24" t="s">
        <v>662</v>
      </c>
      <c r="F16" s="8" t="s">
        <v>663</v>
      </c>
      <c r="G16" s="24" t="s">
        <v>664</v>
      </c>
      <c r="H16" s="24" t="s">
        <v>665</v>
      </c>
      <c r="I16" s="24" t="s">
        <v>666</v>
      </c>
      <c r="J16" s="24" t="s">
        <v>662</v>
      </c>
      <c r="K16" s="8">
        <v>32.60877</v>
      </c>
      <c r="L16" s="8">
        <v>73.948210000000003</v>
      </c>
      <c r="M16" s="8">
        <v>7</v>
      </c>
      <c r="N16" s="8" t="s">
        <v>251</v>
      </c>
      <c r="O16" s="8" t="s">
        <v>651</v>
      </c>
      <c r="P16" s="8" t="s">
        <v>652</v>
      </c>
      <c r="Q16" s="8">
        <v>180</v>
      </c>
      <c r="R16" s="8">
        <v>1</v>
      </c>
      <c r="S16" s="110"/>
      <c r="T16" s="110"/>
      <c r="U16" s="8" t="s">
        <v>667</v>
      </c>
      <c r="V16" s="8" t="s">
        <v>38</v>
      </c>
      <c r="W16" s="8">
        <f t="shared" si="0"/>
        <v>23500</v>
      </c>
      <c r="X16" s="8" t="s">
        <v>668</v>
      </c>
      <c r="Y16" s="29" t="s">
        <v>10614</v>
      </c>
      <c r="Z16" s="8" t="s">
        <v>50</v>
      </c>
    </row>
    <row r="17" spans="1:26" s="16" customFormat="1" ht="60" customHeight="1" x14ac:dyDescent="0.2">
      <c r="A17" s="5">
        <v>14</v>
      </c>
      <c r="B17" s="3" t="s">
        <v>26</v>
      </c>
      <c r="C17" s="8" t="s">
        <v>626</v>
      </c>
      <c r="D17" s="24" t="s">
        <v>639</v>
      </c>
      <c r="E17" s="24" t="s">
        <v>669</v>
      </c>
      <c r="F17" s="8" t="s">
        <v>670</v>
      </c>
      <c r="G17" s="24" t="s">
        <v>671</v>
      </c>
      <c r="H17" s="24" t="s">
        <v>672</v>
      </c>
      <c r="I17" s="24" t="s">
        <v>673</v>
      </c>
      <c r="J17" s="24" t="s">
        <v>669</v>
      </c>
      <c r="K17" s="8">
        <v>32.890783999999996</v>
      </c>
      <c r="L17" s="8">
        <v>74.073566999999997</v>
      </c>
      <c r="M17" s="8">
        <v>8</v>
      </c>
      <c r="N17" s="8" t="s">
        <v>251</v>
      </c>
      <c r="O17" s="8" t="s">
        <v>651</v>
      </c>
      <c r="P17" s="8" t="s">
        <v>652</v>
      </c>
      <c r="Q17" s="8">
        <v>360</v>
      </c>
      <c r="R17" s="8">
        <v>2</v>
      </c>
      <c r="S17" s="110"/>
      <c r="T17" s="110"/>
      <c r="U17" s="8" t="s">
        <v>674</v>
      </c>
      <c r="V17" s="8" t="s">
        <v>38</v>
      </c>
      <c r="W17" s="8">
        <f t="shared" si="0"/>
        <v>47000</v>
      </c>
      <c r="X17" s="8" t="s">
        <v>675</v>
      </c>
      <c r="Y17" s="29" t="s">
        <v>10614</v>
      </c>
      <c r="Z17" s="8" t="s">
        <v>50</v>
      </c>
    </row>
    <row r="18" spans="1:26" s="16" customFormat="1" ht="60" customHeight="1" x14ac:dyDescent="0.2">
      <c r="A18" s="5">
        <v>15</v>
      </c>
      <c r="B18" s="3" t="s">
        <v>26</v>
      </c>
      <c r="C18" s="8" t="s">
        <v>626</v>
      </c>
      <c r="D18" s="24" t="s">
        <v>639</v>
      </c>
      <c r="E18" s="24" t="s">
        <v>676</v>
      </c>
      <c r="F18" s="4" t="s">
        <v>676</v>
      </c>
      <c r="G18" s="24" t="s">
        <v>677</v>
      </c>
      <c r="H18" s="24" t="s">
        <v>678</v>
      </c>
      <c r="I18" s="24" t="s">
        <v>679</v>
      </c>
      <c r="J18" s="24" t="s">
        <v>676</v>
      </c>
      <c r="K18" s="8">
        <v>32.816347</v>
      </c>
      <c r="L18" s="8">
        <v>74.147959999999998</v>
      </c>
      <c r="M18" s="8">
        <v>6</v>
      </c>
      <c r="N18" s="8" t="s">
        <v>251</v>
      </c>
      <c r="O18" s="8" t="s">
        <v>651</v>
      </c>
      <c r="P18" s="8" t="s">
        <v>652</v>
      </c>
      <c r="Q18" s="8">
        <v>360</v>
      </c>
      <c r="R18" s="8">
        <v>2</v>
      </c>
      <c r="S18" s="110"/>
      <c r="T18" s="110"/>
      <c r="U18" s="8" t="s">
        <v>680</v>
      </c>
      <c r="V18" s="8" t="s">
        <v>38</v>
      </c>
      <c r="W18" s="8">
        <f t="shared" si="0"/>
        <v>47000</v>
      </c>
      <c r="X18" s="8" t="s">
        <v>681</v>
      </c>
      <c r="Y18" s="29" t="s">
        <v>10614</v>
      </c>
      <c r="Z18" s="8" t="s">
        <v>50</v>
      </c>
    </row>
    <row r="19" spans="1:26" s="16" customFormat="1" ht="60" customHeight="1" x14ac:dyDescent="0.25">
      <c r="A19" s="5">
        <v>16</v>
      </c>
      <c r="B19" s="1" t="s">
        <v>26</v>
      </c>
      <c r="C19" s="1" t="s">
        <v>704</v>
      </c>
      <c r="D19" s="1" t="s">
        <v>739</v>
      </c>
      <c r="E19" s="5" t="s">
        <v>740</v>
      </c>
      <c r="F19" s="5" t="s">
        <v>741</v>
      </c>
      <c r="G19" s="134" t="s">
        <v>742</v>
      </c>
      <c r="H19" s="5" t="s">
        <v>743</v>
      </c>
      <c r="I19" s="34" t="s">
        <v>744</v>
      </c>
      <c r="J19" s="5" t="s">
        <v>740</v>
      </c>
      <c r="K19" s="105">
        <v>32.586640000000003</v>
      </c>
      <c r="L19" s="105">
        <v>73.118219999999994</v>
      </c>
      <c r="M19" s="28">
        <v>8</v>
      </c>
      <c r="N19" s="135" t="s">
        <v>745</v>
      </c>
      <c r="O19" s="28" t="s">
        <v>147</v>
      </c>
      <c r="P19" s="5" t="s">
        <v>652</v>
      </c>
      <c r="Q19" s="1">
        <v>170</v>
      </c>
      <c r="R19" s="28">
        <v>1</v>
      </c>
      <c r="S19" s="28" t="s">
        <v>38</v>
      </c>
      <c r="T19" s="28" t="s">
        <v>38</v>
      </c>
      <c r="U19" s="28" t="s">
        <v>660</v>
      </c>
      <c r="V19" s="8" t="s">
        <v>38</v>
      </c>
      <c r="W19" s="5">
        <v>21385</v>
      </c>
      <c r="X19" s="1" t="s">
        <v>746</v>
      </c>
      <c r="Y19" s="29" t="s">
        <v>10614</v>
      </c>
      <c r="Z19" s="1" t="s">
        <v>50</v>
      </c>
    </row>
    <row r="20" spans="1:26" s="16" customFormat="1" ht="60" customHeight="1" x14ac:dyDescent="0.25">
      <c r="A20" s="5">
        <v>17</v>
      </c>
      <c r="B20" s="1" t="s">
        <v>26</v>
      </c>
      <c r="C20" s="1" t="s">
        <v>704</v>
      </c>
      <c r="D20" s="1" t="s">
        <v>739</v>
      </c>
      <c r="E20" s="5" t="s">
        <v>747</v>
      </c>
      <c r="F20" s="5" t="s">
        <v>748</v>
      </c>
      <c r="G20" s="134" t="s">
        <v>749</v>
      </c>
      <c r="H20" s="5" t="s">
        <v>750</v>
      </c>
      <c r="I20" s="34" t="s">
        <v>751</v>
      </c>
      <c r="J20" s="5" t="s">
        <v>747</v>
      </c>
      <c r="K20" s="105">
        <v>32.701030000000003</v>
      </c>
      <c r="L20" s="105">
        <v>73.203419999999994</v>
      </c>
      <c r="M20" s="28">
        <v>6</v>
      </c>
      <c r="N20" s="135" t="s">
        <v>745</v>
      </c>
      <c r="O20" s="28" t="s">
        <v>147</v>
      </c>
      <c r="P20" s="5" t="s">
        <v>652</v>
      </c>
      <c r="Q20" s="1">
        <v>170</v>
      </c>
      <c r="R20" s="28">
        <v>1</v>
      </c>
      <c r="S20" s="28" t="s">
        <v>38</v>
      </c>
      <c r="T20" s="28" t="s">
        <v>38</v>
      </c>
      <c r="U20" s="28" t="s">
        <v>752</v>
      </c>
      <c r="V20" s="8" t="s">
        <v>38</v>
      </c>
      <c r="W20" s="5">
        <v>21385</v>
      </c>
      <c r="X20" s="1" t="s">
        <v>753</v>
      </c>
      <c r="Y20" s="29" t="s">
        <v>10614</v>
      </c>
      <c r="Z20" s="1" t="s">
        <v>50</v>
      </c>
    </row>
    <row r="21" spans="1:26" s="16" customFormat="1" ht="60" customHeight="1" x14ac:dyDescent="0.25">
      <c r="A21" s="5">
        <v>18</v>
      </c>
      <c r="B21" s="1" t="s">
        <v>26</v>
      </c>
      <c r="C21" s="1" t="s">
        <v>704</v>
      </c>
      <c r="D21" s="1" t="s">
        <v>739</v>
      </c>
      <c r="E21" s="5" t="s">
        <v>754</v>
      </c>
      <c r="F21" s="5" t="s">
        <v>739</v>
      </c>
      <c r="G21" s="134" t="s">
        <v>755</v>
      </c>
      <c r="H21" s="5" t="s">
        <v>756</v>
      </c>
      <c r="I21" s="34" t="s">
        <v>757</v>
      </c>
      <c r="J21" s="5" t="s">
        <v>754</v>
      </c>
      <c r="K21" s="105">
        <v>32.570909999999998</v>
      </c>
      <c r="L21" s="105">
        <v>73.032730000000001</v>
      </c>
      <c r="M21" s="28">
        <v>6</v>
      </c>
      <c r="N21" s="135" t="s">
        <v>745</v>
      </c>
      <c r="O21" s="28" t="s">
        <v>147</v>
      </c>
      <c r="P21" s="5" t="s">
        <v>652</v>
      </c>
      <c r="Q21" s="1">
        <v>170</v>
      </c>
      <c r="R21" s="28">
        <v>1</v>
      </c>
      <c r="S21" s="28" t="s">
        <v>38</v>
      </c>
      <c r="T21" s="28" t="s">
        <v>38</v>
      </c>
      <c r="U21" s="28" t="s">
        <v>758</v>
      </c>
      <c r="V21" s="8" t="s">
        <v>38</v>
      </c>
      <c r="W21" s="5">
        <v>21385</v>
      </c>
      <c r="X21" s="1" t="s">
        <v>759</v>
      </c>
      <c r="Y21" s="29" t="s">
        <v>10614</v>
      </c>
      <c r="Z21" s="1" t="s">
        <v>50</v>
      </c>
    </row>
    <row r="22" spans="1:26" s="16" customFormat="1" ht="60" customHeight="1" x14ac:dyDescent="0.25">
      <c r="A22" s="5">
        <v>19</v>
      </c>
      <c r="B22" s="1" t="s">
        <v>26</v>
      </c>
      <c r="C22" s="1" t="s">
        <v>704</v>
      </c>
      <c r="D22" s="1" t="s">
        <v>739</v>
      </c>
      <c r="E22" s="5" t="s">
        <v>740</v>
      </c>
      <c r="F22" s="5" t="s">
        <v>741</v>
      </c>
      <c r="G22" s="134" t="s">
        <v>760</v>
      </c>
      <c r="H22" s="5" t="s">
        <v>761</v>
      </c>
      <c r="I22" s="34" t="s">
        <v>762</v>
      </c>
      <c r="J22" s="5" t="s">
        <v>740</v>
      </c>
      <c r="K22" s="105">
        <v>32.584530000000001</v>
      </c>
      <c r="L22" s="105">
        <v>73.117040000000003</v>
      </c>
      <c r="M22" s="34">
        <v>7</v>
      </c>
      <c r="N22" s="137" t="s">
        <v>745</v>
      </c>
      <c r="O22" s="28" t="s">
        <v>147</v>
      </c>
      <c r="P22" s="5" t="s">
        <v>652</v>
      </c>
      <c r="Q22" s="1">
        <v>170</v>
      </c>
      <c r="R22" s="28">
        <v>1</v>
      </c>
      <c r="S22" s="28" t="s">
        <v>38</v>
      </c>
      <c r="T22" s="28" t="s">
        <v>38</v>
      </c>
      <c r="U22" s="28" t="s">
        <v>660</v>
      </c>
      <c r="V22" s="8" t="s">
        <v>38</v>
      </c>
      <c r="W22" s="5">
        <v>21385</v>
      </c>
      <c r="X22" s="1" t="s">
        <v>763</v>
      </c>
      <c r="Y22" s="29" t="s">
        <v>10614</v>
      </c>
      <c r="Z22" s="1" t="s">
        <v>50</v>
      </c>
    </row>
    <row r="23" spans="1:26" s="16" customFormat="1" ht="60" customHeight="1" x14ac:dyDescent="0.25">
      <c r="A23" s="5">
        <v>20</v>
      </c>
      <c r="B23" s="1" t="s">
        <v>26</v>
      </c>
      <c r="C23" s="1" t="s">
        <v>704</v>
      </c>
      <c r="D23" s="1" t="s">
        <v>739</v>
      </c>
      <c r="E23" s="5" t="s">
        <v>747</v>
      </c>
      <c r="F23" s="5" t="s">
        <v>748</v>
      </c>
      <c r="G23" s="134" t="s">
        <v>764</v>
      </c>
      <c r="H23" s="5" t="s">
        <v>765</v>
      </c>
      <c r="I23" s="34" t="s">
        <v>766</v>
      </c>
      <c r="J23" s="5" t="s">
        <v>747</v>
      </c>
      <c r="K23" s="5">
        <v>32.700009999999999</v>
      </c>
      <c r="L23" s="5">
        <v>73.203419999999994</v>
      </c>
      <c r="M23" s="34">
        <v>8</v>
      </c>
      <c r="N23" s="137" t="s">
        <v>745</v>
      </c>
      <c r="O23" s="28" t="s">
        <v>147</v>
      </c>
      <c r="P23" s="5" t="s">
        <v>652</v>
      </c>
      <c r="Q23" s="1">
        <v>170</v>
      </c>
      <c r="R23" s="28">
        <v>1</v>
      </c>
      <c r="S23" s="28" t="s">
        <v>38</v>
      </c>
      <c r="T23" s="28" t="s">
        <v>38</v>
      </c>
      <c r="U23" s="28" t="s">
        <v>752</v>
      </c>
      <c r="V23" s="8" t="s">
        <v>38</v>
      </c>
      <c r="W23" s="5">
        <v>21385</v>
      </c>
      <c r="X23" s="1" t="s">
        <v>767</v>
      </c>
      <c r="Y23" s="29" t="s">
        <v>10614</v>
      </c>
      <c r="Z23" s="1" t="s">
        <v>50</v>
      </c>
    </row>
    <row r="24" spans="1:26" s="16" customFormat="1" ht="60" customHeight="1" x14ac:dyDescent="0.25">
      <c r="A24" s="5">
        <v>21</v>
      </c>
      <c r="B24" s="1" t="s">
        <v>26</v>
      </c>
      <c r="C24" s="1" t="s">
        <v>704</v>
      </c>
      <c r="D24" s="1" t="s">
        <v>739</v>
      </c>
      <c r="E24" s="5" t="s">
        <v>740</v>
      </c>
      <c r="F24" s="5" t="s">
        <v>768</v>
      </c>
      <c r="G24" s="134" t="s">
        <v>769</v>
      </c>
      <c r="H24" s="5" t="s">
        <v>770</v>
      </c>
      <c r="I24" s="34" t="s">
        <v>771</v>
      </c>
      <c r="J24" s="5" t="s">
        <v>740</v>
      </c>
      <c r="K24" s="105">
        <v>32.595660000000002</v>
      </c>
      <c r="L24" s="105">
        <v>73.104910000000004</v>
      </c>
      <c r="M24" s="34">
        <v>8</v>
      </c>
      <c r="N24" s="137" t="s">
        <v>745</v>
      </c>
      <c r="O24" s="28" t="s">
        <v>147</v>
      </c>
      <c r="P24" s="5" t="s">
        <v>652</v>
      </c>
      <c r="Q24" s="1">
        <v>170</v>
      </c>
      <c r="R24" s="28">
        <v>1</v>
      </c>
      <c r="S24" s="28" t="s">
        <v>38</v>
      </c>
      <c r="T24" s="28" t="s">
        <v>38</v>
      </c>
      <c r="U24" s="28" t="s">
        <v>772</v>
      </c>
      <c r="V24" s="8" t="s">
        <v>38</v>
      </c>
      <c r="W24" s="5">
        <v>21385</v>
      </c>
      <c r="X24" s="1" t="s">
        <v>773</v>
      </c>
      <c r="Y24" s="29" t="s">
        <v>10614</v>
      </c>
      <c r="Z24" s="1" t="s">
        <v>50</v>
      </c>
    </row>
    <row r="25" spans="1:26" s="16" customFormat="1" ht="60" customHeight="1" x14ac:dyDescent="0.25">
      <c r="A25" s="5">
        <v>22</v>
      </c>
      <c r="B25" s="1" t="s">
        <v>26</v>
      </c>
      <c r="C25" s="1" t="s">
        <v>704</v>
      </c>
      <c r="D25" s="1" t="s">
        <v>739</v>
      </c>
      <c r="E25" s="5" t="s">
        <v>754</v>
      </c>
      <c r="F25" s="5" t="s">
        <v>739</v>
      </c>
      <c r="G25" s="134" t="s">
        <v>774</v>
      </c>
      <c r="H25" s="5" t="s">
        <v>775</v>
      </c>
      <c r="I25" s="34" t="s">
        <v>776</v>
      </c>
      <c r="J25" s="5" t="s">
        <v>754</v>
      </c>
      <c r="K25" s="105">
        <v>32.627780000000001</v>
      </c>
      <c r="L25" s="105">
        <v>73.99091</v>
      </c>
      <c r="M25" s="34">
        <v>9</v>
      </c>
      <c r="N25" s="137" t="s">
        <v>745</v>
      </c>
      <c r="O25" s="28" t="s">
        <v>147</v>
      </c>
      <c r="P25" s="5" t="s">
        <v>211</v>
      </c>
      <c r="Q25" s="1">
        <v>170</v>
      </c>
      <c r="R25" s="28">
        <v>1</v>
      </c>
      <c r="S25" s="28" t="s">
        <v>38</v>
      </c>
      <c r="T25" s="28" t="s">
        <v>38</v>
      </c>
      <c r="U25" s="28" t="s">
        <v>660</v>
      </c>
      <c r="V25" s="8" t="s">
        <v>38</v>
      </c>
      <c r="W25" s="5">
        <v>21385</v>
      </c>
      <c r="X25" s="1" t="s">
        <v>777</v>
      </c>
      <c r="Y25" s="29" t="s">
        <v>10614</v>
      </c>
      <c r="Z25" s="1" t="s">
        <v>50</v>
      </c>
    </row>
    <row r="26" spans="1:26" s="16" customFormat="1" ht="60" customHeight="1" x14ac:dyDescent="0.25">
      <c r="A26" s="5">
        <v>23</v>
      </c>
      <c r="B26" s="17" t="s">
        <v>26</v>
      </c>
      <c r="C26" s="17" t="s">
        <v>704</v>
      </c>
      <c r="D26" s="17" t="s">
        <v>739</v>
      </c>
      <c r="E26" s="3" t="s">
        <v>740</v>
      </c>
      <c r="F26" s="3" t="s">
        <v>741</v>
      </c>
      <c r="G26" s="136" t="s">
        <v>778</v>
      </c>
      <c r="H26" s="5" t="s">
        <v>779</v>
      </c>
      <c r="I26" s="34" t="s">
        <v>780</v>
      </c>
      <c r="J26" s="5" t="s">
        <v>740</v>
      </c>
      <c r="K26" s="105">
        <v>32.591619999999999</v>
      </c>
      <c r="L26" s="105">
        <v>73.116420000000005</v>
      </c>
      <c r="M26" s="34">
        <v>5</v>
      </c>
      <c r="N26" s="137" t="s">
        <v>745</v>
      </c>
      <c r="O26" s="28" t="s">
        <v>147</v>
      </c>
      <c r="P26" s="5" t="s">
        <v>652</v>
      </c>
      <c r="Q26" s="1">
        <v>170</v>
      </c>
      <c r="R26" s="28">
        <v>1</v>
      </c>
      <c r="S26" s="28" t="s">
        <v>38</v>
      </c>
      <c r="T26" s="28" t="s">
        <v>38</v>
      </c>
      <c r="U26" s="28" t="s">
        <v>781</v>
      </c>
      <c r="V26" s="8" t="s">
        <v>38</v>
      </c>
      <c r="W26" s="5">
        <v>21385</v>
      </c>
      <c r="X26" s="1" t="s">
        <v>782</v>
      </c>
      <c r="Y26" s="29" t="s">
        <v>10614</v>
      </c>
      <c r="Z26" s="1" t="s">
        <v>50</v>
      </c>
    </row>
    <row r="27" spans="1:26" s="16" customFormat="1" ht="60" customHeight="1" x14ac:dyDescent="0.25">
      <c r="A27" s="5">
        <v>24</v>
      </c>
      <c r="B27" s="1" t="s">
        <v>26</v>
      </c>
      <c r="C27" s="1" t="s">
        <v>704</v>
      </c>
      <c r="D27" s="1" t="s">
        <v>739</v>
      </c>
      <c r="E27" s="5" t="s">
        <v>783</v>
      </c>
      <c r="F27" s="5" t="s">
        <v>748</v>
      </c>
      <c r="G27" s="134" t="s">
        <v>784</v>
      </c>
      <c r="H27" s="5" t="s">
        <v>785</v>
      </c>
      <c r="I27" s="34" t="s">
        <v>786</v>
      </c>
      <c r="J27" s="5" t="s">
        <v>783</v>
      </c>
      <c r="K27" s="105">
        <v>32.642530000000001</v>
      </c>
      <c r="L27" s="105">
        <v>73.213480000000004</v>
      </c>
      <c r="M27" s="34">
        <v>11</v>
      </c>
      <c r="N27" s="137" t="s">
        <v>745</v>
      </c>
      <c r="O27" s="28" t="s">
        <v>147</v>
      </c>
      <c r="P27" s="5" t="s">
        <v>652</v>
      </c>
      <c r="Q27" s="1">
        <v>170</v>
      </c>
      <c r="R27" s="28">
        <v>1</v>
      </c>
      <c r="S27" s="28" t="s">
        <v>38</v>
      </c>
      <c r="T27" s="28" t="s">
        <v>38</v>
      </c>
      <c r="U27" s="28" t="s">
        <v>787</v>
      </c>
      <c r="V27" s="8" t="s">
        <v>38</v>
      </c>
      <c r="W27" s="5">
        <v>21385</v>
      </c>
      <c r="X27" s="1" t="s">
        <v>788</v>
      </c>
      <c r="Y27" s="29" t="s">
        <v>10614</v>
      </c>
      <c r="Z27" s="1" t="s">
        <v>50</v>
      </c>
    </row>
    <row r="28" spans="1:26" s="16" customFormat="1" ht="60" customHeight="1" x14ac:dyDescent="0.25">
      <c r="A28" s="5">
        <v>25</v>
      </c>
      <c r="B28" s="1" t="s">
        <v>26</v>
      </c>
      <c r="C28" s="1" t="s">
        <v>704</v>
      </c>
      <c r="D28" s="1" t="s">
        <v>739</v>
      </c>
      <c r="E28" s="5" t="s">
        <v>789</v>
      </c>
      <c r="F28" s="5" t="s">
        <v>790</v>
      </c>
      <c r="G28" s="134" t="s">
        <v>791</v>
      </c>
      <c r="H28" s="5" t="s">
        <v>792</v>
      </c>
      <c r="I28" s="34" t="s">
        <v>793</v>
      </c>
      <c r="J28" s="5" t="s">
        <v>789</v>
      </c>
      <c r="K28" s="5">
        <v>32.429200000000002</v>
      </c>
      <c r="L28" s="5">
        <v>72.771100000000004</v>
      </c>
      <c r="M28" s="34">
        <v>9</v>
      </c>
      <c r="N28" s="137" t="s">
        <v>745</v>
      </c>
      <c r="O28" s="28" t="s">
        <v>147</v>
      </c>
      <c r="P28" s="5" t="s">
        <v>652</v>
      </c>
      <c r="Q28" s="1">
        <v>170</v>
      </c>
      <c r="R28" s="28">
        <v>1</v>
      </c>
      <c r="S28" s="28" t="s">
        <v>38</v>
      </c>
      <c r="T28" s="28" t="s">
        <v>38</v>
      </c>
      <c r="U28" s="28" t="s">
        <v>794</v>
      </c>
      <c r="V28" s="8" t="s">
        <v>38</v>
      </c>
      <c r="W28" s="5">
        <v>21385</v>
      </c>
      <c r="X28" s="1" t="s">
        <v>795</v>
      </c>
      <c r="Y28" s="29" t="s">
        <v>10614</v>
      </c>
      <c r="Z28" s="1" t="s">
        <v>50</v>
      </c>
    </row>
    <row r="29" spans="1:26" s="16" customFormat="1" ht="60" customHeight="1" x14ac:dyDescent="0.25">
      <c r="A29" s="5">
        <v>26</v>
      </c>
      <c r="B29" s="1" t="s">
        <v>26</v>
      </c>
      <c r="C29" s="1" t="s">
        <v>704</v>
      </c>
      <c r="D29" s="1" t="s">
        <v>739</v>
      </c>
      <c r="E29" s="5" t="s">
        <v>796</v>
      </c>
      <c r="F29" s="5" t="s">
        <v>790</v>
      </c>
      <c r="G29" s="134" t="s">
        <v>797</v>
      </c>
      <c r="H29" s="5" t="s">
        <v>798</v>
      </c>
      <c r="I29" s="34" t="s">
        <v>799</v>
      </c>
      <c r="J29" s="5" t="s">
        <v>796</v>
      </c>
      <c r="K29" s="5">
        <v>32.455399999999997</v>
      </c>
      <c r="L29" s="5">
        <v>72.784599999999998</v>
      </c>
      <c r="M29" s="34">
        <v>6</v>
      </c>
      <c r="N29" s="137" t="s">
        <v>745</v>
      </c>
      <c r="O29" s="28" t="s">
        <v>147</v>
      </c>
      <c r="P29" s="5" t="s">
        <v>652</v>
      </c>
      <c r="Q29" s="1">
        <v>170</v>
      </c>
      <c r="R29" s="28">
        <v>1</v>
      </c>
      <c r="S29" s="28" t="s">
        <v>38</v>
      </c>
      <c r="T29" s="28" t="s">
        <v>38</v>
      </c>
      <c r="U29" s="28" t="s">
        <v>800</v>
      </c>
      <c r="V29" s="8" t="s">
        <v>38</v>
      </c>
      <c r="W29" s="5">
        <v>21385</v>
      </c>
      <c r="X29" s="1" t="s">
        <v>801</v>
      </c>
      <c r="Y29" s="29" t="s">
        <v>10614</v>
      </c>
      <c r="Z29" s="1" t="s">
        <v>50</v>
      </c>
    </row>
    <row r="30" spans="1:26" s="16" customFormat="1" ht="60" customHeight="1" x14ac:dyDescent="0.25">
      <c r="A30" s="5">
        <v>27</v>
      </c>
      <c r="B30" s="1" t="s">
        <v>26</v>
      </c>
      <c r="C30" s="1" t="s">
        <v>704</v>
      </c>
      <c r="D30" s="1" t="s">
        <v>802</v>
      </c>
      <c r="E30" s="5" t="s">
        <v>803</v>
      </c>
      <c r="F30" s="5" t="s">
        <v>804</v>
      </c>
      <c r="G30" s="134" t="s">
        <v>805</v>
      </c>
      <c r="H30" s="5" t="s">
        <v>806</v>
      </c>
      <c r="I30" s="34" t="s">
        <v>807</v>
      </c>
      <c r="J30" s="5" t="s">
        <v>803</v>
      </c>
      <c r="K30" s="105">
        <v>33.415959999999998</v>
      </c>
      <c r="L30" s="105">
        <v>73.735900000000001</v>
      </c>
      <c r="M30" s="34">
        <v>6</v>
      </c>
      <c r="N30" s="34" t="s">
        <v>745</v>
      </c>
      <c r="O30" s="28" t="s">
        <v>147</v>
      </c>
      <c r="P30" s="5" t="s">
        <v>808</v>
      </c>
      <c r="Q30" s="1">
        <v>170</v>
      </c>
      <c r="R30" s="28">
        <v>1</v>
      </c>
      <c r="S30" s="28" t="s">
        <v>38</v>
      </c>
      <c r="T30" s="28" t="s">
        <v>38</v>
      </c>
      <c r="U30" s="29" t="s">
        <v>809</v>
      </c>
      <c r="V30" s="8" t="s">
        <v>38</v>
      </c>
      <c r="W30" s="3" t="s">
        <v>810</v>
      </c>
      <c r="X30" s="17" t="s">
        <v>811</v>
      </c>
      <c r="Y30" s="29" t="s">
        <v>10614</v>
      </c>
      <c r="Z30" s="1" t="s">
        <v>50</v>
      </c>
    </row>
    <row r="31" spans="1:26" s="16" customFormat="1" ht="60" customHeight="1" x14ac:dyDescent="0.25">
      <c r="A31" s="5">
        <v>28</v>
      </c>
      <c r="B31" s="1" t="s">
        <v>26</v>
      </c>
      <c r="C31" s="1" t="s">
        <v>704</v>
      </c>
      <c r="D31" s="1" t="s">
        <v>802</v>
      </c>
      <c r="E31" s="5" t="s">
        <v>812</v>
      </c>
      <c r="F31" s="5" t="s">
        <v>738</v>
      </c>
      <c r="G31" s="134" t="s">
        <v>813</v>
      </c>
      <c r="H31" s="5" t="s">
        <v>814</v>
      </c>
      <c r="I31" s="34" t="s">
        <v>815</v>
      </c>
      <c r="J31" s="5" t="s">
        <v>812</v>
      </c>
      <c r="K31" s="105">
        <v>33.056320100000001</v>
      </c>
      <c r="L31" s="105">
        <v>73.720208999999997</v>
      </c>
      <c r="M31" s="34">
        <v>8</v>
      </c>
      <c r="N31" s="34" t="s">
        <v>745</v>
      </c>
      <c r="O31" s="28" t="s">
        <v>147</v>
      </c>
      <c r="P31" s="5" t="s">
        <v>211</v>
      </c>
      <c r="Q31" s="1">
        <v>170</v>
      </c>
      <c r="R31" s="28">
        <v>1</v>
      </c>
      <c r="S31" s="28" t="s">
        <v>38</v>
      </c>
      <c r="T31" s="28" t="s">
        <v>38</v>
      </c>
      <c r="U31" s="29" t="s">
        <v>781</v>
      </c>
      <c r="V31" s="8" t="s">
        <v>38</v>
      </c>
      <c r="W31" s="3" t="s">
        <v>810</v>
      </c>
      <c r="X31" s="17" t="s">
        <v>816</v>
      </c>
      <c r="Y31" s="29" t="s">
        <v>10614</v>
      </c>
      <c r="Z31" s="1" t="s">
        <v>50</v>
      </c>
    </row>
    <row r="32" spans="1:26" s="16" customFormat="1" ht="60" customHeight="1" x14ac:dyDescent="0.25">
      <c r="A32" s="5">
        <v>29</v>
      </c>
      <c r="B32" s="17" t="s">
        <v>26</v>
      </c>
      <c r="C32" s="17" t="s">
        <v>704</v>
      </c>
      <c r="D32" s="17" t="s">
        <v>802</v>
      </c>
      <c r="E32" s="3" t="s">
        <v>817</v>
      </c>
      <c r="F32" s="3" t="s">
        <v>818</v>
      </c>
      <c r="G32" s="136" t="s">
        <v>819</v>
      </c>
      <c r="H32" s="3" t="s">
        <v>820</v>
      </c>
      <c r="I32" s="30" t="s">
        <v>821</v>
      </c>
      <c r="J32" s="3" t="s">
        <v>817</v>
      </c>
      <c r="K32" s="3">
        <v>33.054023000000001</v>
      </c>
      <c r="L32" s="3">
        <v>73.054023000000001</v>
      </c>
      <c r="M32" s="30">
        <v>10</v>
      </c>
      <c r="N32" s="30" t="s">
        <v>745</v>
      </c>
      <c r="O32" s="28" t="s">
        <v>147</v>
      </c>
      <c r="P32" s="3" t="s">
        <v>822</v>
      </c>
      <c r="Q32" s="17">
        <v>170</v>
      </c>
      <c r="R32" s="29">
        <v>1</v>
      </c>
      <c r="S32" s="29" t="s">
        <v>38</v>
      </c>
      <c r="T32" s="29" t="s">
        <v>38</v>
      </c>
      <c r="U32" s="29" t="s">
        <v>823</v>
      </c>
      <c r="V32" s="8" t="s">
        <v>38</v>
      </c>
      <c r="W32" s="3" t="s">
        <v>824</v>
      </c>
      <c r="X32" s="17" t="s">
        <v>825</v>
      </c>
      <c r="Y32" s="29" t="s">
        <v>10614</v>
      </c>
      <c r="Z32" s="1" t="s">
        <v>50</v>
      </c>
    </row>
    <row r="33" spans="1:26" s="16" customFormat="1" ht="60" customHeight="1" x14ac:dyDescent="0.25">
      <c r="A33" s="5">
        <v>30</v>
      </c>
      <c r="B33" s="17" t="s">
        <v>26</v>
      </c>
      <c r="C33" s="17" t="s">
        <v>704</v>
      </c>
      <c r="D33" s="17" t="s">
        <v>802</v>
      </c>
      <c r="E33" s="3" t="s">
        <v>826</v>
      </c>
      <c r="F33" s="3" t="s">
        <v>804</v>
      </c>
      <c r="G33" s="136" t="s">
        <v>827</v>
      </c>
      <c r="H33" s="3" t="s">
        <v>828</v>
      </c>
      <c r="I33" s="30" t="s">
        <v>829</v>
      </c>
      <c r="J33" s="3" t="s">
        <v>826</v>
      </c>
      <c r="K33" s="3">
        <v>33.051250000000003</v>
      </c>
      <c r="L33" s="3">
        <v>73.7232001</v>
      </c>
      <c r="M33" s="30">
        <v>5</v>
      </c>
      <c r="N33" s="30" t="s">
        <v>745</v>
      </c>
      <c r="O33" s="28" t="s">
        <v>147</v>
      </c>
      <c r="P33" s="3" t="s">
        <v>808</v>
      </c>
      <c r="Q33" s="17">
        <v>170</v>
      </c>
      <c r="R33" s="29">
        <v>1</v>
      </c>
      <c r="S33" s="29" t="s">
        <v>38</v>
      </c>
      <c r="T33" s="29" t="s">
        <v>38</v>
      </c>
      <c r="U33" s="29" t="s">
        <v>830</v>
      </c>
      <c r="V33" s="8" t="s">
        <v>38</v>
      </c>
      <c r="W33" s="3" t="s">
        <v>810</v>
      </c>
      <c r="X33" s="17" t="s">
        <v>831</v>
      </c>
      <c r="Y33" s="29" t="s">
        <v>10614</v>
      </c>
      <c r="Z33" s="1" t="s">
        <v>50</v>
      </c>
    </row>
    <row r="34" spans="1:26" s="16" customFormat="1" ht="60" customHeight="1" x14ac:dyDescent="0.25">
      <c r="A34" s="5">
        <v>31</v>
      </c>
      <c r="B34" s="1" t="s">
        <v>26</v>
      </c>
      <c r="C34" s="1" t="s">
        <v>704</v>
      </c>
      <c r="D34" s="1" t="s">
        <v>802</v>
      </c>
      <c r="E34" s="5" t="s">
        <v>832</v>
      </c>
      <c r="F34" s="5" t="s">
        <v>818</v>
      </c>
      <c r="G34" s="134" t="s">
        <v>833</v>
      </c>
      <c r="H34" s="5" t="s">
        <v>834</v>
      </c>
      <c r="I34" s="34" t="s">
        <v>835</v>
      </c>
      <c r="J34" s="5" t="s">
        <v>832</v>
      </c>
      <c r="K34" s="105">
        <v>33.067019999999999</v>
      </c>
      <c r="L34" s="105">
        <v>73.724299999999999</v>
      </c>
      <c r="M34" s="34">
        <v>12</v>
      </c>
      <c r="N34" s="34" t="s">
        <v>745</v>
      </c>
      <c r="O34" s="28" t="s">
        <v>147</v>
      </c>
      <c r="P34" s="5" t="s">
        <v>808</v>
      </c>
      <c r="Q34" s="1">
        <v>170</v>
      </c>
      <c r="R34" s="28">
        <v>1</v>
      </c>
      <c r="S34" s="28" t="s">
        <v>38</v>
      </c>
      <c r="T34" s="28" t="s">
        <v>38</v>
      </c>
      <c r="U34" s="29" t="s">
        <v>836</v>
      </c>
      <c r="V34" s="8" t="s">
        <v>38</v>
      </c>
      <c r="W34" s="3" t="s">
        <v>810</v>
      </c>
      <c r="X34" s="17" t="s">
        <v>837</v>
      </c>
      <c r="Y34" s="29" t="s">
        <v>10614</v>
      </c>
      <c r="Z34" s="1" t="s">
        <v>50</v>
      </c>
    </row>
    <row r="35" spans="1:26" s="16" customFormat="1" ht="60" customHeight="1" x14ac:dyDescent="0.25">
      <c r="A35" s="5">
        <v>32</v>
      </c>
      <c r="B35" s="1" t="s">
        <v>26</v>
      </c>
      <c r="C35" s="1" t="s">
        <v>704</v>
      </c>
      <c r="D35" s="1" t="s">
        <v>838</v>
      </c>
      <c r="E35" s="5" t="s">
        <v>839</v>
      </c>
      <c r="F35" s="5" t="s">
        <v>840</v>
      </c>
      <c r="G35" s="134" t="s">
        <v>841</v>
      </c>
      <c r="H35" s="5" t="s">
        <v>842</v>
      </c>
      <c r="I35" s="34" t="s">
        <v>843</v>
      </c>
      <c r="J35" s="5" t="s">
        <v>839</v>
      </c>
      <c r="K35" s="105">
        <v>32.754840000000002</v>
      </c>
      <c r="L35" s="105">
        <v>73.496870000000001</v>
      </c>
      <c r="M35" s="34">
        <v>8</v>
      </c>
      <c r="N35" s="34" t="s">
        <v>745</v>
      </c>
      <c r="O35" s="28" t="s">
        <v>147</v>
      </c>
      <c r="P35" s="5" t="s">
        <v>822</v>
      </c>
      <c r="Q35" s="1">
        <v>170</v>
      </c>
      <c r="R35" s="28">
        <v>1</v>
      </c>
      <c r="S35" s="28" t="s">
        <v>38</v>
      </c>
      <c r="T35" s="28" t="s">
        <v>38</v>
      </c>
      <c r="U35" s="29" t="s">
        <v>836</v>
      </c>
      <c r="V35" s="8" t="s">
        <v>38</v>
      </c>
      <c r="W35" s="3" t="s">
        <v>810</v>
      </c>
      <c r="X35" s="17" t="s">
        <v>844</v>
      </c>
      <c r="Y35" s="29" t="s">
        <v>10614</v>
      </c>
      <c r="Z35" s="1" t="s">
        <v>50</v>
      </c>
    </row>
    <row r="36" spans="1:26" s="16" customFormat="1" ht="60" customHeight="1" x14ac:dyDescent="0.25">
      <c r="A36" s="5">
        <v>33</v>
      </c>
      <c r="B36" s="1" t="s">
        <v>26</v>
      </c>
      <c r="C36" s="1" t="s">
        <v>704</v>
      </c>
      <c r="D36" s="1" t="s">
        <v>838</v>
      </c>
      <c r="E36" s="5" t="s">
        <v>845</v>
      </c>
      <c r="F36" s="5" t="s">
        <v>846</v>
      </c>
      <c r="G36" s="134" t="s">
        <v>847</v>
      </c>
      <c r="H36" s="5" t="s">
        <v>848</v>
      </c>
      <c r="I36" s="34" t="s">
        <v>849</v>
      </c>
      <c r="J36" s="5" t="s">
        <v>845</v>
      </c>
      <c r="K36" s="105">
        <v>32.759770000000003</v>
      </c>
      <c r="L36" s="105">
        <v>73.471419999999995</v>
      </c>
      <c r="M36" s="34">
        <v>12</v>
      </c>
      <c r="N36" s="34" t="s">
        <v>745</v>
      </c>
      <c r="O36" s="28" t="s">
        <v>147</v>
      </c>
      <c r="P36" s="5" t="s">
        <v>652</v>
      </c>
      <c r="Q36" s="1">
        <v>170</v>
      </c>
      <c r="R36" s="28">
        <v>1</v>
      </c>
      <c r="S36" s="28" t="s">
        <v>38</v>
      </c>
      <c r="T36" s="28" t="s">
        <v>38</v>
      </c>
      <c r="U36" s="29" t="s">
        <v>850</v>
      </c>
      <c r="V36" s="8" t="s">
        <v>38</v>
      </c>
      <c r="W36" s="3" t="s">
        <v>810</v>
      </c>
      <c r="X36" s="17" t="s">
        <v>851</v>
      </c>
      <c r="Y36" s="29" t="s">
        <v>10614</v>
      </c>
      <c r="Z36" s="1" t="s">
        <v>50</v>
      </c>
    </row>
    <row r="37" spans="1:26" s="16" customFormat="1" ht="60" customHeight="1" x14ac:dyDescent="0.25">
      <c r="A37" s="5">
        <v>34</v>
      </c>
      <c r="B37" s="1" t="s">
        <v>26</v>
      </c>
      <c r="C37" s="1" t="s">
        <v>704</v>
      </c>
      <c r="D37" s="1" t="s">
        <v>838</v>
      </c>
      <c r="E37" s="5" t="s">
        <v>852</v>
      </c>
      <c r="F37" s="5" t="s">
        <v>853</v>
      </c>
      <c r="G37" s="134" t="s">
        <v>854</v>
      </c>
      <c r="H37" s="5" t="s">
        <v>855</v>
      </c>
      <c r="I37" s="34" t="s">
        <v>856</v>
      </c>
      <c r="J37" s="5" t="s">
        <v>852</v>
      </c>
      <c r="K37" s="105">
        <v>32.847709100000003</v>
      </c>
      <c r="L37" s="105">
        <v>73.581514400000003</v>
      </c>
      <c r="M37" s="34">
        <v>10</v>
      </c>
      <c r="N37" s="34" t="s">
        <v>267</v>
      </c>
      <c r="O37" s="28" t="s">
        <v>147</v>
      </c>
      <c r="P37" s="5" t="s">
        <v>652</v>
      </c>
      <c r="Q37" s="1">
        <v>170</v>
      </c>
      <c r="R37" s="28">
        <v>1</v>
      </c>
      <c r="S37" s="28" t="s">
        <v>38</v>
      </c>
      <c r="T37" s="28" t="s">
        <v>38</v>
      </c>
      <c r="U37" s="29" t="s">
        <v>857</v>
      </c>
      <c r="V37" s="8" t="s">
        <v>38</v>
      </c>
      <c r="W37" s="3" t="s">
        <v>810</v>
      </c>
      <c r="X37" s="17" t="s">
        <v>858</v>
      </c>
      <c r="Y37" s="29" t="s">
        <v>10614</v>
      </c>
      <c r="Z37" s="1" t="s">
        <v>50</v>
      </c>
    </row>
    <row r="38" spans="1:26" s="16" customFormat="1" ht="60" customHeight="1" x14ac:dyDescent="0.25">
      <c r="A38" s="5">
        <v>35</v>
      </c>
      <c r="B38" s="1" t="s">
        <v>26</v>
      </c>
      <c r="C38" s="1" t="s">
        <v>704</v>
      </c>
      <c r="D38" s="1" t="s">
        <v>838</v>
      </c>
      <c r="E38" s="5" t="s">
        <v>845</v>
      </c>
      <c r="F38" s="5" t="s">
        <v>846</v>
      </c>
      <c r="G38" s="134" t="s">
        <v>859</v>
      </c>
      <c r="H38" s="5" t="s">
        <v>860</v>
      </c>
      <c r="I38" s="34" t="s">
        <v>861</v>
      </c>
      <c r="J38" s="5" t="s">
        <v>845</v>
      </c>
      <c r="K38" s="105">
        <v>32.771369999999997</v>
      </c>
      <c r="L38" s="105">
        <v>73.479339999999993</v>
      </c>
      <c r="M38" s="34">
        <v>5</v>
      </c>
      <c r="N38" s="34" t="s">
        <v>745</v>
      </c>
      <c r="O38" s="28" t="s">
        <v>147</v>
      </c>
      <c r="P38" s="5" t="s">
        <v>808</v>
      </c>
      <c r="Q38" s="1">
        <v>170</v>
      </c>
      <c r="R38" s="28">
        <v>1</v>
      </c>
      <c r="S38" s="28" t="s">
        <v>38</v>
      </c>
      <c r="T38" s="28" t="s">
        <v>38</v>
      </c>
      <c r="U38" s="29" t="s">
        <v>674</v>
      </c>
      <c r="V38" s="8" t="s">
        <v>38</v>
      </c>
      <c r="W38" s="3" t="s">
        <v>810</v>
      </c>
      <c r="X38" s="17" t="s">
        <v>862</v>
      </c>
      <c r="Y38" s="29" t="s">
        <v>10614</v>
      </c>
      <c r="Z38" s="1" t="s">
        <v>50</v>
      </c>
    </row>
    <row r="39" spans="1:26" s="16" customFormat="1" ht="60" customHeight="1" x14ac:dyDescent="0.25">
      <c r="A39" s="5">
        <v>36</v>
      </c>
      <c r="B39" s="1" t="s">
        <v>26</v>
      </c>
      <c r="C39" s="1" t="s">
        <v>704</v>
      </c>
      <c r="D39" s="1" t="s">
        <v>838</v>
      </c>
      <c r="E39" s="5" t="s">
        <v>863</v>
      </c>
      <c r="F39" s="5" t="s">
        <v>846</v>
      </c>
      <c r="G39" s="134" t="s">
        <v>864</v>
      </c>
      <c r="H39" s="5" t="s">
        <v>865</v>
      </c>
      <c r="I39" s="34" t="s">
        <v>866</v>
      </c>
      <c r="J39" s="5" t="s">
        <v>863</v>
      </c>
      <c r="K39" s="105">
        <v>32.767980000000001</v>
      </c>
      <c r="L39" s="105">
        <v>73.478909999999999</v>
      </c>
      <c r="M39" s="34">
        <v>25</v>
      </c>
      <c r="N39" s="34" t="s">
        <v>745</v>
      </c>
      <c r="O39" s="28" t="s">
        <v>147</v>
      </c>
      <c r="P39" s="5" t="s">
        <v>808</v>
      </c>
      <c r="Q39" s="1">
        <v>170</v>
      </c>
      <c r="R39" s="28">
        <v>1</v>
      </c>
      <c r="S39" s="28" t="s">
        <v>38</v>
      </c>
      <c r="T39" s="28" t="s">
        <v>38</v>
      </c>
      <c r="U39" s="29" t="s">
        <v>674</v>
      </c>
      <c r="V39" s="8" t="s">
        <v>38</v>
      </c>
      <c r="W39" s="3" t="s">
        <v>810</v>
      </c>
      <c r="X39" s="17" t="s">
        <v>867</v>
      </c>
      <c r="Y39" s="29" t="s">
        <v>10614</v>
      </c>
      <c r="Z39" s="1" t="s">
        <v>50</v>
      </c>
    </row>
    <row r="40" spans="1:26" s="16" customFormat="1" ht="60" customHeight="1" x14ac:dyDescent="0.25">
      <c r="A40" s="5">
        <v>37</v>
      </c>
      <c r="B40" s="1" t="s">
        <v>26</v>
      </c>
      <c r="C40" s="1" t="s">
        <v>704</v>
      </c>
      <c r="D40" s="1" t="s">
        <v>838</v>
      </c>
      <c r="E40" s="5" t="s">
        <v>863</v>
      </c>
      <c r="F40" s="5" t="s">
        <v>846</v>
      </c>
      <c r="G40" s="134" t="s">
        <v>868</v>
      </c>
      <c r="H40" s="5" t="s">
        <v>869</v>
      </c>
      <c r="I40" s="34" t="s">
        <v>870</v>
      </c>
      <c r="J40" s="5" t="s">
        <v>863</v>
      </c>
      <c r="K40" s="105">
        <v>32.773879999999998</v>
      </c>
      <c r="L40" s="105">
        <v>73.475030000000004</v>
      </c>
      <c r="M40" s="34">
        <v>8</v>
      </c>
      <c r="N40" s="34" t="s">
        <v>745</v>
      </c>
      <c r="O40" s="28" t="s">
        <v>147</v>
      </c>
      <c r="P40" s="5" t="s">
        <v>808</v>
      </c>
      <c r="Q40" s="1">
        <v>140</v>
      </c>
      <c r="R40" s="28">
        <v>1</v>
      </c>
      <c r="S40" s="28" t="s">
        <v>38</v>
      </c>
      <c r="T40" s="28" t="s">
        <v>38</v>
      </c>
      <c r="U40" s="29" t="s">
        <v>772</v>
      </c>
      <c r="V40" s="8" t="s">
        <v>38</v>
      </c>
      <c r="W40" s="3" t="s">
        <v>810</v>
      </c>
      <c r="X40" s="17" t="s">
        <v>871</v>
      </c>
      <c r="Y40" s="29" t="s">
        <v>10614</v>
      </c>
      <c r="Z40" s="1" t="s">
        <v>50</v>
      </c>
    </row>
    <row r="41" spans="1:26" s="16" customFormat="1" ht="60" customHeight="1" x14ac:dyDescent="0.25">
      <c r="A41" s="5">
        <v>38</v>
      </c>
      <c r="B41" s="1" t="s">
        <v>26</v>
      </c>
      <c r="C41" s="1" t="s">
        <v>704</v>
      </c>
      <c r="D41" s="1" t="s">
        <v>838</v>
      </c>
      <c r="E41" s="5" t="s">
        <v>872</v>
      </c>
      <c r="F41" s="5" t="s">
        <v>846</v>
      </c>
      <c r="G41" s="134" t="s">
        <v>873</v>
      </c>
      <c r="H41" s="5" t="s">
        <v>874</v>
      </c>
      <c r="I41" s="34" t="s">
        <v>875</v>
      </c>
      <c r="J41" s="5" t="s">
        <v>872</v>
      </c>
      <c r="K41" s="105">
        <v>32.751660000000001</v>
      </c>
      <c r="L41" s="105">
        <v>73.473280000000003</v>
      </c>
      <c r="M41" s="34">
        <v>5</v>
      </c>
      <c r="N41" s="34" t="s">
        <v>876</v>
      </c>
      <c r="O41" s="28" t="s">
        <v>147</v>
      </c>
      <c r="P41" s="5" t="s">
        <v>652</v>
      </c>
      <c r="Q41" s="1">
        <v>170</v>
      </c>
      <c r="R41" s="28">
        <v>1</v>
      </c>
      <c r="S41" s="28" t="s">
        <v>38</v>
      </c>
      <c r="T41" s="28" t="s">
        <v>38</v>
      </c>
      <c r="U41" s="29" t="s">
        <v>850</v>
      </c>
      <c r="V41" s="8" t="s">
        <v>38</v>
      </c>
      <c r="W41" s="3" t="s">
        <v>810</v>
      </c>
      <c r="X41" s="17" t="s">
        <v>877</v>
      </c>
      <c r="Y41" s="29" t="s">
        <v>10614</v>
      </c>
      <c r="Z41" s="1" t="s">
        <v>50</v>
      </c>
    </row>
    <row r="42" spans="1:26" s="16" customFormat="1" ht="60" customHeight="1" x14ac:dyDescent="0.25">
      <c r="A42" s="5">
        <v>39</v>
      </c>
      <c r="B42" s="1" t="s">
        <v>26</v>
      </c>
      <c r="C42" s="1" t="s">
        <v>704</v>
      </c>
      <c r="D42" s="1" t="s">
        <v>838</v>
      </c>
      <c r="E42" s="5" t="s">
        <v>878</v>
      </c>
      <c r="F42" s="5" t="s">
        <v>840</v>
      </c>
      <c r="G42" s="134" t="s">
        <v>879</v>
      </c>
      <c r="H42" s="5" t="s">
        <v>880</v>
      </c>
      <c r="I42" s="34" t="s">
        <v>881</v>
      </c>
      <c r="J42" s="5" t="s">
        <v>878</v>
      </c>
      <c r="K42" s="105">
        <v>32.758409999999998</v>
      </c>
      <c r="L42" s="105">
        <v>73.495609999999999</v>
      </c>
      <c r="M42" s="34">
        <v>6</v>
      </c>
      <c r="N42" s="5" t="s">
        <v>882</v>
      </c>
      <c r="O42" s="28" t="s">
        <v>147</v>
      </c>
      <c r="P42" s="5" t="s">
        <v>652</v>
      </c>
      <c r="Q42" s="1">
        <v>170</v>
      </c>
      <c r="R42" s="28">
        <v>1</v>
      </c>
      <c r="S42" s="28" t="s">
        <v>38</v>
      </c>
      <c r="T42" s="28" t="s">
        <v>38</v>
      </c>
      <c r="U42" s="29" t="s">
        <v>836</v>
      </c>
      <c r="V42" s="8" t="s">
        <v>38</v>
      </c>
      <c r="W42" s="3" t="s">
        <v>810</v>
      </c>
      <c r="X42" s="17" t="s">
        <v>883</v>
      </c>
      <c r="Y42" s="29" t="s">
        <v>10614</v>
      </c>
      <c r="Z42" s="1" t="s">
        <v>50</v>
      </c>
    </row>
    <row r="43" spans="1:26" s="16" customFormat="1" ht="60" customHeight="1" x14ac:dyDescent="0.25">
      <c r="A43" s="5">
        <v>40</v>
      </c>
      <c r="B43" s="17" t="s">
        <v>26</v>
      </c>
      <c r="C43" s="17" t="s">
        <v>704</v>
      </c>
      <c r="D43" s="17" t="s">
        <v>838</v>
      </c>
      <c r="E43" s="3" t="s">
        <v>884</v>
      </c>
      <c r="F43" s="3" t="s">
        <v>840</v>
      </c>
      <c r="G43" s="136" t="s">
        <v>885</v>
      </c>
      <c r="H43" s="3" t="s">
        <v>886</v>
      </c>
      <c r="I43" s="34" t="s">
        <v>887</v>
      </c>
      <c r="J43" s="5" t="s">
        <v>884</v>
      </c>
      <c r="K43" s="105">
        <v>32.759439999999998</v>
      </c>
      <c r="L43" s="105">
        <v>73.495630000000006</v>
      </c>
      <c r="M43" s="34">
        <v>6</v>
      </c>
      <c r="N43" s="5" t="s">
        <v>882</v>
      </c>
      <c r="O43" s="28" t="s">
        <v>147</v>
      </c>
      <c r="P43" s="5" t="s">
        <v>211</v>
      </c>
      <c r="Q43" s="1">
        <v>170</v>
      </c>
      <c r="R43" s="28">
        <v>1</v>
      </c>
      <c r="S43" s="28" t="s">
        <v>38</v>
      </c>
      <c r="T43" s="28" t="s">
        <v>38</v>
      </c>
      <c r="U43" s="29" t="s">
        <v>772</v>
      </c>
      <c r="V43" s="8" t="s">
        <v>38</v>
      </c>
      <c r="W43" s="3" t="s">
        <v>810</v>
      </c>
      <c r="X43" s="17" t="s">
        <v>888</v>
      </c>
      <c r="Y43" s="29" t="s">
        <v>10614</v>
      </c>
      <c r="Z43" s="1" t="s">
        <v>50</v>
      </c>
    </row>
    <row r="44" spans="1:26" s="16" customFormat="1" ht="60" customHeight="1" x14ac:dyDescent="0.25">
      <c r="A44" s="5">
        <v>41</v>
      </c>
      <c r="B44" s="1" t="s">
        <v>26</v>
      </c>
      <c r="C44" s="1" t="s">
        <v>704</v>
      </c>
      <c r="D44" s="1" t="s">
        <v>838</v>
      </c>
      <c r="E44" s="5" t="s">
        <v>889</v>
      </c>
      <c r="F44" s="5" t="s">
        <v>840</v>
      </c>
      <c r="G44" s="134" t="s">
        <v>890</v>
      </c>
      <c r="H44" s="5" t="s">
        <v>891</v>
      </c>
      <c r="I44" s="34" t="s">
        <v>892</v>
      </c>
      <c r="J44" s="5" t="s">
        <v>889</v>
      </c>
      <c r="K44" s="105">
        <v>32.75421</v>
      </c>
      <c r="L44" s="105">
        <v>73.497529999999998</v>
      </c>
      <c r="M44" s="34">
        <v>12</v>
      </c>
      <c r="N44" s="34" t="s">
        <v>745</v>
      </c>
      <c r="O44" s="28" t="s">
        <v>147</v>
      </c>
      <c r="P44" s="5" t="s">
        <v>822</v>
      </c>
      <c r="Q44" s="1">
        <v>170</v>
      </c>
      <c r="R44" s="28">
        <v>1</v>
      </c>
      <c r="S44" s="28" t="s">
        <v>38</v>
      </c>
      <c r="T44" s="28" t="s">
        <v>38</v>
      </c>
      <c r="U44" s="29" t="s">
        <v>893</v>
      </c>
      <c r="V44" s="8" t="s">
        <v>38</v>
      </c>
      <c r="W44" s="3" t="s">
        <v>810</v>
      </c>
      <c r="X44" s="17" t="s">
        <v>894</v>
      </c>
      <c r="Y44" s="29" t="s">
        <v>10614</v>
      </c>
      <c r="Z44" s="1" t="s">
        <v>50</v>
      </c>
    </row>
    <row r="45" spans="1:26" s="16" customFormat="1" ht="60" customHeight="1" x14ac:dyDescent="0.25">
      <c r="A45" s="5">
        <v>42</v>
      </c>
      <c r="B45" s="3" t="s">
        <v>26</v>
      </c>
      <c r="C45" s="224" t="s">
        <v>970</v>
      </c>
      <c r="D45" s="224" t="s">
        <v>970</v>
      </c>
      <c r="E45" s="224" t="s">
        <v>1027</v>
      </c>
      <c r="F45" s="224" t="s">
        <v>1027</v>
      </c>
      <c r="G45" s="224" t="s">
        <v>1028</v>
      </c>
      <c r="H45" s="3" t="s">
        <v>1029</v>
      </c>
      <c r="I45" s="3" t="s">
        <v>1030</v>
      </c>
      <c r="J45" s="3" t="s">
        <v>1027</v>
      </c>
      <c r="K45" s="101">
        <v>32.06785</v>
      </c>
      <c r="L45" s="101">
        <v>72.098820000000003</v>
      </c>
      <c r="M45" s="3">
        <v>2</v>
      </c>
      <c r="N45" s="3" t="s">
        <v>236</v>
      </c>
      <c r="O45" s="3" t="s">
        <v>38</v>
      </c>
      <c r="P45" s="3" t="s">
        <v>652</v>
      </c>
      <c r="Q45" s="3">
        <v>360</v>
      </c>
      <c r="R45" s="3">
        <v>2</v>
      </c>
      <c r="S45" s="225"/>
      <c r="T45" s="225"/>
      <c r="U45" s="225">
        <v>44175</v>
      </c>
      <c r="V45" s="8" t="s">
        <v>38</v>
      </c>
      <c r="W45" s="3">
        <v>47000</v>
      </c>
      <c r="X45" s="3" t="s">
        <v>1031</v>
      </c>
      <c r="Y45" s="29" t="s">
        <v>10614</v>
      </c>
      <c r="Z45" s="3" t="s">
        <v>50</v>
      </c>
    </row>
    <row r="46" spans="1:26" s="16" customFormat="1" ht="60" customHeight="1" x14ac:dyDescent="0.25">
      <c r="A46" s="5">
        <v>43</v>
      </c>
      <c r="B46" s="3" t="s">
        <v>26</v>
      </c>
      <c r="C46" s="224" t="s">
        <v>970</v>
      </c>
      <c r="D46" s="224" t="s">
        <v>970</v>
      </c>
      <c r="E46" s="224" t="s">
        <v>1027</v>
      </c>
      <c r="F46" s="224" t="s">
        <v>1027</v>
      </c>
      <c r="G46" s="224" t="s">
        <v>1032</v>
      </c>
      <c r="H46" s="3" t="s">
        <v>1033</v>
      </c>
      <c r="I46" s="3" t="s">
        <v>1034</v>
      </c>
      <c r="J46" s="3" t="s">
        <v>1027</v>
      </c>
      <c r="K46" s="101">
        <v>32.027760000000001</v>
      </c>
      <c r="L46" s="101">
        <v>72.031310000000005</v>
      </c>
      <c r="M46" s="3">
        <v>2</v>
      </c>
      <c r="N46" s="3" t="s">
        <v>236</v>
      </c>
      <c r="O46" s="3" t="s">
        <v>38</v>
      </c>
      <c r="P46" s="3" t="s">
        <v>652</v>
      </c>
      <c r="Q46" s="3">
        <v>360</v>
      </c>
      <c r="R46" s="3">
        <v>2</v>
      </c>
      <c r="S46" s="3"/>
      <c r="T46" s="3"/>
      <c r="U46" s="3" t="s">
        <v>1035</v>
      </c>
      <c r="V46" s="8" t="s">
        <v>38</v>
      </c>
      <c r="W46" s="3">
        <v>47000</v>
      </c>
      <c r="X46" s="3" t="s">
        <v>1031</v>
      </c>
      <c r="Y46" s="29" t="s">
        <v>10614</v>
      </c>
      <c r="Z46" s="3" t="s">
        <v>50</v>
      </c>
    </row>
    <row r="47" spans="1:26" s="16" customFormat="1" ht="60" customHeight="1" x14ac:dyDescent="0.25">
      <c r="A47" s="5">
        <v>44</v>
      </c>
      <c r="B47" s="3" t="s">
        <v>26</v>
      </c>
      <c r="C47" s="224" t="s">
        <v>970</v>
      </c>
      <c r="D47" s="224" t="s">
        <v>970</v>
      </c>
      <c r="E47" s="224" t="s">
        <v>1027</v>
      </c>
      <c r="F47" s="224" t="s">
        <v>1027</v>
      </c>
      <c r="G47" s="224" t="s">
        <v>1036</v>
      </c>
      <c r="H47" s="3" t="s">
        <v>1037</v>
      </c>
      <c r="I47" s="3" t="s">
        <v>1038</v>
      </c>
      <c r="J47" s="3" t="s">
        <v>1027</v>
      </c>
      <c r="K47" s="101">
        <v>32.241399999999999</v>
      </c>
      <c r="L47" s="101">
        <v>72.033799999999999</v>
      </c>
      <c r="M47" s="3">
        <v>2</v>
      </c>
      <c r="N47" s="3" t="s">
        <v>236</v>
      </c>
      <c r="O47" s="3" t="s">
        <v>38</v>
      </c>
      <c r="P47" s="3" t="s">
        <v>652</v>
      </c>
      <c r="Q47" s="3">
        <v>360</v>
      </c>
      <c r="R47" s="3">
        <v>2</v>
      </c>
      <c r="S47" s="3"/>
      <c r="T47" s="3"/>
      <c r="U47" s="3" t="s">
        <v>1039</v>
      </c>
      <c r="V47" s="8" t="s">
        <v>38</v>
      </c>
      <c r="W47" s="3">
        <v>47000</v>
      </c>
      <c r="X47" s="3" t="s">
        <v>1031</v>
      </c>
      <c r="Y47" s="29" t="s">
        <v>10614</v>
      </c>
      <c r="Z47" s="3" t="s">
        <v>50</v>
      </c>
    </row>
    <row r="48" spans="1:26" s="16" customFormat="1" ht="60" customHeight="1" x14ac:dyDescent="0.25">
      <c r="A48" s="5">
        <v>45</v>
      </c>
      <c r="B48" s="3" t="s">
        <v>26</v>
      </c>
      <c r="C48" s="224" t="s">
        <v>970</v>
      </c>
      <c r="D48" s="224" t="s">
        <v>1040</v>
      </c>
      <c r="E48" s="224" t="s">
        <v>1041</v>
      </c>
      <c r="F48" s="224" t="s">
        <v>1042</v>
      </c>
      <c r="G48" s="224" t="s">
        <v>1043</v>
      </c>
      <c r="H48" s="3" t="s">
        <v>1044</v>
      </c>
      <c r="I48" s="3" t="s">
        <v>1045</v>
      </c>
      <c r="J48" s="3" t="s">
        <v>1041</v>
      </c>
      <c r="K48" s="101">
        <v>31.875969999999999</v>
      </c>
      <c r="L48" s="101">
        <v>71.905900000000003</v>
      </c>
      <c r="M48" s="3">
        <v>2</v>
      </c>
      <c r="N48" s="3" t="s">
        <v>236</v>
      </c>
      <c r="O48" s="3" t="s">
        <v>38</v>
      </c>
      <c r="P48" s="3" t="s">
        <v>652</v>
      </c>
      <c r="Q48" s="3">
        <v>310</v>
      </c>
      <c r="R48" s="3">
        <v>2</v>
      </c>
      <c r="S48" s="3"/>
      <c r="T48" s="3"/>
      <c r="U48" s="3" t="s">
        <v>1046</v>
      </c>
      <c r="V48" s="8" t="s">
        <v>38</v>
      </c>
      <c r="W48" s="3">
        <v>47000</v>
      </c>
      <c r="X48" s="3" t="s">
        <v>1031</v>
      </c>
      <c r="Y48" s="29" t="s">
        <v>10614</v>
      </c>
      <c r="Z48" s="3" t="s">
        <v>50</v>
      </c>
    </row>
    <row r="49" spans="1:26" s="16" customFormat="1" ht="60" customHeight="1" x14ac:dyDescent="0.25">
      <c r="A49" s="5">
        <v>46</v>
      </c>
      <c r="B49" s="3" t="s">
        <v>26</v>
      </c>
      <c r="C49" s="224" t="s">
        <v>970</v>
      </c>
      <c r="D49" s="224" t="s">
        <v>1040</v>
      </c>
      <c r="E49" s="224" t="s">
        <v>1047</v>
      </c>
      <c r="F49" s="224" t="s">
        <v>1047</v>
      </c>
      <c r="G49" s="224" t="s">
        <v>1048</v>
      </c>
      <c r="H49" s="3" t="s">
        <v>1049</v>
      </c>
      <c r="I49" s="3" t="s">
        <v>1050</v>
      </c>
      <c r="J49" s="3" t="s">
        <v>1047</v>
      </c>
      <c r="K49" s="101">
        <v>32.055978000000003</v>
      </c>
      <c r="L49" s="101">
        <v>71.831969000000001</v>
      </c>
      <c r="M49" s="3">
        <v>2</v>
      </c>
      <c r="N49" s="3" t="s">
        <v>236</v>
      </c>
      <c r="O49" s="3" t="s">
        <v>38</v>
      </c>
      <c r="P49" s="3" t="s">
        <v>652</v>
      </c>
      <c r="Q49" s="3">
        <v>170</v>
      </c>
      <c r="R49" s="3">
        <v>2</v>
      </c>
      <c r="S49" s="3"/>
      <c r="T49" s="3"/>
      <c r="U49" s="3" t="s">
        <v>1051</v>
      </c>
      <c r="V49" s="8" t="s">
        <v>38</v>
      </c>
      <c r="W49" s="3">
        <v>47000</v>
      </c>
      <c r="X49" s="3" t="s">
        <v>1031</v>
      </c>
      <c r="Y49" s="29" t="s">
        <v>10614</v>
      </c>
      <c r="Z49" s="3" t="s">
        <v>1052</v>
      </c>
    </row>
    <row r="50" spans="1:26" s="174" customFormat="1" ht="60" customHeight="1" x14ac:dyDescent="0.2">
      <c r="A50" s="5">
        <v>47</v>
      </c>
      <c r="B50" s="24" t="s">
        <v>26</v>
      </c>
      <c r="C50" s="24" t="s">
        <v>1549</v>
      </c>
      <c r="D50" s="24" t="s">
        <v>1549</v>
      </c>
      <c r="E50" s="24" t="s">
        <v>1608</v>
      </c>
      <c r="F50" s="24" t="s">
        <v>1608</v>
      </c>
      <c r="G50" s="24" t="s">
        <v>1609</v>
      </c>
      <c r="H50" s="24" t="s">
        <v>1610</v>
      </c>
      <c r="I50" s="24" t="s">
        <v>1611</v>
      </c>
      <c r="J50" s="24" t="s">
        <v>1608</v>
      </c>
      <c r="K50" s="24">
        <v>33.11</v>
      </c>
      <c r="L50" s="24">
        <v>72.599999999999994</v>
      </c>
      <c r="M50" s="24">
        <v>5</v>
      </c>
      <c r="N50" s="24" t="s">
        <v>1612</v>
      </c>
      <c r="O50" s="4" t="s">
        <v>348</v>
      </c>
      <c r="P50" s="24" t="s">
        <v>211</v>
      </c>
      <c r="Q50" s="24">
        <v>170</v>
      </c>
      <c r="R50" s="24">
        <v>1</v>
      </c>
      <c r="S50" s="24"/>
      <c r="T50" s="24"/>
      <c r="U50" s="24" t="s">
        <v>1613</v>
      </c>
      <c r="V50" s="8" t="s">
        <v>38</v>
      </c>
      <c r="W50" s="24">
        <v>23500</v>
      </c>
      <c r="X50" s="24" t="s">
        <v>1614</v>
      </c>
      <c r="Y50" s="29" t="s">
        <v>10614</v>
      </c>
      <c r="Z50" s="4" t="s">
        <v>50</v>
      </c>
    </row>
    <row r="51" spans="1:26" s="174" customFormat="1" ht="60" customHeight="1" x14ac:dyDescent="0.2">
      <c r="A51" s="5">
        <v>48</v>
      </c>
      <c r="B51" s="24" t="s">
        <v>26</v>
      </c>
      <c r="C51" s="4" t="s">
        <v>1549</v>
      </c>
      <c r="D51" s="24" t="s">
        <v>1549</v>
      </c>
      <c r="E51" s="4" t="s">
        <v>1615</v>
      </c>
      <c r="F51" s="4" t="s">
        <v>1615</v>
      </c>
      <c r="G51" s="24" t="s">
        <v>1616</v>
      </c>
      <c r="H51" s="24" t="s">
        <v>1617</v>
      </c>
      <c r="I51" s="24" t="s">
        <v>1618</v>
      </c>
      <c r="J51" s="4" t="s">
        <v>1615</v>
      </c>
      <c r="K51" s="4">
        <v>33.48751</v>
      </c>
      <c r="L51" s="4">
        <v>74.132360000000006</v>
      </c>
      <c r="M51" s="4">
        <v>8</v>
      </c>
      <c r="N51" s="4" t="s">
        <v>1619</v>
      </c>
      <c r="O51" s="4" t="s">
        <v>348</v>
      </c>
      <c r="P51" s="4" t="s">
        <v>1620</v>
      </c>
      <c r="Q51" s="4">
        <v>170</v>
      </c>
      <c r="R51" s="4">
        <v>1</v>
      </c>
      <c r="S51" s="24"/>
      <c r="T51" s="24"/>
      <c r="U51" s="4" t="s">
        <v>794</v>
      </c>
      <c r="V51" s="8" t="s">
        <v>38</v>
      </c>
      <c r="W51" s="4">
        <v>23500</v>
      </c>
      <c r="X51" s="4" t="s">
        <v>1621</v>
      </c>
      <c r="Y51" s="29" t="s">
        <v>10614</v>
      </c>
      <c r="Z51" s="4" t="s">
        <v>50</v>
      </c>
    </row>
    <row r="52" spans="1:26" s="174" customFormat="1" ht="60" customHeight="1" x14ac:dyDescent="0.2">
      <c r="A52" s="5">
        <v>49</v>
      </c>
      <c r="B52" s="24" t="s">
        <v>26</v>
      </c>
      <c r="C52" s="4" t="s">
        <v>1549</v>
      </c>
      <c r="D52" s="4" t="s">
        <v>1583</v>
      </c>
      <c r="E52" s="4" t="s">
        <v>1622</v>
      </c>
      <c r="F52" s="4" t="s">
        <v>1615</v>
      </c>
      <c r="G52" s="24" t="s">
        <v>1623</v>
      </c>
      <c r="H52" s="24" t="s">
        <v>1624</v>
      </c>
      <c r="I52" s="24" t="s">
        <v>1625</v>
      </c>
      <c r="J52" s="4" t="s">
        <v>1622</v>
      </c>
      <c r="K52" s="4">
        <v>33.172159000000001</v>
      </c>
      <c r="L52" s="4">
        <v>73.117395000000002</v>
      </c>
      <c r="M52" s="4">
        <v>8</v>
      </c>
      <c r="N52" s="4" t="s">
        <v>1626</v>
      </c>
      <c r="O52" s="4" t="s">
        <v>348</v>
      </c>
      <c r="P52" s="4" t="s">
        <v>1627</v>
      </c>
      <c r="Q52" s="4">
        <v>170</v>
      </c>
      <c r="R52" s="4">
        <v>1</v>
      </c>
      <c r="S52" s="24"/>
      <c r="T52" s="24"/>
      <c r="U52" s="4" t="s">
        <v>1628</v>
      </c>
      <c r="V52" s="8" t="s">
        <v>38</v>
      </c>
      <c r="W52" s="4">
        <v>23500</v>
      </c>
      <c r="X52" s="4" t="s">
        <v>1629</v>
      </c>
      <c r="Y52" s="29" t="s">
        <v>10614</v>
      </c>
      <c r="Z52" s="4" t="s">
        <v>50</v>
      </c>
    </row>
    <row r="53" spans="1:26" s="174" customFormat="1" ht="60" customHeight="1" x14ac:dyDescent="0.2">
      <c r="A53" s="5">
        <v>50</v>
      </c>
      <c r="B53" s="24" t="s">
        <v>26</v>
      </c>
      <c r="C53" s="4" t="s">
        <v>1549</v>
      </c>
      <c r="D53" s="4" t="s">
        <v>1583</v>
      </c>
      <c r="E53" s="4" t="s">
        <v>1630</v>
      </c>
      <c r="F53" s="4" t="s">
        <v>1631</v>
      </c>
      <c r="G53" s="24" t="s">
        <v>1632</v>
      </c>
      <c r="H53" s="24" t="s">
        <v>1633</v>
      </c>
      <c r="I53" s="24" t="s">
        <v>1634</v>
      </c>
      <c r="J53" s="4" t="s">
        <v>1630</v>
      </c>
      <c r="K53" s="4">
        <v>33.346769999999999</v>
      </c>
      <c r="L53" s="4">
        <v>74.236540000000005</v>
      </c>
      <c r="M53" s="4">
        <v>8</v>
      </c>
      <c r="N53" s="4" t="s">
        <v>1626</v>
      </c>
      <c r="O53" s="4" t="s">
        <v>348</v>
      </c>
      <c r="P53" s="4" t="s">
        <v>1627</v>
      </c>
      <c r="Q53" s="4">
        <v>510</v>
      </c>
      <c r="R53" s="4">
        <v>3</v>
      </c>
      <c r="S53" s="24"/>
      <c r="T53" s="24"/>
      <c r="U53" s="4" t="s">
        <v>1635</v>
      </c>
      <c r="V53" s="8" t="s">
        <v>38</v>
      </c>
      <c r="W53" s="4">
        <v>70500</v>
      </c>
      <c r="X53" s="4" t="s">
        <v>1636</v>
      </c>
      <c r="Y53" s="29" t="s">
        <v>10614</v>
      </c>
      <c r="Z53" s="4" t="s">
        <v>50</v>
      </c>
    </row>
    <row r="54" spans="1:26" s="174" customFormat="1" ht="60" customHeight="1" x14ac:dyDescent="0.2">
      <c r="A54" s="5">
        <v>51</v>
      </c>
      <c r="B54" s="24" t="s">
        <v>26</v>
      </c>
      <c r="C54" s="4" t="s">
        <v>1549</v>
      </c>
      <c r="D54" s="4" t="s">
        <v>1583</v>
      </c>
      <c r="E54" s="4" t="s">
        <v>1622</v>
      </c>
      <c r="F54" s="4" t="s">
        <v>1637</v>
      </c>
      <c r="G54" s="24" t="s">
        <v>1638</v>
      </c>
      <c r="H54" s="24" t="s">
        <v>1639</v>
      </c>
      <c r="I54" s="24" t="s">
        <v>1640</v>
      </c>
      <c r="J54" s="4" t="s">
        <v>1622</v>
      </c>
      <c r="K54" s="4">
        <v>33.161262000000001</v>
      </c>
      <c r="L54" s="4">
        <v>73.113066000000003</v>
      </c>
      <c r="M54" s="4">
        <v>12</v>
      </c>
      <c r="N54" s="4" t="s">
        <v>1641</v>
      </c>
      <c r="O54" s="4" t="s">
        <v>348</v>
      </c>
      <c r="P54" s="4" t="s">
        <v>1627</v>
      </c>
      <c r="Q54" s="4">
        <v>510</v>
      </c>
      <c r="R54" s="4">
        <v>3</v>
      </c>
      <c r="S54" s="24"/>
      <c r="T54" s="24"/>
      <c r="U54" s="4" t="s">
        <v>1642</v>
      </c>
      <c r="V54" s="8" t="s">
        <v>38</v>
      </c>
      <c r="W54" s="4">
        <v>70500</v>
      </c>
      <c r="X54" s="4" t="s">
        <v>1643</v>
      </c>
      <c r="Y54" s="29" t="s">
        <v>10614</v>
      </c>
      <c r="Z54" s="4" t="s">
        <v>50</v>
      </c>
    </row>
    <row r="55" spans="1:26" s="174" customFormat="1" ht="60" customHeight="1" x14ac:dyDescent="0.2">
      <c r="A55" s="5">
        <v>52</v>
      </c>
      <c r="B55" s="24" t="s">
        <v>26</v>
      </c>
      <c r="C55" s="4" t="s">
        <v>1549</v>
      </c>
      <c r="D55" s="4" t="s">
        <v>1583</v>
      </c>
      <c r="E55" s="4" t="s">
        <v>1644</v>
      </c>
      <c r="F55" s="4" t="s">
        <v>1615</v>
      </c>
      <c r="G55" s="24" t="s">
        <v>1645</v>
      </c>
      <c r="H55" s="24" t="s">
        <v>1646</v>
      </c>
      <c r="I55" s="24" t="s">
        <v>1647</v>
      </c>
      <c r="J55" s="4" t="s">
        <v>1644</v>
      </c>
      <c r="K55" s="4">
        <v>33.313450000000003</v>
      </c>
      <c r="L55" s="4">
        <v>74.328950000000006</v>
      </c>
      <c r="M55" s="4">
        <v>12</v>
      </c>
      <c r="N55" s="4" t="s">
        <v>1641</v>
      </c>
      <c r="O55" s="4" t="s">
        <v>348</v>
      </c>
      <c r="P55" s="4" t="s">
        <v>1627</v>
      </c>
      <c r="Q55" s="4">
        <v>340</v>
      </c>
      <c r="R55" s="4">
        <v>2</v>
      </c>
      <c r="S55" s="24"/>
      <c r="T55" s="24"/>
      <c r="U55" s="4" t="s">
        <v>1648</v>
      </c>
      <c r="V55" s="8" t="s">
        <v>38</v>
      </c>
      <c r="W55" s="4">
        <v>47000</v>
      </c>
      <c r="X55" s="4" t="s">
        <v>1649</v>
      </c>
      <c r="Y55" s="29" t="s">
        <v>10614</v>
      </c>
      <c r="Z55" s="4" t="s">
        <v>50</v>
      </c>
    </row>
    <row r="56" spans="1:26" s="174" customFormat="1" ht="60" customHeight="1" x14ac:dyDescent="0.2">
      <c r="A56" s="5">
        <v>53</v>
      </c>
      <c r="B56" s="24" t="s">
        <v>26</v>
      </c>
      <c r="C56" s="4" t="s">
        <v>1549</v>
      </c>
      <c r="D56" s="4" t="s">
        <v>1650</v>
      </c>
      <c r="E56" s="4" t="s">
        <v>1651</v>
      </c>
      <c r="F56" s="4" t="s">
        <v>1652</v>
      </c>
      <c r="G56" s="24" t="s">
        <v>1653</v>
      </c>
      <c r="H56" s="24" t="s">
        <v>1654</v>
      </c>
      <c r="I56" s="24" t="s">
        <v>1655</v>
      </c>
      <c r="J56" s="4" t="s">
        <v>1651</v>
      </c>
      <c r="K56" s="226">
        <v>33.283499999999997</v>
      </c>
      <c r="L56" s="226">
        <v>73.224400000000003</v>
      </c>
      <c r="M56" s="4">
        <v>4</v>
      </c>
      <c r="N56" s="4" t="s">
        <v>1656</v>
      </c>
      <c r="O56" s="4" t="s">
        <v>348</v>
      </c>
      <c r="P56" s="4" t="s">
        <v>211</v>
      </c>
      <c r="Q56" s="4">
        <f>160*3</f>
        <v>480</v>
      </c>
      <c r="R56" s="4">
        <v>3</v>
      </c>
      <c r="S56" s="24"/>
      <c r="T56" s="24"/>
      <c r="U56" s="4" t="s">
        <v>1657</v>
      </c>
      <c r="V56" s="8" t="s">
        <v>38</v>
      </c>
      <c r="W56" s="4">
        <v>70500</v>
      </c>
      <c r="X56" s="4" t="s">
        <v>1658</v>
      </c>
      <c r="Y56" s="29" t="s">
        <v>10614</v>
      </c>
      <c r="Z56" s="4" t="s">
        <v>50</v>
      </c>
    </row>
    <row r="57" spans="1:26" s="174" customFormat="1" ht="60" customHeight="1" x14ac:dyDescent="0.2">
      <c r="A57" s="5">
        <v>54</v>
      </c>
      <c r="B57" s="24" t="s">
        <v>26</v>
      </c>
      <c r="C57" s="4" t="s">
        <v>1549</v>
      </c>
      <c r="D57" s="4" t="s">
        <v>1542</v>
      </c>
      <c r="E57" s="4" t="s">
        <v>1659</v>
      </c>
      <c r="F57" s="4" t="s">
        <v>1660</v>
      </c>
      <c r="G57" s="24" t="s">
        <v>1661</v>
      </c>
      <c r="H57" s="24" t="s">
        <v>1662</v>
      </c>
      <c r="I57" s="24" t="s">
        <v>1663</v>
      </c>
      <c r="J57" s="4" t="s">
        <v>1659</v>
      </c>
      <c r="K57" s="8">
        <v>33.74165</v>
      </c>
      <c r="L57" s="8">
        <v>72.781850000000006</v>
      </c>
      <c r="M57" s="4">
        <v>25</v>
      </c>
      <c r="N57" s="4" t="s">
        <v>236</v>
      </c>
      <c r="O57" s="4" t="s">
        <v>348</v>
      </c>
      <c r="P57" s="4" t="s">
        <v>211</v>
      </c>
      <c r="Q57" s="4">
        <v>510</v>
      </c>
      <c r="R57" s="4">
        <v>3</v>
      </c>
      <c r="S57" s="24"/>
      <c r="T57" s="24"/>
      <c r="U57" s="4" t="s">
        <v>1664</v>
      </c>
      <c r="V57" s="8" t="s">
        <v>38</v>
      </c>
      <c r="W57" s="4">
        <v>70500</v>
      </c>
      <c r="X57" s="4" t="s">
        <v>1665</v>
      </c>
      <c r="Y57" s="29" t="s">
        <v>10614</v>
      </c>
      <c r="Z57" s="4" t="s">
        <v>50</v>
      </c>
    </row>
    <row r="58" spans="1:26" s="174" customFormat="1" ht="60" customHeight="1" x14ac:dyDescent="0.2">
      <c r="A58" s="5">
        <v>55</v>
      </c>
      <c r="B58" s="28" t="s">
        <v>26</v>
      </c>
      <c r="C58" s="4" t="s">
        <v>1666</v>
      </c>
      <c r="D58" s="4" t="s">
        <v>1666</v>
      </c>
      <c r="E58" s="4" t="s">
        <v>1667</v>
      </c>
      <c r="F58" s="4" t="s">
        <v>1667</v>
      </c>
      <c r="G58" s="31" t="s">
        <v>1668</v>
      </c>
      <c r="H58" s="227">
        <v>3830210772443</v>
      </c>
      <c r="I58" s="228">
        <v>3007783693</v>
      </c>
      <c r="J58" s="4" t="s">
        <v>1667</v>
      </c>
      <c r="K58" s="4">
        <v>32.620879000000002</v>
      </c>
      <c r="L58" s="4">
        <v>71.734087000000002</v>
      </c>
      <c r="M58" s="4">
        <v>80</v>
      </c>
      <c r="N58" s="4" t="s">
        <v>236</v>
      </c>
      <c r="O58" s="4" t="s">
        <v>147</v>
      </c>
      <c r="P58" s="1" t="s">
        <v>1669</v>
      </c>
      <c r="Q58" s="28">
        <v>348</v>
      </c>
      <c r="R58" s="29">
        <v>2</v>
      </c>
      <c r="S58" s="4"/>
      <c r="T58" s="4"/>
      <c r="U58" s="28" t="s">
        <v>1670</v>
      </c>
      <c r="V58" s="8" t="s">
        <v>38</v>
      </c>
      <c r="W58" s="4">
        <f>R58*23500</f>
        <v>47000</v>
      </c>
      <c r="X58" s="4" t="s">
        <v>1671</v>
      </c>
      <c r="Y58" s="29" t="s">
        <v>10614</v>
      </c>
      <c r="Z58" s="4" t="s">
        <v>50</v>
      </c>
    </row>
    <row r="59" spans="1:26" s="174" customFormat="1" ht="60" customHeight="1" x14ac:dyDescent="0.2">
      <c r="A59" s="5">
        <v>56</v>
      </c>
      <c r="B59" s="28" t="s">
        <v>26</v>
      </c>
      <c r="C59" s="4" t="s">
        <v>1666</v>
      </c>
      <c r="D59" s="4" t="s">
        <v>1666</v>
      </c>
      <c r="E59" s="4" t="s">
        <v>1667</v>
      </c>
      <c r="F59" s="4" t="s">
        <v>1667</v>
      </c>
      <c r="G59" s="31" t="s">
        <v>1672</v>
      </c>
      <c r="H59" s="227">
        <v>3830212276949</v>
      </c>
      <c r="I59" s="228">
        <v>3046970336</v>
      </c>
      <c r="J59" s="4" t="s">
        <v>1667</v>
      </c>
      <c r="K59" s="4">
        <v>32.622610000000002</v>
      </c>
      <c r="L59" s="4">
        <v>71.678337999999997</v>
      </c>
      <c r="M59" s="4">
        <v>40</v>
      </c>
      <c r="N59" s="4" t="s">
        <v>236</v>
      </c>
      <c r="O59" s="4" t="s">
        <v>147</v>
      </c>
      <c r="P59" s="1" t="s">
        <v>1669</v>
      </c>
      <c r="Q59" s="28">
        <v>174</v>
      </c>
      <c r="R59" s="29">
        <v>1</v>
      </c>
      <c r="S59" s="4"/>
      <c r="T59" s="4"/>
      <c r="U59" s="28" t="s">
        <v>1673</v>
      </c>
      <c r="V59" s="8" t="s">
        <v>38</v>
      </c>
      <c r="W59" s="4">
        <f t="shared" ref="W59:W60" si="1">R59*23500</f>
        <v>23500</v>
      </c>
      <c r="X59" s="4" t="s">
        <v>1671</v>
      </c>
      <c r="Y59" s="29" t="s">
        <v>10614</v>
      </c>
      <c r="Z59" s="4" t="s">
        <v>50</v>
      </c>
    </row>
    <row r="60" spans="1:26" s="174" customFormat="1" ht="60" customHeight="1" x14ac:dyDescent="0.2">
      <c r="A60" s="5">
        <v>57</v>
      </c>
      <c r="B60" s="28" t="s">
        <v>26</v>
      </c>
      <c r="C60" s="4" t="s">
        <v>1666</v>
      </c>
      <c r="D60" s="4" t="s">
        <v>1666</v>
      </c>
      <c r="E60" s="4" t="s">
        <v>1667</v>
      </c>
      <c r="F60" s="4" t="s">
        <v>1667</v>
      </c>
      <c r="G60" s="31" t="s">
        <v>1674</v>
      </c>
      <c r="H60" s="227">
        <v>3830212262325</v>
      </c>
      <c r="I60" s="228">
        <v>3006086694</v>
      </c>
      <c r="J60" s="4" t="s">
        <v>1667</v>
      </c>
      <c r="K60" s="4">
        <v>32.610633999999997</v>
      </c>
      <c r="L60" s="4">
        <v>71.682750999999996</v>
      </c>
      <c r="M60" s="4">
        <v>88</v>
      </c>
      <c r="N60" s="4" t="s">
        <v>236</v>
      </c>
      <c r="O60" s="4" t="s">
        <v>147</v>
      </c>
      <c r="P60" s="1" t="s">
        <v>1669</v>
      </c>
      <c r="Q60" s="28">
        <v>348</v>
      </c>
      <c r="R60" s="29">
        <v>2</v>
      </c>
      <c r="S60" s="4"/>
      <c r="T60" s="4"/>
      <c r="U60" s="28" t="s">
        <v>1675</v>
      </c>
      <c r="V60" s="8" t="s">
        <v>38</v>
      </c>
      <c r="W60" s="4">
        <f t="shared" si="1"/>
        <v>47000</v>
      </c>
      <c r="X60" s="4" t="s">
        <v>1671</v>
      </c>
      <c r="Y60" s="29" t="s">
        <v>10614</v>
      </c>
      <c r="Z60" s="4" t="s">
        <v>50</v>
      </c>
    </row>
    <row r="61" spans="1:26" s="174" customFormat="1" ht="60" customHeight="1" x14ac:dyDescent="0.2">
      <c r="A61" s="5">
        <v>58</v>
      </c>
      <c r="B61" s="5" t="s">
        <v>1676</v>
      </c>
      <c r="C61" s="5" t="s">
        <v>27</v>
      </c>
      <c r="D61" s="5" t="s">
        <v>27</v>
      </c>
      <c r="E61" s="5" t="s">
        <v>3742</v>
      </c>
      <c r="F61" s="5" t="s">
        <v>2501</v>
      </c>
      <c r="G61" s="5" t="s">
        <v>3743</v>
      </c>
      <c r="H61" s="5" t="s">
        <v>3744</v>
      </c>
      <c r="I61" s="5" t="s">
        <v>3745</v>
      </c>
      <c r="J61" s="5" t="s">
        <v>3742</v>
      </c>
      <c r="K61" s="5">
        <v>33.548712000000002</v>
      </c>
      <c r="L61" s="5">
        <v>72.548152000000002</v>
      </c>
      <c r="M61" s="5">
        <v>40</v>
      </c>
      <c r="N61" s="5" t="s">
        <v>251</v>
      </c>
      <c r="O61" s="5" t="s">
        <v>3746</v>
      </c>
      <c r="P61" s="5" t="s">
        <v>3747</v>
      </c>
      <c r="Q61" s="5">
        <v>850</v>
      </c>
      <c r="R61" s="5">
        <v>5</v>
      </c>
      <c r="S61" s="5"/>
      <c r="T61" s="5"/>
      <c r="U61" s="53">
        <v>44606</v>
      </c>
      <c r="V61" s="8" t="s">
        <v>38</v>
      </c>
      <c r="W61" s="5">
        <v>117500</v>
      </c>
      <c r="X61" s="5">
        <v>366225</v>
      </c>
      <c r="Y61" s="29" t="s">
        <v>10614</v>
      </c>
      <c r="Z61" s="5" t="s">
        <v>50</v>
      </c>
    </row>
    <row r="62" spans="1:26" s="174" customFormat="1" ht="60" customHeight="1" x14ac:dyDescent="0.2">
      <c r="A62" s="5">
        <v>59</v>
      </c>
      <c r="B62" s="5" t="s">
        <v>1676</v>
      </c>
      <c r="C62" s="5" t="s">
        <v>27</v>
      </c>
      <c r="D62" s="5" t="s">
        <v>27</v>
      </c>
      <c r="E62" s="5" t="s">
        <v>3748</v>
      </c>
      <c r="F62" s="5" t="s">
        <v>3749</v>
      </c>
      <c r="G62" s="5" t="s">
        <v>3750</v>
      </c>
      <c r="H62" s="5" t="s">
        <v>3751</v>
      </c>
      <c r="I62" s="5" t="s">
        <v>3752</v>
      </c>
      <c r="J62" s="5" t="s">
        <v>3748</v>
      </c>
      <c r="K62" s="5">
        <v>33.708165000000001</v>
      </c>
      <c r="L62" s="5">
        <v>72.333450999999997</v>
      </c>
      <c r="M62" s="5">
        <v>16</v>
      </c>
      <c r="N62" s="5" t="s">
        <v>251</v>
      </c>
      <c r="O62" s="5" t="s">
        <v>3746</v>
      </c>
      <c r="P62" s="5" t="s">
        <v>3747</v>
      </c>
      <c r="Q62" s="5">
        <v>340</v>
      </c>
      <c r="R62" s="5">
        <v>2</v>
      </c>
      <c r="S62" s="5"/>
      <c r="T62" s="5"/>
      <c r="U62" s="53">
        <v>44564</v>
      </c>
      <c r="V62" s="8" t="s">
        <v>38</v>
      </c>
      <c r="W62" s="5">
        <v>47000</v>
      </c>
      <c r="X62" s="5">
        <v>366226</v>
      </c>
      <c r="Y62" s="29" t="s">
        <v>10614</v>
      </c>
      <c r="Z62" s="5" t="s">
        <v>50</v>
      </c>
    </row>
    <row r="63" spans="1:26" s="174" customFormat="1" ht="60" customHeight="1" x14ac:dyDescent="0.2">
      <c r="A63" s="5">
        <v>60</v>
      </c>
      <c r="B63" s="5" t="s">
        <v>1676</v>
      </c>
      <c r="C63" s="5" t="s">
        <v>27</v>
      </c>
      <c r="D63" s="5" t="s">
        <v>27</v>
      </c>
      <c r="E63" s="5" t="s">
        <v>3753</v>
      </c>
      <c r="F63" s="5" t="s">
        <v>3754</v>
      </c>
      <c r="G63" s="5" t="s">
        <v>3755</v>
      </c>
      <c r="H63" s="5" t="s">
        <v>3756</v>
      </c>
      <c r="I63" s="5" t="s">
        <v>3757</v>
      </c>
      <c r="J63" s="5" t="s">
        <v>3753</v>
      </c>
      <c r="K63" s="5">
        <v>33.794837999999999</v>
      </c>
      <c r="L63" s="5">
        <v>72.492654999999999</v>
      </c>
      <c r="M63" s="5">
        <v>24</v>
      </c>
      <c r="N63" s="5" t="s">
        <v>251</v>
      </c>
      <c r="O63" s="5" t="s">
        <v>3746</v>
      </c>
      <c r="P63" s="5" t="s">
        <v>3747</v>
      </c>
      <c r="Q63" s="5">
        <v>510</v>
      </c>
      <c r="R63" s="5">
        <v>3</v>
      </c>
      <c r="S63" s="5"/>
      <c r="T63" s="5"/>
      <c r="U63" s="53">
        <v>44607</v>
      </c>
      <c r="V63" s="8" t="s">
        <v>38</v>
      </c>
      <c r="W63" s="5">
        <v>70500</v>
      </c>
      <c r="X63" s="5">
        <v>366227</v>
      </c>
      <c r="Y63" s="29" t="s">
        <v>10614</v>
      </c>
      <c r="Z63" s="5" t="s">
        <v>50</v>
      </c>
    </row>
    <row r="64" spans="1:26" s="174" customFormat="1" ht="121.5" customHeight="1" x14ac:dyDescent="0.2">
      <c r="A64" s="5">
        <v>61</v>
      </c>
      <c r="B64" s="5" t="s">
        <v>1676</v>
      </c>
      <c r="C64" s="5" t="s">
        <v>27</v>
      </c>
      <c r="D64" s="5" t="s">
        <v>27</v>
      </c>
      <c r="E64" s="5" t="s">
        <v>3758</v>
      </c>
      <c r="F64" s="5" t="s">
        <v>3749</v>
      </c>
      <c r="G64" s="5" t="s">
        <v>3759</v>
      </c>
      <c r="H64" s="5" t="s">
        <v>3760</v>
      </c>
      <c r="I64" s="5" t="s">
        <v>3757</v>
      </c>
      <c r="J64" s="5" t="s">
        <v>3758</v>
      </c>
      <c r="K64" s="5">
        <v>33.75329</v>
      </c>
      <c r="L64" s="5">
        <v>72.527987999999993</v>
      </c>
      <c r="M64" s="5">
        <v>24</v>
      </c>
      <c r="N64" s="5" t="s">
        <v>251</v>
      </c>
      <c r="O64" s="5" t="s">
        <v>3746</v>
      </c>
      <c r="P64" s="5" t="s">
        <v>3747</v>
      </c>
      <c r="Q64" s="5">
        <v>510</v>
      </c>
      <c r="R64" s="5">
        <v>3</v>
      </c>
      <c r="S64" s="5"/>
      <c r="T64" s="5"/>
      <c r="U64" s="53">
        <v>44607</v>
      </c>
      <c r="V64" s="8" t="s">
        <v>38</v>
      </c>
      <c r="W64" s="5">
        <v>70500</v>
      </c>
      <c r="X64" s="5">
        <v>366228</v>
      </c>
      <c r="Y64" s="29" t="s">
        <v>10614</v>
      </c>
      <c r="Z64" s="5" t="s">
        <v>3761</v>
      </c>
    </row>
    <row r="65" spans="1:26" s="174" customFormat="1" ht="60" customHeight="1" x14ac:dyDescent="0.2">
      <c r="A65" s="5">
        <v>62</v>
      </c>
      <c r="B65" s="5" t="s">
        <v>1676</v>
      </c>
      <c r="C65" s="5" t="s">
        <v>27</v>
      </c>
      <c r="D65" s="5" t="s">
        <v>27</v>
      </c>
      <c r="E65" s="5" t="s">
        <v>3762</v>
      </c>
      <c r="F65" s="5" t="s">
        <v>3763</v>
      </c>
      <c r="G65" s="5" t="s">
        <v>3764</v>
      </c>
      <c r="H65" s="5" t="s">
        <v>3765</v>
      </c>
      <c r="I65" s="5" t="s">
        <v>3766</v>
      </c>
      <c r="J65" s="5" t="s">
        <v>3762</v>
      </c>
      <c r="K65" s="5">
        <v>33.772407999999999</v>
      </c>
      <c r="L65" s="5">
        <v>72.723052999999993</v>
      </c>
      <c r="M65" s="5">
        <v>40</v>
      </c>
      <c r="N65" s="5" t="s">
        <v>251</v>
      </c>
      <c r="O65" s="5" t="s">
        <v>3746</v>
      </c>
      <c r="P65" s="5" t="s">
        <v>3767</v>
      </c>
      <c r="Q65" s="5">
        <v>850</v>
      </c>
      <c r="R65" s="5">
        <v>5</v>
      </c>
      <c r="S65" s="5"/>
      <c r="T65" s="5"/>
      <c r="U65" s="53">
        <v>44607</v>
      </c>
      <c r="V65" s="8" t="s">
        <v>38</v>
      </c>
      <c r="W65" s="5">
        <v>117500</v>
      </c>
      <c r="X65" s="5">
        <v>366229</v>
      </c>
      <c r="Y65" s="29" t="s">
        <v>10614</v>
      </c>
      <c r="Z65" s="5" t="s">
        <v>50</v>
      </c>
    </row>
    <row r="66" spans="1:26" s="174" customFormat="1" ht="60" customHeight="1" x14ac:dyDescent="0.2">
      <c r="A66" s="5">
        <v>63</v>
      </c>
      <c r="B66" s="5" t="s">
        <v>1676</v>
      </c>
      <c r="C66" s="5" t="s">
        <v>27</v>
      </c>
      <c r="D66" s="5" t="s">
        <v>27</v>
      </c>
      <c r="E66" s="5" t="s">
        <v>3768</v>
      </c>
      <c r="F66" s="5" t="s">
        <v>98</v>
      </c>
      <c r="G66" s="5" t="s">
        <v>3769</v>
      </c>
      <c r="H66" s="5" t="s">
        <v>3770</v>
      </c>
      <c r="I66" s="5" t="s">
        <v>3771</v>
      </c>
      <c r="J66" s="5" t="s">
        <v>3768</v>
      </c>
      <c r="K66" s="5">
        <v>33.750092000000002</v>
      </c>
      <c r="L66" s="5">
        <v>72.329370999999995</v>
      </c>
      <c r="M66" s="5">
        <v>40</v>
      </c>
      <c r="N66" s="5" t="s">
        <v>251</v>
      </c>
      <c r="O66" s="5" t="s">
        <v>3746</v>
      </c>
      <c r="P66" s="5" t="s">
        <v>3747</v>
      </c>
      <c r="Q66" s="5">
        <v>850</v>
      </c>
      <c r="R66" s="5">
        <v>5</v>
      </c>
      <c r="S66" s="5"/>
      <c r="T66" s="5"/>
      <c r="U66" s="53">
        <v>44613</v>
      </c>
      <c r="V66" s="8" t="s">
        <v>38</v>
      </c>
      <c r="W66" s="5">
        <v>117500</v>
      </c>
      <c r="X66" s="5">
        <v>366230</v>
      </c>
      <c r="Y66" s="29" t="s">
        <v>10614</v>
      </c>
      <c r="Z66" s="5" t="s">
        <v>50</v>
      </c>
    </row>
    <row r="67" spans="1:26" s="174" customFormat="1" ht="60" customHeight="1" x14ac:dyDescent="0.2">
      <c r="A67" s="5">
        <v>64</v>
      </c>
      <c r="B67" s="5" t="s">
        <v>1676</v>
      </c>
      <c r="C67" s="5" t="s">
        <v>27</v>
      </c>
      <c r="D67" s="5" t="s">
        <v>27</v>
      </c>
      <c r="E67" s="5" t="s">
        <v>3768</v>
      </c>
      <c r="F67" s="5" t="s">
        <v>98</v>
      </c>
      <c r="G67" s="5" t="s">
        <v>3772</v>
      </c>
      <c r="H67" s="5" t="s">
        <v>3773</v>
      </c>
      <c r="I67" s="5" t="s">
        <v>3774</v>
      </c>
      <c r="J67" s="5" t="s">
        <v>3768</v>
      </c>
      <c r="K67" s="5">
        <v>33.816792999999997</v>
      </c>
      <c r="L67" s="5">
        <v>72.481385000000003</v>
      </c>
      <c r="M67" s="5">
        <v>40</v>
      </c>
      <c r="N67" s="5" t="s">
        <v>209</v>
      </c>
      <c r="O67" s="5" t="s">
        <v>3746</v>
      </c>
      <c r="P67" s="5" t="s">
        <v>3747</v>
      </c>
      <c r="Q67" s="5">
        <v>850</v>
      </c>
      <c r="R67" s="5">
        <v>5</v>
      </c>
      <c r="S67" s="5"/>
      <c r="T67" s="5"/>
      <c r="U67" s="53">
        <v>44595</v>
      </c>
      <c r="V67" s="8" t="s">
        <v>38</v>
      </c>
      <c r="W67" s="5">
        <v>117500</v>
      </c>
      <c r="X67" s="5">
        <v>366231</v>
      </c>
      <c r="Y67" s="29" t="s">
        <v>10614</v>
      </c>
      <c r="Z67" s="5" t="s">
        <v>50</v>
      </c>
    </row>
    <row r="68" spans="1:26" s="174" customFormat="1" ht="60" customHeight="1" x14ac:dyDescent="0.2">
      <c r="A68" s="5">
        <v>65</v>
      </c>
      <c r="B68" s="5" t="s">
        <v>1676</v>
      </c>
      <c r="C68" s="5" t="s">
        <v>27</v>
      </c>
      <c r="D68" s="5" t="s">
        <v>27</v>
      </c>
      <c r="E68" s="5" t="s">
        <v>3775</v>
      </c>
      <c r="F68" s="5" t="s">
        <v>3749</v>
      </c>
      <c r="G68" s="5" t="s">
        <v>3776</v>
      </c>
      <c r="H68" s="5" t="s">
        <v>3777</v>
      </c>
      <c r="I68" s="5" t="s">
        <v>3778</v>
      </c>
      <c r="J68" s="5" t="s">
        <v>3775</v>
      </c>
      <c r="K68" s="5">
        <v>33.753238000000003</v>
      </c>
      <c r="L68" s="5">
        <v>72.527445</v>
      </c>
      <c r="M68" s="5">
        <v>40</v>
      </c>
      <c r="N68" s="5" t="s">
        <v>209</v>
      </c>
      <c r="O68" s="5" t="s">
        <v>3746</v>
      </c>
      <c r="P68" s="5" t="s">
        <v>3779</v>
      </c>
      <c r="Q68" s="5">
        <v>850</v>
      </c>
      <c r="R68" s="5">
        <v>5</v>
      </c>
      <c r="S68" s="5"/>
      <c r="T68" s="5"/>
      <c r="U68" s="53">
        <v>44617</v>
      </c>
      <c r="V68" s="8" t="s">
        <v>38</v>
      </c>
      <c r="W68" s="5">
        <v>117500</v>
      </c>
      <c r="X68" s="5">
        <v>366232</v>
      </c>
      <c r="Y68" s="29" t="s">
        <v>10614</v>
      </c>
      <c r="Z68" s="5" t="s">
        <v>50</v>
      </c>
    </row>
    <row r="69" spans="1:26" s="174" customFormat="1" ht="60" customHeight="1" x14ac:dyDescent="0.2">
      <c r="A69" s="5">
        <v>66</v>
      </c>
      <c r="B69" s="5" t="s">
        <v>1676</v>
      </c>
      <c r="C69" s="5" t="s">
        <v>27</v>
      </c>
      <c r="D69" s="5" t="s">
        <v>27</v>
      </c>
      <c r="E69" s="5" t="s">
        <v>3780</v>
      </c>
      <c r="F69" s="5" t="s">
        <v>2501</v>
      </c>
      <c r="G69" s="5" t="s">
        <v>3781</v>
      </c>
      <c r="H69" s="5" t="s">
        <v>3782</v>
      </c>
      <c r="I69" s="5" t="s">
        <v>3783</v>
      </c>
      <c r="J69" s="5" t="s">
        <v>3780</v>
      </c>
      <c r="K69" s="5">
        <v>33.512340999999999</v>
      </c>
      <c r="L69" s="5">
        <v>72.513401000000002</v>
      </c>
      <c r="M69" s="5">
        <v>40</v>
      </c>
      <c r="N69" s="5" t="s">
        <v>209</v>
      </c>
      <c r="O69" s="5" t="s">
        <v>3746</v>
      </c>
      <c r="P69" s="5" t="s">
        <v>3747</v>
      </c>
      <c r="Q69" s="5">
        <v>850</v>
      </c>
      <c r="R69" s="5">
        <v>5</v>
      </c>
      <c r="S69" s="5"/>
      <c r="T69" s="5"/>
      <c r="U69" s="53">
        <v>44614</v>
      </c>
      <c r="V69" s="8" t="s">
        <v>38</v>
      </c>
      <c r="W69" s="5">
        <v>117500</v>
      </c>
      <c r="X69" s="5">
        <v>366233</v>
      </c>
      <c r="Y69" s="29" t="s">
        <v>10614</v>
      </c>
      <c r="Z69" s="5" t="s">
        <v>50</v>
      </c>
    </row>
    <row r="70" spans="1:26" s="174" customFormat="1" ht="60" customHeight="1" x14ac:dyDescent="0.2">
      <c r="A70" s="5">
        <v>67</v>
      </c>
      <c r="B70" s="5" t="s">
        <v>1676</v>
      </c>
      <c r="C70" s="5" t="s">
        <v>27</v>
      </c>
      <c r="D70" s="5" t="s">
        <v>27</v>
      </c>
      <c r="E70" s="5" t="s">
        <v>3784</v>
      </c>
      <c r="F70" s="5" t="s">
        <v>3785</v>
      </c>
      <c r="G70" s="5" t="s">
        <v>3786</v>
      </c>
      <c r="H70" s="5" t="s">
        <v>3787</v>
      </c>
      <c r="I70" s="5" t="s">
        <v>3788</v>
      </c>
      <c r="J70" s="5" t="s">
        <v>3784</v>
      </c>
      <c r="K70" s="5">
        <v>33.814190000000004</v>
      </c>
      <c r="L70" s="5">
        <v>72372598</v>
      </c>
      <c r="M70" s="5">
        <v>24</v>
      </c>
      <c r="N70" s="5" t="s">
        <v>209</v>
      </c>
      <c r="O70" s="5" t="s">
        <v>3746</v>
      </c>
      <c r="P70" s="5" t="s">
        <v>3747</v>
      </c>
      <c r="Q70" s="5">
        <v>340</v>
      </c>
      <c r="R70" s="5">
        <v>3</v>
      </c>
      <c r="S70" s="5"/>
      <c r="T70" s="5"/>
      <c r="U70" s="53">
        <v>44612</v>
      </c>
      <c r="V70" s="8" t="s">
        <v>38</v>
      </c>
      <c r="W70" s="5">
        <v>70500</v>
      </c>
      <c r="X70" s="5">
        <v>366234</v>
      </c>
      <c r="Y70" s="29" t="s">
        <v>10614</v>
      </c>
      <c r="Z70" s="5" t="s">
        <v>50</v>
      </c>
    </row>
    <row r="71" spans="1:26" s="174" customFormat="1" ht="60" customHeight="1" x14ac:dyDescent="0.2">
      <c r="A71" s="5">
        <v>68</v>
      </c>
      <c r="B71" s="5" t="s">
        <v>1676</v>
      </c>
      <c r="C71" s="5" t="s">
        <v>27</v>
      </c>
      <c r="D71" s="5" t="s">
        <v>27</v>
      </c>
      <c r="E71" s="5" t="s">
        <v>3789</v>
      </c>
      <c r="F71" s="5" t="s">
        <v>3785</v>
      </c>
      <c r="G71" s="5" t="s">
        <v>3790</v>
      </c>
      <c r="H71" s="5" t="s">
        <v>3791</v>
      </c>
      <c r="I71" s="5" t="s">
        <v>3792</v>
      </c>
      <c r="J71" s="5" t="s">
        <v>3789</v>
      </c>
      <c r="K71" s="5">
        <v>33.413361000000002</v>
      </c>
      <c r="L71" s="5">
        <v>72.526309999999995</v>
      </c>
      <c r="M71" s="5">
        <v>24</v>
      </c>
      <c r="N71" s="5" t="s">
        <v>209</v>
      </c>
      <c r="O71" s="5" t="s">
        <v>3746</v>
      </c>
      <c r="P71" s="5" t="s">
        <v>3747</v>
      </c>
      <c r="Q71" s="5">
        <v>340</v>
      </c>
      <c r="R71" s="5">
        <v>3</v>
      </c>
      <c r="S71" s="5"/>
      <c r="T71" s="5"/>
      <c r="U71" s="53">
        <v>44612</v>
      </c>
      <c r="V71" s="8" t="s">
        <v>38</v>
      </c>
      <c r="W71" s="5">
        <v>70500</v>
      </c>
      <c r="X71" s="5">
        <v>366235</v>
      </c>
      <c r="Y71" s="29" t="s">
        <v>10614</v>
      </c>
      <c r="Z71" s="5" t="s">
        <v>50</v>
      </c>
    </row>
    <row r="72" spans="1:26" s="174" customFormat="1" ht="60" customHeight="1" x14ac:dyDescent="0.2">
      <c r="A72" s="5">
        <v>69</v>
      </c>
      <c r="B72" s="5" t="s">
        <v>1676</v>
      </c>
      <c r="C72" s="5" t="s">
        <v>27</v>
      </c>
      <c r="D72" s="5" t="s">
        <v>27</v>
      </c>
      <c r="E72" s="5" t="s">
        <v>3780</v>
      </c>
      <c r="F72" s="5" t="s">
        <v>2501</v>
      </c>
      <c r="G72" s="5" t="s">
        <v>3793</v>
      </c>
      <c r="H72" s="5" t="s">
        <v>3794</v>
      </c>
      <c r="I72" s="5" t="s">
        <v>3795</v>
      </c>
      <c r="J72" s="5" t="s">
        <v>3780</v>
      </c>
      <c r="K72" s="5">
        <v>33.793784000000002</v>
      </c>
      <c r="L72" s="5">
        <v>72.492312999999996</v>
      </c>
      <c r="M72" s="5">
        <v>40</v>
      </c>
      <c r="N72" s="5" t="s">
        <v>209</v>
      </c>
      <c r="O72" s="5" t="s">
        <v>3746</v>
      </c>
      <c r="P72" s="5" t="s">
        <v>3747</v>
      </c>
      <c r="Q72" s="5">
        <v>850</v>
      </c>
      <c r="R72" s="5">
        <v>5</v>
      </c>
      <c r="S72" s="5"/>
      <c r="T72" s="5"/>
      <c r="U72" s="53">
        <v>44615</v>
      </c>
      <c r="V72" s="8" t="s">
        <v>38</v>
      </c>
      <c r="W72" s="5">
        <v>117500</v>
      </c>
      <c r="X72" s="5">
        <v>366236</v>
      </c>
      <c r="Y72" s="29" t="s">
        <v>10614</v>
      </c>
      <c r="Z72" s="5" t="s">
        <v>50</v>
      </c>
    </row>
    <row r="73" spans="1:26" s="174" customFormat="1" ht="60" customHeight="1" x14ac:dyDescent="0.2">
      <c r="A73" s="5">
        <v>70</v>
      </c>
      <c r="B73" s="5" t="s">
        <v>1676</v>
      </c>
      <c r="C73" s="5" t="s">
        <v>27</v>
      </c>
      <c r="D73" s="5" t="s">
        <v>27</v>
      </c>
      <c r="E73" s="5" t="s">
        <v>3796</v>
      </c>
      <c r="F73" s="5" t="s">
        <v>3796</v>
      </c>
      <c r="G73" s="5" t="s">
        <v>3797</v>
      </c>
      <c r="H73" s="5" t="s">
        <v>3798</v>
      </c>
      <c r="I73" s="5" t="s">
        <v>3799</v>
      </c>
      <c r="J73" s="5" t="s">
        <v>3796</v>
      </c>
      <c r="K73" s="5">
        <v>33.550612999999998</v>
      </c>
      <c r="L73" s="5">
        <v>72.554120999999995</v>
      </c>
      <c r="M73" s="5">
        <v>40</v>
      </c>
      <c r="N73" s="5" t="s">
        <v>209</v>
      </c>
      <c r="O73" s="5" t="s">
        <v>3746</v>
      </c>
      <c r="P73" s="5" t="s">
        <v>3747</v>
      </c>
      <c r="Q73" s="5">
        <v>850</v>
      </c>
      <c r="R73" s="5">
        <v>5</v>
      </c>
      <c r="S73" s="5"/>
      <c r="T73" s="5"/>
      <c r="U73" s="53">
        <v>44625</v>
      </c>
      <c r="V73" s="8" t="s">
        <v>38</v>
      </c>
      <c r="W73" s="5">
        <v>117500</v>
      </c>
      <c r="X73" s="5">
        <v>366238</v>
      </c>
      <c r="Y73" s="29" t="s">
        <v>10614</v>
      </c>
      <c r="Z73" s="5" t="s">
        <v>50</v>
      </c>
    </row>
    <row r="74" spans="1:26" s="174" customFormat="1" ht="60" customHeight="1" x14ac:dyDescent="0.2">
      <c r="A74" s="5">
        <v>71</v>
      </c>
      <c r="B74" s="5" t="s">
        <v>1676</v>
      </c>
      <c r="C74" s="5" t="s">
        <v>27</v>
      </c>
      <c r="D74" s="5" t="s">
        <v>27</v>
      </c>
      <c r="E74" s="5" t="s">
        <v>3742</v>
      </c>
      <c r="F74" s="5" t="s">
        <v>2501</v>
      </c>
      <c r="G74" s="5" t="s">
        <v>3800</v>
      </c>
      <c r="H74" s="5" t="s">
        <v>3801</v>
      </c>
      <c r="I74" s="5" t="s">
        <v>3802</v>
      </c>
      <c r="J74" s="5" t="s">
        <v>3742</v>
      </c>
      <c r="K74" s="5">
        <v>33.800457999999999</v>
      </c>
      <c r="L74" s="5">
        <v>72.320535000000007</v>
      </c>
      <c r="M74" s="5">
        <v>40</v>
      </c>
      <c r="N74" s="5" t="s">
        <v>209</v>
      </c>
      <c r="O74" s="5" t="s">
        <v>3746</v>
      </c>
      <c r="P74" s="5" t="s">
        <v>3779</v>
      </c>
      <c r="Q74" s="5">
        <v>850</v>
      </c>
      <c r="R74" s="5">
        <v>5</v>
      </c>
      <c r="S74" s="5"/>
      <c r="T74" s="5"/>
      <c r="U74" s="53">
        <v>44625</v>
      </c>
      <c r="V74" s="8" t="s">
        <v>38</v>
      </c>
      <c r="W74" s="5">
        <v>117500</v>
      </c>
      <c r="X74" s="5">
        <v>366237</v>
      </c>
      <c r="Y74" s="29" t="s">
        <v>10614</v>
      </c>
      <c r="Z74" s="5" t="s">
        <v>50</v>
      </c>
    </row>
    <row r="75" spans="1:26" s="174" customFormat="1" ht="60" customHeight="1" x14ac:dyDescent="0.2">
      <c r="A75" s="5">
        <v>72</v>
      </c>
      <c r="B75" s="5" t="s">
        <v>1676</v>
      </c>
      <c r="C75" s="5" t="s">
        <v>27</v>
      </c>
      <c r="D75" s="5" t="s">
        <v>27</v>
      </c>
      <c r="E75" s="5" t="s">
        <v>3785</v>
      </c>
      <c r="F75" s="5" t="s">
        <v>3785</v>
      </c>
      <c r="G75" s="5" t="s">
        <v>3803</v>
      </c>
      <c r="H75" s="78" t="s">
        <v>3804</v>
      </c>
      <c r="I75" s="5" t="s">
        <v>3805</v>
      </c>
      <c r="J75" s="5" t="s">
        <v>3806</v>
      </c>
      <c r="K75" s="5">
        <v>33.692374999999998</v>
      </c>
      <c r="L75" s="5">
        <v>72.435777999999999</v>
      </c>
      <c r="M75" s="5">
        <v>12</v>
      </c>
      <c r="N75" s="5" t="s">
        <v>3807</v>
      </c>
      <c r="O75" s="5" t="s">
        <v>3746</v>
      </c>
      <c r="P75" s="5" t="s">
        <v>3808</v>
      </c>
      <c r="Q75" s="5">
        <v>255</v>
      </c>
      <c r="R75" s="5">
        <v>1.5</v>
      </c>
      <c r="S75" s="5"/>
      <c r="T75" s="5"/>
      <c r="U75" s="53">
        <v>44630</v>
      </c>
      <c r="V75" s="8" t="s">
        <v>38</v>
      </c>
      <c r="W75" s="5">
        <v>35250</v>
      </c>
      <c r="X75" s="5"/>
      <c r="Y75" s="29" t="s">
        <v>10614</v>
      </c>
      <c r="Z75" s="5" t="s">
        <v>50</v>
      </c>
    </row>
    <row r="76" spans="1:26" s="174" customFormat="1" ht="60" customHeight="1" x14ac:dyDescent="0.2">
      <c r="A76" s="5">
        <v>73</v>
      </c>
      <c r="B76" s="5" t="s">
        <v>1676</v>
      </c>
      <c r="C76" s="5" t="s">
        <v>27</v>
      </c>
      <c r="D76" s="5" t="s">
        <v>117</v>
      </c>
      <c r="E76" s="5" t="s">
        <v>3809</v>
      </c>
      <c r="F76" s="5" t="s">
        <v>3809</v>
      </c>
      <c r="G76" s="5" t="s">
        <v>3810</v>
      </c>
      <c r="H76" s="5" t="s">
        <v>3811</v>
      </c>
      <c r="I76" s="5" t="s">
        <v>3812</v>
      </c>
      <c r="J76" s="5" t="s">
        <v>3809</v>
      </c>
      <c r="K76" s="5">
        <v>33.880394000000003</v>
      </c>
      <c r="L76" s="5">
        <v>72.576888999999994</v>
      </c>
      <c r="M76" s="5">
        <v>40</v>
      </c>
      <c r="N76" s="5" t="s">
        <v>226</v>
      </c>
      <c r="O76" s="5" t="s">
        <v>3746</v>
      </c>
      <c r="P76" s="5" t="s">
        <v>3813</v>
      </c>
      <c r="Q76" s="5">
        <v>850</v>
      </c>
      <c r="R76" s="5">
        <v>5</v>
      </c>
      <c r="S76" s="5"/>
      <c r="T76" s="5"/>
      <c r="U76" s="53">
        <v>44473</v>
      </c>
      <c r="V76" s="8" t="s">
        <v>38</v>
      </c>
      <c r="W76" s="5">
        <v>117500</v>
      </c>
      <c r="X76" s="5" t="s">
        <v>3814</v>
      </c>
      <c r="Y76" s="29" t="s">
        <v>10614</v>
      </c>
      <c r="Z76" s="5" t="s">
        <v>50</v>
      </c>
    </row>
    <row r="77" spans="1:26" s="174" customFormat="1" ht="88.5" customHeight="1" x14ac:dyDescent="0.2">
      <c r="A77" s="5">
        <v>74</v>
      </c>
      <c r="B77" s="5" t="s">
        <v>1676</v>
      </c>
      <c r="C77" s="5" t="s">
        <v>27</v>
      </c>
      <c r="D77" s="5" t="s">
        <v>117</v>
      </c>
      <c r="E77" s="5" t="s">
        <v>3815</v>
      </c>
      <c r="F77" s="5" t="s">
        <v>3815</v>
      </c>
      <c r="G77" s="5" t="s">
        <v>3816</v>
      </c>
      <c r="H77" s="5" t="s">
        <v>3817</v>
      </c>
      <c r="I77" s="5" t="s">
        <v>3818</v>
      </c>
      <c r="J77" s="5" t="s">
        <v>3815</v>
      </c>
      <c r="K77" s="5">
        <v>33.904000000000003</v>
      </c>
      <c r="L77" s="5">
        <v>72.275000000000006</v>
      </c>
      <c r="M77" s="5">
        <v>16</v>
      </c>
      <c r="N77" s="5" t="s">
        <v>226</v>
      </c>
      <c r="O77" s="5" t="s">
        <v>3746</v>
      </c>
      <c r="P77" s="5" t="s">
        <v>3819</v>
      </c>
      <c r="Q77" s="5">
        <v>340</v>
      </c>
      <c r="R77" s="5">
        <v>2</v>
      </c>
      <c r="S77" s="5"/>
      <c r="T77" s="5"/>
      <c r="U77" s="53">
        <v>44630</v>
      </c>
      <c r="V77" s="8" t="s">
        <v>38</v>
      </c>
      <c r="W77" s="5">
        <v>47000</v>
      </c>
      <c r="X77" s="5" t="s">
        <v>3820</v>
      </c>
      <c r="Y77" s="29" t="s">
        <v>10614</v>
      </c>
      <c r="Z77" s="5" t="s">
        <v>3821</v>
      </c>
    </row>
    <row r="78" spans="1:26" s="174" customFormat="1" ht="60" customHeight="1" x14ac:dyDescent="0.2">
      <c r="A78" s="5">
        <v>75</v>
      </c>
      <c r="B78" s="5" t="s">
        <v>1676</v>
      </c>
      <c r="C78" s="5" t="s">
        <v>27</v>
      </c>
      <c r="D78" s="5" t="s">
        <v>229</v>
      </c>
      <c r="E78" s="5" t="s">
        <v>3822</v>
      </c>
      <c r="F78" s="5" t="s">
        <v>3823</v>
      </c>
      <c r="G78" s="5" t="s">
        <v>3824</v>
      </c>
      <c r="H78" s="5" t="s">
        <v>3825</v>
      </c>
      <c r="I78" s="5" t="s">
        <v>3826</v>
      </c>
      <c r="J78" s="5" t="s">
        <v>3822</v>
      </c>
      <c r="K78" s="42" t="s">
        <v>3827</v>
      </c>
      <c r="L78" s="5">
        <v>72.757825999999994</v>
      </c>
      <c r="M78" s="50">
        <v>80</v>
      </c>
      <c r="N78" s="5" t="s">
        <v>236</v>
      </c>
      <c r="O78" s="5" t="s">
        <v>3746</v>
      </c>
      <c r="P78" s="5" t="s">
        <v>211</v>
      </c>
      <c r="Q78" s="5">
        <v>850</v>
      </c>
      <c r="R78" s="5">
        <v>5</v>
      </c>
      <c r="S78" s="5"/>
      <c r="T78" s="5"/>
      <c r="U78" s="5" t="s">
        <v>3828</v>
      </c>
      <c r="V78" s="8" t="s">
        <v>38</v>
      </c>
      <c r="W78" s="5">
        <v>117500</v>
      </c>
      <c r="X78" s="5" t="s">
        <v>3829</v>
      </c>
      <c r="Y78" s="29" t="s">
        <v>10614</v>
      </c>
      <c r="Z78" s="5" t="s">
        <v>50</v>
      </c>
    </row>
    <row r="79" spans="1:26" s="174" customFormat="1" ht="60" customHeight="1" x14ac:dyDescent="0.2">
      <c r="A79" s="5">
        <v>76</v>
      </c>
      <c r="B79" s="5" t="s">
        <v>1676</v>
      </c>
      <c r="C79" s="5" t="s">
        <v>27</v>
      </c>
      <c r="D79" s="5" t="s">
        <v>229</v>
      </c>
      <c r="E79" s="5" t="s">
        <v>3830</v>
      </c>
      <c r="F79" s="5" t="s">
        <v>3831</v>
      </c>
      <c r="G79" s="5" t="s">
        <v>3832</v>
      </c>
      <c r="H79" s="5" t="s">
        <v>3833</v>
      </c>
      <c r="I79" s="5" t="s">
        <v>3834</v>
      </c>
      <c r="J79" s="5" t="s">
        <v>3830</v>
      </c>
      <c r="K79" s="5" t="s">
        <v>3835</v>
      </c>
      <c r="L79" s="5">
        <v>72.682407999999995</v>
      </c>
      <c r="M79" s="5">
        <v>200</v>
      </c>
      <c r="N79" s="5" t="s">
        <v>236</v>
      </c>
      <c r="O79" s="5" t="s">
        <v>3746</v>
      </c>
      <c r="P79" s="5" t="s">
        <v>211</v>
      </c>
      <c r="Q79" s="5">
        <v>850</v>
      </c>
      <c r="R79" s="5">
        <v>5</v>
      </c>
      <c r="S79" s="5"/>
      <c r="T79" s="5"/>
      <c r="U79" s="5" t="s">
        <v>2008</v>
      </c>
      <c r="V79" s="8" t="s">
        <v>38</v>
      </c>
      <c r="W79" s="5">
        <v>117500</v>
      </c>
      <c r="X79" s="5" t="s">
        <v>3836</v>
      </c>
      <c r="Y79" s="29" t="s">
        <v>10614</v>
      </c>
      <c r="Z79" s="5" t="s">
        <v>50</v>
      </c>
    </row>
    <row r="80" spans="1:26" s="174" customFormat="1" ht="60" customHeight="1" x14ac:dyDescent="0.2">
      <c r="A80" s="5">
        <v>77</v>
      </c>
      <c r="B80" s="5" t="s">
        <v>1676</v>
      </c>
      <c r="C80" s="5" t="s">
        <v>27</v>
      </c>
      <c r="D80" s="5" t="s">
        <v>229</v>
      </c>
      <c r="E80" s="5" t="s">
        <v>3837</v>
      </c>
      <c r="F80" s="5" t="s">
        <v>3831</v>
      </c>
      <c r="G80" s="5" t="s">
        <v>3838</v>
      </c>
      <c r="H80" s="5" t="s">
        <v>3839</v>
      </c>
      <c r="I80" s="5" t="s">
        <v>3834</v>
      </c>
      <c r="J80" s="5" t="s">
        <v>3837</v>
      </c>
      <c r="K80" s="5" t="s">
        <v>3840</v>
      </c>
      <c r="L80" s="5">
        <v>72.681011999999996</v>
      </c>
      <c r="M80" s="5">
        <v>80</v>
      </c>
      <c r="N80" s="5" t="s">
        <v>236</v>
      </c>
      <c r="O80" s="5" t="s">
        <v>3746</v>
      </c>
      <c r="P80" s="5" t="s">
        <v>211</v>
      </c>
      <c r="Q80" s="5">
        <v>510</v>
      </c>
      <c r="R80" s="5">
        <v>3</v>
      </c>
      <c r="S80" s="5"/>
      <c r="T80" s="5"/>
      <c r="U80" s="53">
        <v>44595</v>
      </c>
      <c r="V80" s="8" t="s">
        <v>38</v>
      </c>
      <c r="W80" s="5">
        <v>70500</v>
      </c>
      <c r="X80" s="5" t="s">
        <v>3841</v>
      </c>
      <c r="Y80" s="29" t="s">
        <v>10614</v>
      </c>
      <c r="Z80" s="5" t="s">
        <v>50</v>
      </c>
    </row>
    <row r="81" spans="1:26" s="174" customFormat="1" ht="60" customHeight="1" x14ac:dyDescent="0.2">
      <c r="A81" s="5">
        <v>78</v>
      </c>
      <c r="B81" s="5" t="s">
        <v>1676</v>
      </c>
      <c r="C81" s="5" t="s">
        <v>27</v>
      </c>
      <c r="D81" s="5" t="s">
        <v>245</v>
      </c>
      <c r="E81" s="5" t="s">
        <v>2690</v>
      </c>
      <c r="F81" s="5" t="s">
        <v>3842</v>
      </c>
      <c r="G81" s="5" t="s">
        <v>3843</v>
      </c>
      <c r="H81" s="5" t="s">
        <v>3844</v>
      </c>
      <c r="I81" s="5" t="s">
        <v>3845</v>
      </c>
      <c r="J81" s="5" t="s">
        <v>2690</v>
      </c>
      <c r="K81" s="42" t="s">
        <v>3827</v>
      </c>
      <c r="L81" s="5">
        <v>72.757825999999994</v>
      </c>
      <c r="M81" s="5">
        <v>40</v>
      </c>
      <c r="N81" s="5" t="s">
        <v>1641</v>
      </c>
      <c r="O81" s="5" t="s">
        <v>3746</v>
      </c>
      <c r="P81" s="5" t="s">
        <v>211</v>
      </c>
      <c r="Q81" s="5">
        <v>850</v>
      </c>
      <c r="R81" s="5">
        <v>5</v>
      </c>
      <c r="S81" s="5"/>
      <c r="T81" s="5"/>
      <c r="U81" s="53" t="s">
        <v>3846</v>
      </c>
      <c r="V81" s="8" t="s">
        <v>38</v>
      </c>
      <c r="W81" s="5">
        <v>117500</v>
      </c>
      <c r="X81" s="5">
        <v>366240</v>
      </c>
      <c r="Y81" s="29" t="s">
        <v>10614</v>
      </c>
      <c r="Z81" s="5" t="s">
        <v>50</v>
      </c>
    </row>
    <row r="82" spans="1:26" s="174" customFormat="1" ht="60" customHeight="1" x14ac:dyDescent="0.2">
      <c r="A82" s="5">
        <v>79</v>
      </c>
      <c r="B82" s="5" t="s">
        <v>1676</v>
      </c>
      <c r="C82" s="5" t="s">
        <v>27</v>
      </c>
      <c r="D82" s="5" t="s">
        <v>245</v>
      </c>
      <c r="E82" s="5" t="s">
        <v>1860</v>
      </c>
      <c r="F82" s="5" t="s">
        <v>2479</v>
      </c>
      <c r="G82" s="5" t="s">
        <v>3847</v>
      </c>
      <c r="H82" s="5" t="s">
        <v>2481</v>
      </c>
      <c r="I82" s="5" t="s">
        <v>3848</v>
      </c>
      <c r="J82" s="5" t="s">
        <v>1860</v>
      </c>
      <c r="K82" s="42" t="s">
        <v>3827</v>
      </c>
      <c r="L82" s="5">
        <v>72.757825999999994</v>
      </c>
      <c r="M82" s="5">
        <v>64</v>
      </c>
      <c r="N82" s="5" t="s">
        <v>251</v>
      </c>
      <c r="O82" s="5" t="s">
        <v>3746</v>
      </c>
      <c r="P82" s="5" t="s">
        <v>211</v>
      </c>
      <c r="Q82" s="5">
        <v>850</v>
      </c>
      <c r="R82" s="5">
        <v>5</v>
      </c>
      <c r="S82" s="5"/>
      <c r="T82" s="5"/>
      <c r="U82" s="53" t="s">
        <v>3849</v>
      </c>
      <c r="V82" s="8" t="s">
        <v>38</v>
      </c>
      <c r="W82" s="5">
        <v>117500</v>
      </c>
      <c r="X82" s="5">
        <v>366241</v>
      </c>
      <c r="Y82" s="29" t="s">
        <v>10614</v>
      </c>
      <c r="Z82" s="5" t="s">
        <v>50</v>
      </c>
    </row>
    <row r="83" spans="1:26" s="174" customFormat="1" ht="60" customHeight="1" x14ac:dyDescent="0.2">
      <c r="A83" s="5">
        <v>80</v>
      </c>
      <c r="B83" s="5" t="s">
        <v>1676</v>
      </c>
      <c r="C83" s="5" t="s">
        <v>27</v>
      </c>
      <c r="D83" s="5" t="s">
        <v>245</v>
      </c>
      <c r="E83" s="5" t="s">
        <v>3850</v>
      </c>
      <c r="F83" s="5" t="s">
        <v>3851</v>
      </c>
      <c r="G83" s="5" t="s">
        <v>3852</v>
      </c>
      <c r="H83" s="5" t="s">
        <v>3853</v>
      </c>
      <c r="I83" s="5" t="s">
        <v>3854</v>
      </c>
      <c r="J83" s="5" t="s">
        <v>3850</v>
      </c>
      <c r="K83" s="5">
        <v>33.521144999999997</v>
      </c>
      <c r="L83" s="5">
        <v>72.797291999999999</v>
      </c>
      <c r="M83" s="5">
        <v>120</v>
      </c>
      <c r="N83" s="5" t="s">
        <v>1641</v>
      </c>
      <c r="O83" s="5" t="s">
        <v>3746</v>
      </c>
      <c r="P83" s="5" t="s">
        <v>211</v>
      </c>
      <c r="Q83" s="5">
        <v>170</v>
      </c>
      <c r="R83" s="5">
        <v>1</v>
      </c>
      <c r="S83" s="5"/>
      <c r="T83" s="5"/>
      <c r="U83" s="53" t="s">
        <v>3855</v>
      </c>
      <c r="V83" s="8" t="s">
        <v>38</v>
      </c>
      <c r="W83" s="5">
        <v>23500</v>
      </c>
      <c r="X83" s="5">
        <v>366242</v>
      </c>
      <c r="Y83" s="29" t="s">
        <v>10614</v>
      </c>
      <c r="Z83" s="5" t="s">
        <v>50</v>
      </c>
    </row>
    <row r="84" spans="1:26" s="174" customFormat="1" ht="60" customHeight="1" x14ac:dyDescent="0.2">
      <c r="A84" s="5">
        <v>81</v>
      </c>
      <c r="B84" s="5" t="s">
        <v>1676</v>
      </c>
      <c r="C84" s="5" t="s">
        <v>27</v>
      </c>
      <c r="D84" s="5" t="s">
        <v>245</v>
      </c>
      <c r="E84" s="5" t="s">
        <v>3856</v>
      </c>
      <c r="F84" s="5" t="s">
        <v>247</v>
      </c>
      <c r="G84" s="5" t="s">
        <v>3857</v>
      </c>
      <c r="H84" s="5" t="s">
        <v>3858</v>
      </c>
      <c r="I84" s="5" t="s">
        <v>3859</v>
      </c>
      <c r="J84" s="5" t="s">
        <v>3856</v>
      </c>
      <c r="K84" s="5">
        <v>33.586399999999998</v>
      </c>
      <c r="L84" s="5">
        <v>72.634399999999999</v>
      </c>
      <c r="M84" s="5">
        <v>76</v>
      </c>
      <c r="N84" s="5" t="s">
        <v>251</v>
      </c>
      <c r="O84" s="5" t="s">
        <v>3746</v>
      </c>
      <c r="P84" s="5" t="s">
        <v>211</v>
      </c>
      <c r="Q84" s="5">
        <v>340</v>
      </c>
      <c r="R84" s="5">
        <v>2</v>
      </c>
      <c r="S84" s="5"/>
      <c r="T84" s="5"/>
      <c r="U84" s="53" t="s">
        <v>2499</v>
      </c>
      <c r="V84" s="8" t="s">
        <v>38</v>
      </c>
      <c r="W84" s="5">
        <v>47000</v>
      </c>
      <c r="X84" s="5">
        <v>366243</v>
      </c>
      <c r="Y84" s="29" t="s">
        <v>10614</v>
      </c>
      <c r="Z84" s="5" t="s">
        <v>50</v>
      </c>
    </row>
    <row r="85" spans="1:26" s="174" customFormat="1" ht="60" customHeight="1" x14ac:dyDescent="0.2">
      <c r="A85" s="5">
        <v>82</v>
      </c>
      <c r="B85" s="5" t="s">
        <v>1676</v>
      </c>
      <c r="C85" s="5" t="s">
        <v>27</v>
      </c>
      <c r="D85" s="5" t="s">
        <v>245</v>
      </c>
      <c r="E85" s="5" t="s">
        <v>3860</v>
      </c>
      <c r="F85" s="5" t="s">
        <v>3861</v>
      </c>
      <c r="G85" s="5" t="s">
        <v>3862</v>
      </c>
      <c r="H85" s="5" t="s">
        <v>3863</v>
      </c>
      <c r="I85" s="5" t="s">
        <v>3864</v>
      </c>
      <c r="J85" s="5" t="s">
        <v>3860</v>
      </c>
      <c r="K85" s="5">
        <v>33.6661</v>
      </c>
      <c r="L85" s="5">
        <v>72.509950000000003</v>
      </c>
      <c r="M85" s="5">
        <v>96</v>
      </c>
      <c r="N85" s="5" t="s">
        <v>251</v>
      </c>
      <c r="O85" s="5" t="s">
        <v>3746</v>
      </c>
      <c r="P85" s="5" t="s">
        <v>211</v>
      </c>
      <c r="Q85" s="5">
        <v>850</v>
      </c>
      <c r="R85" s="5">
        <v>5</v>
      </c>
      <c r="S85" s="5"/>
      <c r="T85" s="5"/>
      <c r="U85" s="53" t="s">
        <v>3865</v>
      </c>
      <c r="V85" s="8" t="s">
        <v>38</v>
      </c>
      <c r="W85" s="5">
        <v>117500</v>
      </c>
      <c r="X85" s="5">
        <v>366244</v>
      </c>
      <c r="Y85" s="29" t="s">
        <v>10614</v>
      </c>
      <c r="Z85" s="5" t="s">
        <v>50</v>
      </c>
    </row>
    <row r="86" spans="1:26" s="174" customFormat="1" ht="60" customHeight="1" x14ac:dyDescent="0.2">
      <c r="A86" s="5">
        <v>83</v>
      </c>
      <c r="B86" s="5" t="s">
        <v>1676</v>
      </c>
      <c r="C86" s="5" t="s">
        <v>27</v>
      </c>
      <c r="D86" s="5" t="s">
        <v>245</v>
      </c>
      <c r="E86" s="5" t="s">
        <v>3860</v>
      </c>
      <c r="F86" s="5" t="s">
        <v>3861</v>
      </c>
      <c r="G86" s="5" t="s">
        <v>3866</v>
      </c>
      <c r="H86" s="5" t="s">
        <v>3867</v>
      </c>
      <c r="I86" s="5" t="s">
        <v>3868</v>
      </c>
      <c r="J86" s="5" t="s">
        <v>3860</v>
      </c>
      <c r="K86" s="5">
        <v>33.642029999999998</v>
      </c>
      <c r="L86" s="5">
        <v>72.563550000000006</v>
      </c>
      <c r="M86" s="5">
        <v>160</v>
      </c>
      <c r="N86" s="5" t="s">
        <v>251</v>
      </c>
      <c r="O86" s="5" t="s">
        <v>3746</v>
      </c>
      <c r="P86" s="5" t="s">
        <v>211</v>
      </c>
      <c r="Q86" s="5">
        <v>850</v>
      </c>
      <c r="R86" s="5">
        <v>5</v>
      </c>
      <c r="S86" s="5"/>
      <c r="T86" s="5"/>
      <c r="U86" s="53" t="s">
        <v>3869</v>
      </c>
      <c r="V86" s="8" t="s">
        <v>38</v>
      </c>
      <c r="W86" s="5">
        <v>117500</v>
      </c>
      <c r="X86" s="5">
        <v>366245</v>
      </c>
      <c r="Y86" s="29" t="s">
        <v>10614</v>
      </c>
      <c r="Z86" s="5" t="s">
        <v>50</v>
      </c>
    </row>
    <row r="87" spans="1:26" s="174" customFormat="1" ht="60" customHeight="1" x14ac:dyDescent="0.2">
      <c r="A87" s="5">
        <v>84</v>
      </c>
      <c r="B87" s="5" t="s">
        <v>1676</v>
      </c>
      <c r="C87" s="5" t="s">
        <v>27</v>
      </c>
      <c r="D87" s="5" t="s">
        <v>245</v>
      </c>
      <c r="E87" s="5" t="s">
        <v>3870</v>
      </c>
      <c r="F87" s="5" t="s">
        <v>3861</v>
      </c>
      <c r="G87" s="5" t="s">
        <v>3871</v>
      </c>
      <c r="H87" s="5" t="s">
        <v>3872</v>
      </c>
      <c r="I87" s="5" t="s">
        <v>3873</v>
      </c>
      <c r="J87" s="5" t="s">
        <v>3870</v>
      </c>
      <c r="K87" s="5">
        <v>33.656100000000002</v>
      </c>
      <c r="L87" s="5">
        <v>72.4953</v>
      </c>
      <c r="M87" s="5">
        <v>144</v>
      </c>
      <c r="N87" s="5" t="s">
        <v>251</v>
      </c>
      <c r="O87" s="5" t="s">
        <v>3746</v>
      </c>
      <c r="P87" s="5" t="s">
        <v>211</v>
      </c>
      <c r="Q87" s="5">
        <v>850</v>
      </c>
      <c r="R87" s="5">
        <v>5</v>
      </c>
      <c r="S87" s="5"/>
      <c r="T87" s="5"/>
      <c r="U87" s="53" t="s">
        <v>3874</v>
      </c>
      <c r="V87" s="8" t="s">
        <v>38</v>
      </c>
      <c r="W87" s="5">
        <v>117500</v>
      </c>
      <c r="X87" s="5">
        <v>366246</v>
      </c>
      <c r="Y87" s="29" t="s">
        <v>10614</v>
      </c>
      <c r="Z87" s="5" t="s">
        <v>50</v>
      </c>
    </row>
    <row r="88" spans="1:26" s="174" customFormat="1" ht="60" customHeight="1" x14ac:dyDescent="0.2">
      <c r="A88" s="5">
        <v>85</v>
      </c>
      <c r="B88" s="5" t="s">
        <v>1676</v>
      </c>
      <c r="C88" s="5" t="s">
        <v>27</v>
      </c>
      <c r="D88" s="5" t="s">
        <v>245</v>
      </c>
      <c r="E88" s="5" t="s">
        <v>3860</v>
      </c>
      <c r="F88" s="5" t="s">
        <v>3861</v>
      </c>
      <c r="G88" s="5" t="s">
        <v>3875</v>
      </c>
      <c r="H88" s="5" t="s">
        <v>3876</v>
      </c>
      <c r="I88" s="5" t="s">
        <v>3877</v>
      </c>
      <c r="J88" s="5" t="s">
        <v>3860</v>
      </c>
      <c r="K88" s="5">
        <v>33.648789999999998</v>
      </c>
      <c r="L88" s="5">
        <v>72.91086</v>
      </c>
      <c r="M88" s="5">
        <v>144</v>
      </c>
      <c r="N88" s="5" t="s">
        <v>251</v>
      </c>
      <c r="O88" s="5" t="s">
        <v>3746</v>
      </c>
      <c r="P88" s="5" t="s">
        <v>1620</v>
      </c>
      <c r="Q88" s="5">
        <v>340</v>
      </c>
      <c r="R88" s="5">
        <v>2</v>
      </c>
      <c r="S88" s="5"/>
      <c r="T88" s="5"/>
      <c r="U88" s="53" t="s">
        <v>2499</v>
      </c>
      <c r="V88" s="8" t="s">
        <v>38</v>
      </c>
      <c r="W88" s="5">
        <v>47000</v>
      </c>
      <c r="X88" s="5">
        <v>366247</v>
      </c>
      <c r="Y88" s="29" t="s">
        <v>10614</v>
      </c>
      <c r="Z88" s="5" t="s">
        <v>50</v>
      </c>
    </row>
    <row r="89" spans="1:26" s="174" customFormat="1" ht="60" customHeight="1" x14ac:dyDescent="0.2">
      <c r="A89" s="5">
        <v>86</v>
      </c>
      <c r="B89" s="5" t="s">
        <v>1676</v>
      </c>
      <c r="C89" s="5" t="s">
        <v>27</v>
      </c>
      <c r="D89" s="5" t="s">
        <v>245</v>
      </c>
      <c r="E89" s="5" t="s">
        <v>51</v>
      </c>
      <c r="F89" s="5" t="s">
        <v>52</v>
      </c>
      <c r="G89" s="5" t="s">
        <v>3878</v>
      </c>
      <c r="H89" s="5" t="s">
        <v>3879</v>
      </c>
      <c r="I89" s="5" t="s">
        <v>3880</v>
      </c>
      <c r="J89" s="5" t="s">
        <v>51</v>
      </c>
      <c r="K89" s="5">
        <v>33.396509000000002</v>
      </c>
      <c r="L89" s="5">
        <v>72.471170999999998</v>
      </c>
      <c r="M89" s="5">
        <v>80</v>
      </c>
      <c r="N89" s="5" t="s">
        <v>236</v>
      </c>
      <c r="O89" s="5" t="s">
        <v>3746</v>
      </c>
      <c r="P89" s="5" t="s">
        <v>211</v>
      </c>
      <c r="Q89" s="5">
        <v>680</v>
      </c>
      <c r="R89" s="5">
        <v>4</v>
      </c>
      <c r="S89" s="5"/>
      <c r="T89" s="5"/>
      <c r="U89" s="53" t="s">
        <v>3881</v>
      </c>
      <c r="V89" s="8" t="s">
        <v>38</v>
      </c>
      <c r="W89" s="5">
        <v>94000</v>
      </c>
      <c r="X89" s="5">
        <v>366248</v>
      </c>
      <c r="Y89" s="29" t="s">
        <v>10614</v>
      </c>
      <c r="Z89" s="5" t="s">
        <v>50</v>
      </c>
    </row>
    <row r="90" spans="1:26" s="174" customFormat="1" ht="60" customHeight="1" x14ac:dyDescent="0.2">
      <c r="A90" s="5">
        <v>87</v>
      </c>
      <c r="B90" s="5" t="s">
        <v>1676</v>
      </c>
      <c r="C90" s="5" t="s">
        <v>27</v>
      </c>
      <c r="D90" s="5" t="s">
        <v>245</v>
      </c>
      <c r="E90" s="5" t="s">
        <v>3882</v>
      </c>
      <c r="F90" s="5" t="s">
        <v>309</v>
      </c>
      <c r="G90" s="5" t="s">
        <v>3883</v>
      </c>
      <c r="H90" s="5" t="s">
        <v>3884</v>
      </c>
      <c r="I90" s="5" t="s">
        <v>3885</v>
      </c>
      <c r="J90" s="5" t="s">
        <v>3882</v>
      </c>
      <c r="K90" s="5">
        <v>33.716177999999999</v>
      </c>
      <c r="L90" s="5">
        <v>72.688310999999999</v>
      </c>
      <c r="M90" s="5">
        <v>132</v>
      </c>
      <c r="N90" s="5" t="s">
        <v>236</v>
      </c>
      <c r="O90" s="5" t="s">
        <v>3746</v>
      </c>
      <c r="P90" s="5" t="s">
        <v>211</v>
      </c>
      <c r="Q90" s="5">
        <v>850</v>
      </c>
      <c r="R90" s="5">
        <v>5</v>
      </c>
      <c r="S90" s="5"/>
      <c r="T90" s="5"/>
      <c r="U90" s="53" t="s">
        <v>3849</v>
      </c>
      <c r="V90" s="8" t="s">
        <v>38</v>
      </c>
      <c r="W90" s="5">
        <v>117500</v>
      </c>
      <c r="X90" s="5">
        <v>366249</v>
      </c>
      <c r="Y90" s="29" t="s">
        <v>10614</v>
      </c>
      <c r="Z90" s="5" t="s">
        <v>50</v>
      </c>
    </row>
    <row r="91" spans="1:26" s="174" customFormat="1" ht="60" customHeight="1" x14ac:dyDescent="0.2">
      <c r="A91" s="5">
        <v>88</v>
      </c>
      <c r="B91" s="5" t="s">
        <v>1676</v>
      </c>
      <c r="C91" s="5" t="s">
        <v>27</v>
      </c>
      <c r="D91" s="5" t="s">
        <v>245</v>
      </c>
      <c r="E91" s="5" t="s">
        <v>308</v>
      </c>
      <c r="F91" s="5" t="s">
        <v>309</v>
      </c>
      <c r="G91" s="5" t="s">
        <v>3886</v>
      </c>
      <c r="H91" s="5" t="s">
        <v>3887</v>
      </c>
      <c r="I91" s="5" t="s">
        <v>3888</v>
      </c>
      <c r="J91" s="5" t="s">
        <v>308</v>
      </c>
      <c r="K91" s="5">
        <v>33.643621000000003</v>
      </c>
      <c r="L91" s="5">
        <v>72.720215999999994</v>
      </c>
      <c r="M91" s="5">
        <v>300</v>
      </c>
      <c r="N91" s="5" t="s">
        <v>1641</v>
      </c>
      <c r="O91" s="5" t="s">
        <v>3746</v>
      </c>
      <c r="P91" s="5" t="s">
        <v>211</v>
      </c>
      <c r="Q91" s="5">
        <v>850</v>
      </c>
      <c r="R91" s="5">
        <v>5</v>
      </c>
      <c r="S91" s="5"/>
      <c r="T91" s="5"/>
      <c r="U91" s="53" t="s">
        <v>3869</v>
      </c>
      <c r="V91" s="8" t="s">
        <v>38</v>
      </c>
      <c r="W91" s="5">
        <v>117500</v>
      </c>
      <c r="X91" s="5">
        <v>366250</v>
      </c>
      <c r="Y91" s="29" t="s">
        <v>10614</v>
      </c>
      <c r="Z91" s="5" t="s">
        <v>50</v>
      </c>
    </row>
    <row r="92" spans="1:26" s="174" customFormat="1" ht="60" customHeight="1" x14ac:dyDescent="0.2">
      <c r="A92" s="5">
        <v>89</v>
      </c>
      <c r="B92" s="5" t="s">
        <v>1676</v>
      </c>
      <c r="C92" s="5" t="s">
        <v>27</v>
      </c>
      <c r="D92" s="5" t="s">
        <v>245</v>
      </c>
      <c r="E92" s="5" t="s">
        <v>308</v>
      </c>
      <c r="F92" s="5" t="s">
        <v>309</v>
      </c>
      <c r="G92" s="5" t="s">
        <v>3889</v>
      </c>
      <c r="H92" s="5" t="s">
        <v>3890</v>
      </c>
      <c r="I92" s="5" t="s">
        <v>3891</v>
      </c>
      <c r="J92" s="5" t="s">
        <v>308</v>
      </c>
      <c r="K92" s="5">
        <v>33.643621000000003</v>
      </c>
      <c r="L92" s="5">
        <v>72.720215999999994</v>
      </c>
      <c r="M92" s="5">
        <v>76</v>
      </c>
      <c r="N92" s="5" t="s">
        <v>1641</v>
      </c>
      <c r="O92" s="5" t="s">
        <v>3746</v>
      </c>
      <c r="P92" s="5" t="s">
        <v>211</v>
      </c>
      <c r="Q92" s="5">
        <v>850</v>
      </c>
      <c r="R92" s="5">
        <v>5</v>
      </c>
      <c r="S92" s="5"/>
      <c r="T92" s="5"/>
      <c r="U92" s="53" t="s">
        <v>3892</v>
      </c>
      <c r="V92" s="8" t="s">
        <v>38</v>
      </c>
      <c r="W92" s="5">
        <v>117500</v>
      </c>
      <c r="X92" s="5">
        <v>366251</v>
      </c>
      <c r="Y92" s="29" t="s">
        <v>10614</v>
      </c>
      <c r="Z92" s="5" t="s">
        <v>50</v>
      </c>
    </row>
    <row r="93" spans="1:26" s="174" customFormat="1" ht="60" customHeight="1" x14ac:dyDescent="0.2">
      <c r="A93" s="5">
        <v>90</v>
      </c>
      <c r="B93" s="5" t="s">
        <v>1676</v>
      </c>
      <c r="C93" s="5" t="s">
        <v>27</v>
      </c>
      <c r="D93" s="5" t="s">
        <v>245</v>
      </c>
      <c r="E93" s="5" t="s">
        <v>3893</v>
      </c>
      <c r="F93" s="5" t="s">
        <v>3894</v>
      </c>
      <c r="G93" s="5" t="s">
        <v>3895</v>
      </c>
      <c r="H93" s="5" t="s">
        <v>3896</v>
      </c>
      <c r="I93" s="5" t="s">
        <v>3897</v>
      </c>
      <c r="J93" s="5" t="s">
        <v>3893</v>
      </c>
      <c r="K93" s="5">
        <v>33.537705000000003</v>
      </c>
      <c r="L93" s="5">
        <v>72.721541999999999</v>
      </c>
      <c r="M93" s="5">
        <v>200</v>
      </c>
      <c r="N93" s="5" t="s">
        <v>251</v>
      </c>
      <c r="O93" s="5" t="s">
        <v>3746</v>
      </c>
      <c r="P93" s="5" t="s">
        <v>211</v>
      </c>
      <c r="Q93" s="5">
        <v>680</v>
      </c>
      <c r="R93" s="5">
        <v>4</v>
      </c>
      <c r="S93" s="5"/>
      <c r="T93" s="5"/>
      <c r="U93" s="53" t="s">
        <v>3898</v>
      </c>
      <c r="V93" s="8" t="s">
        <v>38</v>
      </c>
      <c r="W93" s="5" t="s">
        <v>3899</v>
      </c>
      <c r="X93" s="5">
        <v>366252</v>
      </c>
      <c r="Y93" s="29" t="s">
        <v>10614</v>
      </c>
      <c r="Z93" s="5" t="s">
        <v>50</v>
      </c>
    </row>
    <row r="94" spans="1:26" s="174" customFormat="1" ht="60" customHeight="1" x14ac:dyDescent="0.2">
      <c r="A94" s="5">
        <v>91</v>
      </c>
      <c r="B94" s="5" t="s">
        <v>1676</v>
      </c>
      <c r="C94" s="5" t="s">
        <v>27</v>
      </c>
      <c r="D94" s="5" t="s">
        <v>245</v>
      </c>
      <c r="E94" s="5" t="s">
        <v>3900</v>
      </c>
      <c r="F94" s="5" t="s">
        <v>3894</v>
      </c>
      <c r="G94" s="5" t="s">
        <v>3901</v>
      </c>
      <c r="H94" s="5" t="s">
        <v>3902</v>
      </c>
      <c r="I94" s="5" t="s">
        <v>3903</v>
      </c>
      <c r="J94" s="5" t="s">
        <v>3900</v>
      </c>
      <c r="K94" s="5">
        <v>33.551913999999996</v>
      </c>
      <c r="L94" s="5">
        <v>72.645178000000001</v>
      </c>
      <c r="M94" s="5">
        <v>300</v>
      </c>
      <c r="N94" s="5" t="s">
        <v>251</v>
      </c>
      <c r="O94" s="5" t="s">
        <v>3746</v>
      </c>
      <c r="P94" s="5" t="s">
        <v>1620</v>
      </c>
      <c r="Q94" s="5">
        <v>850</v>
      </c>
      <c r="R94" s="5">
        <v>5</v>
      </c>
      <c r="S94" s="5"/>
      <c r="T94" s="5"/>
      <c r="U94" s="53" t="s">
        <v>3874</v>
      </c>
      <c r="V94" s="8" t="s">
        <v>38</v>
      </c>
      <c r="W94" s="5">
        <v>117500</v>
      </c>
      <c r="X94" s="5">
        <v>366253</v>
      </c>
      <c r="Y94" s="29" t="s">
        <v>10614</v>
      </c>
      <c r="Z94" s="5" t="s">
        <v>50</v>
      </c>
    </row>
    <row r="95" spans="1:26" s="174" customFormat="1" ht="60" customHeight="1" x14ac:dyDescent="0.2">
      <c r="A95" s="5">
        <v>92</v>
      </c>
      <c r="B95" s="5" t="s">
        <v>1676</v>
      </c>
      <c r="C95" s="5" t="s">
        <v>27</v>
      </c>
      <c r="D95" s="5" t="s">
        <v>245</v>
      </c>
      <c r="E95" s="5" t="s">
        <v>3900</v>
      </c>
      <c r="F95" s="5" t="s">
        <v>3894</v>
      </c>
      <c r="G95" s="5" t="s">
        <v>3904</v>
      </c>
      <c r="H95" s="5" t="s">
        <v>3905</v>
      </c>
      <c r="I95" s="5" t="s">
        <v>3906</v>
      </c>
      <c r="J95" s="5" t="s">
        <v>3900</v>
      </c>
      <c r="K95" s="5">
        <v>33.544341000000003</v>
      </c>
      <c r="L95" s="5">
        <v>72.683297999999994</v>
      </c>
      <c r="M95" s="5">
        <v>200</v>
      </c>
      <c r="N95" s="5" t="s">
        <v>251</v>
      </c>
      <c r="O95" s="5" t="s">
        <v>3746</v>
      </c>
      <c r="P95" s="5" t="s">
        <v>211</v>
      </c>
      <c r="Q95" s="5">
        <v>850</v>
      </c>
      <c r="R95" s="5">
        <v>5</v>
      </c>
      <c r="S95" s="5"/>
      <c r="T95" s="5"/>
      <c r="U95" s="53" t="s">
        <v>3907</v>
      </c>
      <c r="V95" s="8" t="s">
        <v>38</v>
      </c>
      <c r="W95" s="5">
        <v>117500</v>
      </c>
      <c r="X95" s="5">
        <v>366254</v>
      </c>
      <c r="Y95" s="29" t="s">
        <v>10614</v>
      </c>
      <c r="Z95" s="5" t="s">
        <v>50</v>
      </c>
    </row>
    <row r="96" spans="1:26" s="174" customFormat="1" ht="60" customHeight="1" x14ac:dyDescent="0.2">
      <c r="A96" s="5">
        <v>93</v>
      </c>
      <c r="B96" s="5" t="s">
        <v>1676</v>
      </c>
      <c r="C96" s="5" t="s">
        <v>27</v>
      </c>
      <c r="D96" s="5" t="s">
        <v>245</v>
      </c>
      <c r="E96" s="5" t="s">
        <v>3900</v>
      </c>
      <c r="F96" s="5" t="s">
        <v>3894</v>
      </c>
      <c r="G96" s="5" t="s">
        <v>3908</v>
      </c>
      <c r="H96" s="5" t="s">
        <v>3909</v>
      </c>
      <c r="I96" s="5" t="s">
        <v>3910</v>
      </c>
      <c r="J96" s="5" t="s">
        <v>3900</v>
      </c>
      <c r="K96" s="5">
        <v>33.536569999999998</v>
      </c>
      <c r="L96" s="5">
        <v>72.668617999999995</v>
      </c>
      <c r="M96" s="5">
        <v>200</v>
      </c>
      <c r="N96" s="5" t="s">
        <v>251</v>
      </c>
      <c r="O96" s="5" t="s">
        <v>3746</v>
      </c>
      <c r="P96" s="5" t="s">
        <v>211</v>
      </c>
      <c r="Q96" s="5">
        <v>850</v>
      </c>
      <c r="R96" s="5">
        <v>5</v>
      </c>
      <c r="S96" s="5"/>
      <c r="T96" s="5"/>
      <c r="U96" s="53" t="s">
        <v>3907</v>
      </c>
      <c r="V96" s="8" t="s">
        <v>38</v>
      </c>
      <c r="W96" s="5">
        <v>117500</v>
      </c>
      <c r="X96" s="5">
        <v>366255</v>
      </c>
      <c r="Y96" s="29" t="s">
        <v>10614</v>
      </c>
      <c r="Z96" s="5" t="s">
        <v>50</v>
      </c>
    </row>
    <row r="97" spans="1:26" s="174" customFormat="1" ht="60" customHeight="1" x14ac:dyDescent="0.2">
      <c r="A97" s="5">
        <v>94</v>
      </c>
      <c r="B97" s="5" t="s">
        <v>1676</v>
      </c>
      <c r="C97" s="5" t="s">
        <v>27</v>
      </c>
      <c r="D97" s="5" t="s">
        <v>262</v>
      </c>
      <c r="E97" s="5" t="s">
        <v>2410</v>
      </c>
      <c r="F97" s="5" t="s">
        <v>2410</v>
      </c>
      <c r="G97" s="5" t="s">
        <v>3911</v>
      </c>
      <c r="H97" s="5" t="s">
        <v>3912</v>
      </c>
      <c r="I97" s="5" t="s">
        <v>3913</v>
      </c>
      <c r="J97" s="5" t="s">
        <v>2410</v>
      </c>
      <c r="K97" s="5">
        <v>72.261555000000001</v>
      </c>
      <c r="L97" s="5">
        <v>33.266277000000002</v>
      </c>
      <c r="M97" s="5">
        <v>112</v>
      </c>
      <c r="N97" s="5" t="s">
        <v>251</v>
      </c>
      <c r="O97" s="5" t="s">
        <v>3746</v>
      </c>
      <c r="P97" s="5" t="s">
        <v>211</v>
      </c>
      <c r="Q97" s="5">
        <v>850</v>
      </c>
      <c r="R97" s="5">
        <v>5</v>
      </c>
      <c r="S97" s="5"/>
      <c r="T97" s="5"/>
      <c r="U97" s="53">
        <v>44483</v>
      </c>
      <c r="V97" s="8" t="s">
        <v>38</v>
      </c>
      <c r="W97" s="5">
        <v>117500</v>
      </c>
      <c r="X97" s="5">
        <v>366060</v>
      </c>
      <c r="Y97" s="29" t="s">
        <v>10614</v>
      </c>
      <c r="Z97" s="5" t="s">
        <v>50</v>
      </c>
    </row>
    <row r="98" spans="1:26" s="174" customFormat="1" ht="102" customHeight="1" x14ac:dyDescent="0.2">
      <c r="A98" s="5">
        <v>95</v>
      </c>
      <c r="B98" s="5" t="s">
        <v>1676</v>
      </c>
      <c r="C98" s="5" t="s">
        <v>27</v>
      </c>
      <c r="D98" s="5" t="s">
        <v>262</v>
      </c>
      <c r="E98" s="5" t="s">
        <v>3914</v>
      </c>
      <c r="F98" s="5" t="s">
        <v>2367</v>
      </c>
      <c r="G98" s="5" t="s">
        <v>3915</v>
      </c>
      <c r="H98" s="5" t="s">
        <v>3916</v>
      </c>
      <c r="I98" s="5" t="s">
        <v>3917</v>
      </c>
      <c r="J98" s="5" t="s">
        <v>3914</v>
      </c>
      <c r="K98" s="5">
        <v>72.225745000000003</v>
      </c>
      <c r="L98" s="5">
        <v>33.191009000000001</v>
      </c>
      <c r="M98" s="5">
        <v>112</v>
      </c>
      <c r="N98" s="5" t="s">
        <v>251</v>
      </c>
      <c r="O98" s="5" t="s">
        <v>3746</v>
      </c>
      <c r="P98" s="5" t="s">
        <v>211</v>
      </c>
      <c r="Q98" s="5">
        <v>850</v>
      </c>
      <c r="R98" s="5">
        <v>5</v>
      </c>
      <c r="S98" s="5"/>
      <c r="T98" s="5"/>
      <c r="U98" s="53">
        <v>44625</v>
      </c>
      <c r="V98" s="8" t="s">
        <v>38</v>
      </c>
      <c r="W98" s="5">
        <v>117500</v>
      </c>
      <c r="X98" s="5">
        <v>366263</v>
      </c>
      <c r="Y98" s="29" t="s">
        <v>10614</v>
      </c>
      <c r="Z98" s="5" t="s">
        <v>3918</v>
      </c>
    </row>
    <row r="99" spans="1:26" s="174" customFormat="1" ht="60" customHeight="1" x14ac:dyDescent="0.2">
      <c r="A99" s="5">
        <v>96</v>
      </c>
      <c r="B99" s="5" t="s">
        <v>1676</v>
      </c>
      <c r="C99" s="5" t="s">
        <v>27</v>
      </c>
      <c r="D99" s="5" t="s">
        <v>262</v>
      </c>
      <c r="E99" s="5" t="s">
        <v>3919</v>
      </c>
      <c r="F99" s="5" t="s">
        <v>3920</v>
      </c>
      <c r="G99" s="5" t="s">
        <v>3921</v>
      </c>
      <c r="H99" s="5" t="s">
        <v>3922</v>
      </c>
      <c r="I99" s="5" t="s">
        <v>3923</v>
      </c>
      <c r="J99" s="5" t="s">
        <v>3919</v>
      </c>
      <c r="K99" s="5">
        <v>72.308116999999996</v>
      </c>
      <c r="L99" s="5">
        <v>33.243478000000003</v>
      </c>
      <c r="M99" s="5">
        <v>96</v>
      </c>
      <c r="N99" s="5" t="s">
        <v>251</v>
      </c>
      <c r="O99" s="5" t="s">
        <v>3746</v>
      </c>
      <c r="P99" s="5" t="s">
        <v>211</v>
      </c>
      <c r="Q99" s="5">
        <v>170</v>
      </c>
      <c r="R99" s="5">
        <v>1</v>
      </c>
      <c r="S99" s="5"/>
      <c r="T99" s="5"/>
      <c r="U99" s="53">
        <v>44625</v>
      </c>
      <c r="V99" s="8" t="s">
        <v>38</v>
      </c>
      <c r="W99" s="5">
        <v>23500</v>
      </c>
      <c r="X99" s="5">
        <v>366264</v>
      </c>
      <c r="Y99" s="29" t="s">
        <v>10614</v>
      </c>
      <c r="Z99" s="5" t="s">
        <v>50</v>
      </c>
    </row>
    <row r="100" spans="1:26" s="174" customFormat="1" ht="60" customHeight="1" x14ac:dyDescent="0.2">
      <c r="A100" s="5">
        <v>97</v>
      </c>
      <c r="B100" s="5" t="s">
        <v>1676</v>
      </c>
      <c r="C100" s="5" t="s">
        <v>27</v>
      </c>
      <c r="D100" s="5" t="s">
        <v>262</v>
      </c>
      <c r="E100" s="5" t="s">
        <v>3924</v>
      </c>
      <c r="F100" s="5" t="s">
        <v>3925</v>
      </c>
      <c r="G100" s="5" t="s">
        <v>3926</v>
      </c>
      <c r="H100" s="5" t="s">
        <v>3927</v>
      </c>
      <c r="I100" s="5" t="s">
        <v>3928</v>
      </c>
      <c r="J100" s="5" t="s">
        <v>3924</v>
      </c>
      <c r="K100" s="5">
        <v>72.442350000000005</v>
      </c>
      <c r="L100" s="5">
        <v>33.30124</v>
      </c>
      <c r="M100" s="5">
        <v>80</v>
      </c>
      <c r="N100" s="5" t="s">
        <v>251</v>
      </c>
      <c r="O100" s="5" t="s">
        <v>3746</v>
      </c>
      <c r="P100" s="5" t="s">
        <v>211</v>
      </c>
      <c r="Q100" s="5">
        <v>510</v>
      </c>
      <c r="R100" s="5">
        <v>3</v>
      </c>
      <c r="S100" s="5"/>
      <c r="T100" s="5"/>
      <c r="U100" s="53">
        <v>44609</v>
      </c>
      <c r="V100" s="8" t="s">
        <v>38</v>
      </c>
      <c r="W100" s="5">
        <v>70500</v>
      </c>
      <c r="X100" s="5">
        <v>366265</v>
      </c>
      <c r="Y100" s="29" t="s">
        <v>10614</v>
      </c>
      <c r="Z100" s="5" t="s">
        <v>50</v>
      </c>
    </row>
    <row r="101" spans="1:26" s="174" customFormat="1" ht="60" customHeight="1" x14ac:dyDescent="0.2">
      <c r="A101" s="5">
        <v>98</v>
      </c>
      <c r="B101" s="5" t="s">
        <v>1676</v>
      </c>
      <c r="C101" s="5" t="s">
        <v>27</v>
      </c>
      <c r="D101" s="5" t="s">
        <v>28</v>
      </c>
      <c r="E101" s="5" t="s">
        <v>3929</v>
      </c>
      <c r="F101" s="5" t="s">
        <v>3930</v>
      </c>
      <c r="G101" s="5" t="s">
        <v>3931</v>
      </c>
      <c r="H101" s="5" t="s">
        <v>3932</v>
      </c>
      <c r="I101" s="5" t="s">
        <v>3933</v>
      </c>
      <c r="J101" s="5" t="s">
        <v>3929</v>
      </c>
      <c r="K101" s="5">
        <v>33.095359999999999</v>
      </c>
      <c r="L101" s="5">
        <v>71.930589999999995</v>
      </c>
      <c r="M101" s="5">
        <v>200</v>
      </c>
      <c r="N101" s="5" t="s">
        <v>236</v>
      </c>
      <c r="O101" s="5" t="s">
        <v>3746</v>
      </c>
      <c r="P101" s="5" t="s">
        <v>211</v>
      </c>
      <c r="Q101" s="5">
        <v>850</v>
      </c>
      <c r="R101" s="5">
        <v>5</v>
      </c>
      <c r="S101" s="5"/>
      <c r="T101" s="5"/>
      <c r="U101" s="5" t="s">
        <v>3934</v>
      </c>
      <c r="V101" s="8" t="s">
        <v>38</v>
      </c>
      <c r="W101" s="5">
        <v>117500</v>
      </c>
      <c r="X101" s="5"/>
      <c r="Y101" s="29" t="s">
        <v>10614</v>
      </c>
      <c r="Z101" s="5" t="s">
        <v>50</v>
      </c>
    </row>
    <row r="102" spans="1:26" s="174" customFormat="1" ht="60" customHeight="1" x14ac:dyDescent="0.2">
      <c r="A102" s="5">
        <v>99</v>
      </c>
      <c r="B102" s="5" t="s">
        <v>1676</v>
      </c>
      <c r="C102" s="5" t="s">
        <v>27</v>
      </c>
      <c r="D102" s="5" t="s">
        <v>28</v>
      </c>
      <c r="E102" s="5" t="s">
        <v>3929</v>
      </c>
      <c r="F102" s="5" t="s">
        <v>3930</v>
      </c>
      <c r="G102" s="5" t="s">
        <v>3935</v>
      </c>
      <c r="H102" s="5" t="s">
        <v>3936</v>
      </c>
      <c r="I102" s="5" t="s">
        <v>3937</v>
      </c>
      <c r="J102" s="5" t="s">
        <v>3929</v>
      </c>
      <c r="K102" s="5">
        <v>33.096780000000003</v>
      </c>
      <c r="L102" s="5">
        <v>71.933880000000002</v>
      </c>
      <c r="M102" s="5">
        <v>200</v>
      </c>
      <c r="N102" s="5" t="s">
        <v>236</v>
      </c>
      <c r="O102" s="5" t="s">
        <v>3746</v>
      </c>
      <c r="P102" s="5" t="s">
        <v>211</v>
      </c>
      <c r="Q102" s="5">
        <v>850</v>
      </c>
      <c r="R102" s="5">
        <v>5</v>
      </c>
      <c r="S102" s="5"/>
      <c r="T102" s="5"/>
      <c r="U102" s="5" t="s">
        <v>3938</v>
      </c>
      <c r="V102" s="8" t="s">
        <v>38</v>
      </c>
      <c r="W102" s="5">
        <v>117500</v>
      </c>
      <c r="X102" s="5"/>
      <c r="Y102" s="29" t="s">
        <v>10614</v>
      </c>
      <c r="Z102" s="5" t="s">
        <v>50</v>
      </c>
    </row>
    <row r="103" spans="1:26" s="174" customFormat="1" ht="60" customHeight="1" x14ac:dyDescent="0.2">
      <c r="A103" s="5">
        <v>100</v>
      </c>
      <c r="B103" s="5" t="s">
        <v>1676</v>
      </c>
      <c r="C103" s="5" t="s">
        <v>27</v>
      </c>
      <c r="D103" s="5" t="s">
        <v>28</v>
      </c>
      <c r="E103" s="5" t="s">
        <v>3929</v>
      </c>
      <c r="F103" s="5" t="s">
        <v>3930</v>
      </c>
      <c r="G103" s="5" t="s">
        <v>3939</v>
      </c>
      <c r="H103" s="5" t="s">
        <v>3940</v>
      </c>
      <c r="I103" s="5" t="s">
        <v>3941</v>
      </c>
      <c r="J103" s="5" t="s">
        <v>3929</v>
      </c>
      <c r="K103" s="5">
        <v>33.100679999999997</v>
      </c>
      <c r="L103" s="5">
        <v>71.938370000000006</v>
      </c>
      <c r="M103" s="5">
        <v>200</v>
      </c>
      <c r="N103" s="5" t="s">
        <v>236</v>
      </c>
      <c r="O103" s="5" t="s">
        <v>3746</v>
      </c>
      <c r="P103" s="5" t="s">
        <v>211</v>
      </c>
      <c r="Q103" s="5">
        <v>850</v>
      </c>
      <c r="R103" s="5">
        <v>5</v>
      </c>
      <c r="S103" s="5"/>
      <c r="T103" s="5"/>
      <c r="U103" s="5" t="s">
        <v>3938</v>
      </c>
      <c r="V103" s="8" t="s">
        <v>38</v>
      </c>
      <c r="W103" s="5">
        <v>117500</v>
      </c>
      <c r="X103" s="5"/>
      <c r="Y103" s="29" t="s">
        <v>10614</v>
      </c>
      <c r="Z103" s="5" t="s">
        <v>50</v>
      </c>
    </row>
    <row r="104" spans="1:26" s="174" customFormat="1" ht="60" customHeight="1" x14ac:dyDescent="0.2">
      <c r="A104" s="5">
        <v>101</v>
      </c>
      <c r="B104" s="5" t="s">
        <v>1676</v>
      </c>
      <c r="C104" s="5" t="s">
        <v>27</v>
      </c>
      <c r="D104" s="5" t="s">
        <v>28</v>
      </c>
      <c r="E104" s="5" t="s">
        <v>3942</v>
      </c>
      <c r="F104" s="5" t="s">
        <v>3943</v>
      </c>
      <c r="G104" s="5" t="s">
        <v>3944</v>
      </c>
      <c r="H104" s="5" t="s">
        <v>3945</v>
      </c>
      <c r="I104" s="5" t="s">
        <v>3946</v>
      </c>
      <c r="J104" s="5" t="s">
        <v>3942</v>
      </c>
      <c r="K104" s="5">
        <v>33.547800000000002</v>
      </c>
      <c r="L104" s="5">
        <v>72.177339000000003</v>
      </c>
      <c r="M104" s="5">
        <v>80</v>
      </c>
      <c r="N104" s="5" t="s">
        <v>236</v>
      </c>
      <c r="O104" s="5" t="s">
        <v>3746</v>
      </c>
      <c r="P104" s="5" t="s">
        <v>211</v>
      </c>
      <c r="Q104" s="5">
        <v>170</v>
      </c>
      <c r="R104" s="5">
        <v>1</v>
      </c>
      <c r="S104" s="5"/>
      <c r="T104" s="5"/>
      <c r="U104" s="53">
        <v>44836</v>
      </c>
      <c r="V104" s="8" t="s">
        <v>38</v>
      </c>
      <c r="W104" s="5">
        <v>23500</v>
      </c>
      <c r="X104" s="5" t="s">
        <v>3947</v>
      </c>
      <c r="Y104" s="29" t="s">
        <v>10614</v>
      </c>
      <c r="Z104" s="5" t="s">
        <v>50</v>
      </c>
    </row>
    <row r="105" spans="1:26" s="174" customFormat="1" ht="96" customHeight="1" x14ac:dyDescent="0.2">
      <c r="A105" s="5">
        <v>102</v>
      </c>
      <c r="B105" s="5" t="s">
        <v>1676</v>
      </c>
      <c r="C105" s="5" t="s">
        <v>27</v>
      </c>
      <c r="D105" s="5" t="s">
        <v>28</v>
      </c>
      <c r="E105" s="5" t="s">
        <v>29</v>
      </c>
      <c r="F105" s="5" t="s">
        <v>29</v>
      </c>
      <c r="G105" s="5" t="s">
        <v>3948</v>
      </c>
      <c r="H105" s="5" t="s">
        <v>3949</v>
      </c>
      <c r="I105" s="5" t="s">
        <v>3950</v>
      </c>
      <c r="J105" s="5" t="s">
        <v>29</v>
      </c>
      <c r="K105" s="79">
        <v>33.442</v>
      </c>
      <c r="L105" s="5">
        <v>72.043999999999997</v>
      </c>
      <c r="M105" s="5">
        <v>72</v>
      </c>
      <c r="N105" s="5" t="s">
        <v>3951</v>
      </c>
      <c r="O105" s="5" t="s">
        <v>3746</v>
      </c>
      <c r="P105" s="5" t="s">
        <v>211</v>
      </c>
      <c r="Q105" s="5">
        <v>510</v>
      </c>
      <c r="R105" s="5">
        <v>3</v>
      </c>
      <c r="S105" s="5"/>
      <c r="T105" s="5"/>
      <c r="U105" s="53">
        <v>44897</v>
      </c>
      <c r="V105" s="8" t="s">
        <v>38</v>
      </c>
      <c r="W105" s="5">
        <v>70500</v>
      </c>
      <c r="X105" s="5" t="s">
        <v>3952</v>
      </c>
      <c r="Y105" s="29" t="s">
        <v>10614</v>
      </c>
      <c r="Z105" s="5" t="s">
        <v>3821</v>
      </c>
    </row>
    <row r="106" spans="1:26" s="174" customFormat="1" ht="60" customHeight="1" x14ac:dyDescent="0.2">
      <c r="A106" s="5">
        <v>103</v>
      </c>
      <c r="B106" s="5" t="s">
        <v>1676</v>
      </c>
      <c r="C106" s="5" t="s">
        <v>27</v>
      </c>
      <c r="D106" s="5" t="s">
        <v>28</v>
      </c>
      <c r="E106" s="5" t="s">
        <v>3953</v>
      </c>
      <c r="F106" s="5" t="s">
        <v>3954</v>
      </c>
      <c r="G106" s="5" t="s">
        <v>3955</v>
      </c>
      <c r="H106" s="5" t="s">
        <v>3956</v>
      </c>
      <c r="I106" s="5" t="s">
        <v>3957</v>
      </c>
      <c r="J106" s="5" t="s">
        <v>3953</v>
      </c>
      <c r="K106" s="79">
        <v>33.524054999999997</v>
      </c>
      <c r="L106" s="5">
        <v>72.069697000000005</v>
      </c>
      <c r="M106" s="5">
        <v>40</v>
      </c>
      <c r="N106" s="5" t="s">
        <v>236</v>
      </c>
      <c r="O106" s="5" t="s">
        <v>3746</v>
      </c>
      <c r="P106" s="5" t="s">
        <v>211</v>
      </c>
      <c r="Q106" s="5">
        <v>340</v>
      </c>
      <c r="R106" s="5">
        <v>2</v>
      </c>
      <c r="S106" s="5"/>
      <c r="T106" s="5"/>
      <c r="U106" s="5" t="s">
        <v>3958</v>
      </c>
      <c r="V106" s="8" t="s">
        <v>38</v>
      </c>
      <c r="W106" s="5">
        <v>47000</v>
      </c>
      <c r="X106" s="5" t="s">
        <v>3959</v>
      </c>
      <c r="Y106" s="29" t="s">
        <v>10614</v>
      </c>
      <c r="Z106" s="5" t="s">
        <v>50</v>
      </c>
    </row>
    <row r="107" spans="1:26" s="174" customFormat="1" ht="60" customHeight="1" x14ac:dyDescent="0.2">
      <c r="A107" s="5">
        <v>104</v>
      </c>
      <c r="B107" s="5" t="s">
        <v>1676</v>
      </c>
      <c r="C107" s="5" t="s">
        <v>27</v>
      </c>
      <c r="D107" s="5" t="s">
        <v>28</v>
      </c>
      <c r="E107" s="5" t="s">
        <v>3960</v>
      </c>
      <c r="F107" s="5" t="s">
        <v>3960</v>
      </c>
      <c r="G107" s="5" t="s">
        <v>3961</v>
      </c>
      <c r="H107" s="5" t="s">
        <v>3962</v>
      </c>
      <c r="I107" s="5" t="s">
        <v>3963</v>
      </c>
      <c r="J107" s="5" t="s">
        <v>3960</v>
      </c>
      <c r="K107" s="5">
        <v>33.540467</v>
      </c>
      <c r="L107" s="5">
        <v>72.019467000000006</v>
      </c>
      <c r="M107" s="5">
        <v>56</v>
      </c>
      <c r="N107" s="5" t="s">
        <v>236</v>
      </c>
      <c r="O107" s="5" t="s">
        <v>3746</v>
      </c>
      <c r="P107" s="5" t="s">
        <v>3964</v>
      </c>
      <c r="Q107" s="5">
        <v>850</v>
      </c>
      <c r="R107" s="5">
        <v>5</v>
      </c>
      <c r="S107" s="5"/>
      <c r="T107" s="5"/>
      <c r="U107" s="5" t="s">
        <v>3965</v>
      </c>
      <c r="V107" s="8" t="s">
        <v>38</v>
      </c>
      <c r="W107" s="5">
        <v>117500</v>
      </c>
      <c r="X107" s="5" t="s">
        <v>3966</v>
      </c>
      <c r="Y107" s="29" t="s">
        <v>10614</v>
      </c>
      <c r="Z107" s="5" t="s">
        <v>50</v>
      </c>
    </row>
    <row r="108" spans="1:26" s="174" customFormat="1" ht="60" customHeight="1" x14ac:dyDescent="0.2">
      <c r="A108" s="5">
        <v>105</v>
      </c>
      <c r="B108" s="5" t="s">
        <v>1676</v>
      </c>
      <c r="C108" s="5" t="s">
        <v>27</v>
      </c>
      <c r="D108" s="5" t="s">
        <v>28</v>
      </c>
      <c r="E108" s="5" t="s">
        <v>3960</v>
      </c>
      <c r="F108" s="5" t="s">
        <v>3960</v>
      </c>
      <c r="G108" s="5" t="s">
        <v>3967</v>
      </c>
      <c r="H108" s="5" t="s">
        <v>3968</v>
      </c>
      <c r="I108" s="5" t="s">
        <v>3969</v>
      </c>
      <c r="J108" s="5" t="s">
        <v>3960</v>
      </c>
      <c r="K108" s="5">
        <v>33.535947999999998</v>
      </c>
      <c r="L108" s="5">
        <v>72.026903000000004</v>
      </c>
      <c r="M108" s="5">
        <v>64</v>
      </c>
      <c r="N108" s="5" t="s">
        <v>236</v>
      </c>
      <c r="O108" s="5" t="s">
        <v>3746</v>
      </c>
      <c r="P108" s="5" t="s">
        <v>3964</v>
      </c>
      <c r="Q108" s="5">
        <v>850</v>
      </c>
      <c r="R108" s="5">
        <v>5</v>
      </c>
      <c r="S108" s="5"/>
      <c r="T108" s="5"/>
      <c r="U108" s="5" t="s">
        <v>3970</v>
      </c>
      <c r="V108" s="8" t="s">
        <v>38</v>
      </c>
      <c r="W108" s="5">
        <v>117500</v>
      </c>
      <c r="X108" s="5" t="s">
        <v>3971</v>
      </c>
      <c r="Y108" s="29" t="s">
        <v>10614</v>
      </c>
      <c r="Z108" s="5" t="s">
        <v>50</v>
      </c>
    </row>
    <row r="109" spans="1:26" s="174" customFormat="1" ht="60" customHeight="1" x14ac:dyDescent="0.2">
      <c r="A109" s="5">
        <v>106</v>
      </c>
      <c r="B109" s="5" t="s">
        <v>1676</v>
      </c>
      <c r="C109" s="5" t="s">
        <v>27</v>
      </c>
      <c r="D109" s="5" t="s">
        <v>28</v>
      </c>
      <c r="E109" s="5" t="s">
        <v>3953</v>
      </c>
      <c r="F109" s="5" t="s">
        <v>3954</v>
      </c>
      <c r="G109" s="5" t="s">
        <v>3972</v>
      </c>
      <c r="H109" s="5" t="s">
        <v>3973</v>
      </c>
      <c r="I109" s="5" t="s">
        <v>3974</v>
      </c>
      <c r="J109" s="5" t="s">
        <v>3953</v>
      </c>
      <c r="K109" s="5">
        <v>33.542172000000001</v>
      </c>
      <c r="L109" s="5">
        <v>72.078497999999996</v>
      </c>
      <c r="M109" s="5">
        <v>72</v>
      </c>
      <c r="N109" s="5" t="s">
        <v>236</v>
      </c>
      <c r="O109" s="5" t="s">
        <v>3746</v>
      </c>
      <c r="P109" s="5" t="s">
        <v>211</v>
      </c>
      <c r="Q109" s="5">
        <v>510</v>
      </c>
      <c r="R109" s="5">
        <v>3</v>
      </c>
      <c r="S109" s="5"/>
      <c r="T109" s="5"/>
      <c r="U109" s="53">
        <v>44775</v>
      </c>
      <c r="V109" s="8" t="s">
        <v>38</v>
      </c>
      <c r="W109" s="5">
        <v>70500</v>
      </c>
      <c r="X109" s="5" t="s">
        <v>3975</v>
      </c>
      <c r="Y109" s="29" t="s">
        <v>10614</v>
      </c>
      <c r="Z109" s="5" t="s">
        <v>50</v>
      </c>
    </row>
    <row r="110" spans="1:26" s="174" customFormat="1" ht="60" customHeight="1" x14ac:dyDescent="0.2">
      <c r="A110" s="5">
        <v>107</v>
      </c>
      <c r="B110" s="5" t="s">
        <v>1676</v>
      </c>
      <c r="C110" s="5" t="s">
        <v>27</v>
      </c>
      <c r="D110" s="5" t="s">
        <v>28</v>
      </c>
      <c r="E110" s="5" t="s">
        <v>3943</v>
      </c>
      <c r="F110" s="5" t="s">
        <v>3943</v>
      </c>
      <c r="G110" s="5" t="s">
        <v>3976</v>
      </c>
      <c r="H110" s="5" t="s">
        <v>3977</v>
      </c>
      <c r="I110" s="5" t="s">
        <v>3978</v>
      </c>
      <c r="J110" s="5" t="s">
        <v>3943</v>
      </c>
      <c r="K110" s="5">
        <v>33.576647000000001</v>
      </c>
      <c r="L110" s="5">
        <v>72.236306999999996</v>
      </c>
      <c r="M110" s="5">
        <v>96</v>
      </c>
      <c r="N110" s="5" t="s">
        <v>236</v>
      </c>
      <c r="O110" s="5" t="s">
        <v>3746</v>
      </c>
      <c r="P110" s="5" t="s">
        <v>211</v>
      </c>
      <c r="Q110" s="5">
        <v>170</v>
      </c>
      <c r="R110" s="5">
        <v>1</v>
      </c>
      <c r="S110" s="5"/>
      <c r="T110" s="5"/>
      <c r="U110" s="53">
        <v>44867</v>
      </c>
      <c r="V110" s="8" t="s">
        <v>38</v>
      </c>
      <c r="W110" s="5">
        <v>23500</v>
      </c>
      <c r="X110" s="5" t="s">
        <v>3979</v>
      </c>
      <c r="Y110" s="29" t="s">
        <v>10614</v>
      </c>
      <c r="Z110" s="5" t="s">
        <v>50</v>
      </c>
    </row>
    <row r="111" spans="1:26" s="174" customFormat="1" ht="60" customHeight="1" x14ac:dyDescent="0.2">
      <c r="A111" s="5">
        <v>108</v>
      </c>
      <c r="B111" s="5" t="s">
        <v>1676</v>
      </c>
      <c r="C111" s="5" t="s">
        <v>27</v>
      </c>
      <c r="D111" s="5" t="s">
        <v>28</v>
      </c>
      <c r="E111" s="5" t="s">
        <v>3980</v>
      </c>
      <c r="F111" s="5" t="s">
        <v>3981</v>
      </c>
      <c r="G111" s="5" t="s">
        <v>3982</v>
      </c>
      <c r="H111" s="5" t="s">
        <v>3983</v>
      </c>
      <c r="I111" s="5" t="s">
        <v>3984</v>
      </c>
      <c r="J111" s="5" t="s">
        <v>3980</v>
      </c>
      <c r="K111" s="79">
        <v>33.601410000000001</v>
      </c>
      <c r="L111" s="5">
        <v>72.298360000000002</v>
      </c>
      <c r="M111" s="5">
        <v>96</v>
      </c>
      <c r="N111" s="5" t="s">
        <v>236</v>
      </c>
      <c r="O111" s="5" t="s">
        <v>3746</v>
      </c>
      <c r="P111" s="5" t="s">
        <v>211</v>
      </c>
      <c r="Q111" s="5">
        <v>425</v>
      </c>
      <c r="R111" s="5">
        <v>2.5</v>
      </c>
      <c r="S111" s="5"/>
      <c r="T111" s="5"/>
      <c r="U111" s="5" t="s">
        <v>3985</v>
      </c>
      <c r="V111" s="8" t="s">
        <v>38</v>
      </c>
      <c r="W111" s="5">
        <v>58750</v>
      </c>
      <c r="X111" s="5" t="s">
        <v>3986</v>
      </c>
      <c r="Y111" s="29" t="s">
        <v>10614</v>
      </c>
      <c r="Z111" s="5" t="s">
        <v>50</v>
      </c>
    </row>
    <row r="112" spans="1:26" s="174" customFormat="1" ht="60" customHeight="1" x14ac:dyDescent="0.2">
      <c r="A112" s="5">
        <v>109</v>
      </c>
      <c r="B112" s="80" t="s">
        <v>1676</v>
      </c>
      <c r="C112" s="4" t="s">
        <v>626</v>
      </c>
      <c r="D112" s="4" t="s">
        <v>3987</v>
      </c>
      <c r="E112" s="4" t="s">
        <v>3988</v>
      </c>
      <c r="F112" s="4" t="s">
        <v>3989</v>
      </c>
      <c r="G112" s="4" t="s">
        <v>3990</v>
      </c>
      <c r="H112" s="4" t="s">
        <v>3991</v>
      </c>
      <c r="I112" s="4" t="s">
        <v>3992</v>
      </c>
      <c r="J112" s="4" t="s">
        <v>3988</v>
      </c>
      <c r="K112" s="4">
        <v>32.569330000000001</v>
      </c>
      <c r="L112" s="4">
        <v>74.171899999999994</v>
      </c>
      <c r="M112" s="4">
        <v>5</v>
      </c>
      <c r="N112" s="4" t="s">
        <v>251</v>
      </c>
      <c r="O112" s="4" t="s">
        <v>651</v>
      </c>
      <c r="P112" s="4" t="s">
        <v>652</v>
      </c>
      <c r="Q112" s="4">
        <v>170</v>
      </c>
      <c r="R112" s="4">
        <v>1</v>
      </c>
      <c r="S112" s="1"/>
      <c r="T112" s="1"/>
      <c r="U112" s="4" t="s">
        <v>1676</v>
      </c>
      <c r="V112" s="8" t="s">
        <v>38</v>
      </c>
      <c r="W112" s="4">
        <f t="shared" ref="W112:W138" si="2">23500*R112</f>
        <v>23500</v>
      </c>
      <c r="X112" s="4" t="s">
        <v>3993</v>
      </c>
      <c r="Y112" s="29" t="s">
        <v>10614</v>
      </c>
      <c r="Z112" s="4" t="s">
        <v>50</v>
      </c>
    </row>
    <row r="113" spans="1:26" s="174" customFormat="1" ht="60" customHeight="1" x14ac:dyDescent="0.2">
      <c r="A113" s="5">
        <v>110</v>
      </c>
      <c r="B113" s="80" t="s">
        <v>1676</v>
      </c>
      <c r="C113" s="4" t="s">
        <v>626</v>
      </c>
      <c r="D113" s="4" t="s">
        <v>3987</v>
      </c>
      <c r="E113" s="4" t="s">
        <v>3994</v>
      </c>
      <c r="F113" s="4" t="s">
        <v>3995</v>
      </c>
      <c r="G113" s="4" t="s">
        <v>3996</v>
      </c>
      <c r="H113" s="4" t="s">
        <v>3997</v>
      </c>
      <c r="I113" s="4" t="s">
        <v>3998</v>
      </c>
      <c r="J113" s="4" t="s">
        <v>3994</v>
      </c>
      <c r="K113" s="4">
        <v>32.767200000000003</v>
      </c>
      <c r="L113" s="4">
        <v>74.100300000000004</v>
      </c>
      <c r="M113" s="4">
        <v>8</v>
      </c>
      <c r="N113" s="4" t="s">
        <v>251</v>
      </c>
      <c r="O113" s="4" t="s">
        <v>651</v>
      </c>
      <c r="P113" s="4" t="s">
        <v>652</v>
      </c>
      <c r="Q113" s="4">
        <v>690</v>
      </c>
      <c r="R113" s="4">
        <v>4</v>
      </c>
      <c r="S113" s="1"/>
      <c r="T113" s="1"/>
      <c r="U113" s="4" t="s">
        <v>1676</v>
      </c>
      <c r="V113" s="8" t="s">
        <v>38</v>
      </c>
      <c r="W113" s="4">
        <f t="shared" si="2"/>
        <v>94000</v>
      </c>
      <c r="X113" s="4" t="s">
        <v>3999</v>
      </c>
      <c r="Y113" s="29" t="s">
        <v>10614</v>
      </c>
      <c r="Z113" s="4" t="s">
        <v>50</v>
      </c>
    </row>
    <row r="114" spans="1:26" s="174" customFormat="1" ht="60" customHeight="1" x14ac:dyDescent="0.2">
      <c r="A114" s="5">
        <v>111</v>
      </c>
      <c r="B114" s="5" t="s">
        <v>1676</v>
      </c>
      <c r="C114" s="4" t="s">
        <v>626</v>
      </c>
      <c r="D114" s="4" t="s">
        <v>3987</v>
      </c>
      <c r="E114" s="4" t="s">
        <v>4000</v>
      </c>
      <c r="F114" s="4" t="s">
        <v>4001</v>
      </c>
      <c r="G114" s="4" t="s">
        <v>4002</v>
      </c>
      <c r="H114" s="4" t="s">
        <v>4003</v>
      </c>
      <c r="I114" s="4" t="s">
        <v>4004</v>
      </c>
      <c r="J114" s="4" t="s">
        <v>4000</v>
      </c>
      <c r="K114" s="4">
        <v>32.709603000000001</v>
      </c>
      <c r="L114" s="4">
        <v>74.135842999999994</v>
      </c>
      <c r="M114" s="4">
        <v>5</v>
      </c>
      <c r="N114" s="4" t="s">
        <v>251</v>
      </c>
      <c r="O114" s="4" t="s">
        <v>651</v>
      </c>
      <c r="P114" s="4" t="s">
        <v>652</v>
      </c>
      <c r="Q114" s="4">
        <v>180</v>
      </c>
      <c r="R114" s="4">
        <v>1</v>
      </c>
      <c r="S114" s="1"/>
      <c r="T114" s="1"/>
      <c r="U114" s="4" t="s">
        <v>1676</v>
      </c>
      <c r="V114" s="8" t="s">
        <v>38</v>
      </c>
      <c r="W114" s="4">
        <f t="shared" si="2"/>
        <v>23500</v>
      </c>
      <c r="X114" s="4" t="s">
        <v>4005</v>
      </c>
      <c r="Y114" s="29" t="s">
        <v>10614</v>
      </c>
      <c r="Z114" s="4" t="s">
        <v>50</v>
      </c>
    </row>
    <row r="115" spans="1:26" s="174" customFormat="1" ht="60" customHeight="1" x14ac:dyDescent="0.2">
      <c r="A115" s="5">
        <v>112</v>
      </c>
      <c r="B115" s="5" t="s">
        <v>1676</v>
      </c>
      <c r="C115" s="4" t="s">
        <v>626</v>
      </c>
      <c r="D115" s="4" t="s">
        <v>3987</v>
      </c>
      <c r="E115" s="4" t="s">
        <v>4006</v>
      </c>
      <c r="F115" s="4" t="s">
        <v>4007</v>
      </c>
      <c r="G115" s="4" t="s">
        <v>4008</v>
      </c>
      <c r="H115" s="4" t="s">
        <v>4009</v>
      </c>
      <c r="I115" s="4" t="s">
        <v>4010</v>
      </c>
      <c r="J115" s="4" t="s">
        <v>4006</v>
      </c>
      <c r="K115" s="4">
        <v>32.6624707</v>
      </c>
      <c r="L115" s="4">
        <v>74.229600099999999</v>
      </c>
      <c r="M115" s="4">
        <v>6</v>
      </c>
      <c r="N115" s="4" t="s">
        <v>251</v>
      </c>
      <c r="O115" s="4" t="s">
        <v>651</v>
      </c>
      <c r="P115" s="4" t="s">
        <v>652</v>
      </c>
      <c r="Q115" s="4">
        <v>190</v>
      </c>
      <c r="R115" s="4">
        <v>1</v>
      </c>
      <c r="S115" s="1"/>
      <c r="T115" s="1"/>
      <c r="U115" s="4" t="s">
        <v>1676</v>
      </c>
      <c r="V115" s="8" t="s">
        <v>38</v>
      </c>
      <c r="W115" s="4">
        <f t="shared" si="2"/>
        <v>23500</v>
      </c>
      <c r="X115" s="4" t="s">
        <v>4011</v>
      </c>
      <c r="Y115" s="29" t="s">
        <v>10614</v>
      </c>
      <c r="Z115" s="4" t="s">
        <v>50</v>
      </c>
    </row>
    <row r="116" spans="1:26" s="174" customFormat="1" ht="60" customHeight="1" x14ac:dyDescent="0.2">
      <c r="A116" s="5">
        <v>113</v>
      </c>
      <c r="B116" s="5" t="s">
        <v>1676</v>
      </c>
      <c r="C116" s="4" t="s">
        <v>626</v>
      </c>
      <c r="D116" s="4" t="s">
        <v>3987</v>
      </c>
      <c r="E116" s="4" t="s">
        <v>1498</v>
      </c>
      <c r="F116" s="4" t="s">
        <v>1498</v>
      </c>
      <c r="G116" s="4" t="s">
        <v>4012</v>
      </c>
      <c r="H116" s="4" t="s">
        <v>4013</v>
      </c>
      <c r="I116" s="4" t="s">
        <v>4014</v>
      </c>
      <c r="J116" s="4" t="s">
        <v>1498</v>
      </c>
      <c r="K116" s="4">
        <v>32.67933</v>
      </c>
      <c r="L116" s="4">
        <v>74.346528000000006</v>
      </c>
      <c r="M116" s="4">
        <v>8</v>
      </c>
      <c r="N116" s="4" t="s">
        <v>251</v>
      </c>
      <c r="O116" s="4" t="s">
        <v>651</v>
      </c>
      <c r="P116" s="4" t="s">
        <v>652</v>
      </c>
      <c r="Q116" s="4">
        <v>600</v>
      </c>
      <c r="R116" s="4">
        <v>3</v>
      </c>
      <c r="S116" s="1"/>
      <c r="T116" s="1"/>
      <c r="U116" s="4" t="s">
        <v>1676</v>
      </c>
      <c r="V116" s="8" t="s">
        <v>38</v>
      </c>
      <c r="W116" s="4">
        <f t="shared" si="2"/>
        <v>70500</v>
      </c>
      <c r="X116" s="4" t="s">
        <v>4015</v>
      </c>
      <c r="Y116" s="29" t="s">
        <v>10614</v>
      </c>
      <c r="Z116" s="4" t="s">
        <v>50</v>
      </c>
    </row>
    <row r="117" spans="1:26" s="174" customFormat="1" ht="60" customHeight="1" x14ac:dyDescent="0.2">
      <c r="A117" s="5">
        <v>114</v>
      </c>
      <c r="B117" s="5" t="s">
        <v>1676</v>
      </c>
      <c r="C117" s="4" t="s">
        <v>626</v>
      </c>
      <c r="D117" s="4" t="s">
        <v>3987</v>
      </c>
      <c r="E117" s="4" t="s">
        <v>4016</v>
      </c>
      <c r="F117" s="4" t="s">
        <v>4017</v>
      </c>
      <c r="G117" s="4" t="s">
        <v>4018</v>
      </c>
      <c r="H117" s="4" t="s">
        <v>4019</v>
      </c>
      <c r="I117" s="4" t="s">
        <v>4020</v>
      </c>
      <c r="J117" s="4" t="s">
        <v>4016</v>
      </c>
      <c r="K117" s="25">
        <v>32.724995</v>
      </c>
      <c r="L117" s="25">
        <v>74.351044000000002</v>
      </c>
      <c r="M117" s="4">
        <v>5</v>
      </c>
      <c r="N117" s="4" t="s">
        <v>251</v>
      </c>
      <c r="O117" s="4" t="s">
        <v>651</v>
      </c>
      <c r="P117" s="4" t="s">
        <v>652</v>
      </c>
      <c r="Q117" s="4">
        <v>185</v>
      </c>
      <c r="R117" s="4">
        <v>1</v>
      </c>
      <c r="S117" s="1"/>
      <c r="T117" s="1"/>
      <c r="U117" s="4" t="s">
        <v>1676</v>
      </c>
      <c r="V117" s="8" t="s">
        <v>38</v>
      </c>
      <c r="W117" s="4">
        <f t="shared" si="2"/>
        <v>23500</v>
      </c>
      <c r="X117" s="4" t="s">
        <v>4021</v>
      </c>
      <c r="Y117" s="29" t="s">
        <v>10614</v>
      </c>
      <c r="Z117" s="4" t="s">
        <v>50</v>
      </c>
    </row>
    <row r="118" spans="1:26" s="174" customFormat="1" ht="60" customHeight="1" x14ac:dyDescent="0.2">
      <c r="A118" s="5">
        <v>115</v>
      </c>
      <c r="B118" s="5" t="s">
        <v>1676</v>
      </c>
      <c r="C118" s="4" t="s">
        <v>626</v>
      </c>
      <c r="D118" s="4" t="s">
        <v>3987</v>
      </c>
      <c r="E118" s="4" t="s">
        <v>4022</v>
      </c>
      <c r="F118" s="4" t="s">
        <v>4023</v>
      </c>
      <c r="G118" s="4" t="s">
        <v>4024</v>
      </c>
      <c r="H118" s="4" t="s">
        <v>4025</v>
      </c>
      <c r="I118" s="4" t="s">
        <v>4026</v>
      </c>
      <c r="J118" s="4" t="s">
        <v>4022</v>
      </c>
      <c r="K118" s="4">
        <v>32.749194000000003</v>
      </c>
      <c r="L118" s="4">
        <v>74.350489999999994</v>
      </c>
      <c r="M118" s="4">
        <v>8</v>
      </c>
      <c r="N118" s="4" t="s">
        <v>251</v>
      </c>
      <c r="O118" s="4" t="s">
        <v>651</v>
      </c>
      <c r="P118" s="4" t="s">
        <v>652</v>
      </c>
      <c r="Q118" s="4">
        <v>360</v>
      </c>
      <c r="R118" s="4">
        <v>2</v>
      </c>
      <c r="S118" s="1"/>
      <c r="T118" s="1"/>
      <c r="U118" s="4" t="s">
        <v>1676</v>
      </c>
      <c r="V118" s="8" t="s">
        <v>38</v>
      </c>
      <c r="W118" s="4">
        <f t="shared" si="2"/>
        <v>47000</v>
      </c>
      <c r="X118" s="4" t="s">
        <v>4027</v>
      </c>
      <c r="Y118" s="29" t="s">
        <v>10614</v>
      </c>
      <c r="Z118" s="4" t="s">
        <v>50</v>
      </c>
    </row>
    <row r="119" spans="1:26" s="174" customFormat="1" ht="60" customHeight="1" x14ac:dyDescent="0.2">
      <c r="A119" s="5">
        <v>116</v>
      </c>
      <c r="B119" s="5" t="s">
        <v>1676</v>
      </c>
      <c r="C119" s="4" t="s">
        <v>626</v>
      </c>
      <c r="D119" s="4" t="s">
        <v>626</v>
      </c>
      <c r="E119" s="4" t="s">
        <v>4028</v>
      </c>
      <c r="F119" s="4" t="s">
        <v>4029</v>
      </c>
      <c r="G119" s="4" t="s">
        <v>4030</v>
      </c>
      <c r="H119" s="4" t="s">
        <v>4031</v>
      </c>
      <c r="I119" s="4" t="s">
        <v>4032</v>
      </c>
      <c r="J119" s="4" t="s">
        <v>4028</v>
      </c>
      <c r="K119" s="4">
        <v>32.821705000000001</v>
      </c>
      <c r="L119" s="4">
        <v>74.248842999999994</v>
      </c>
      <c r="M119" s="4">
        <v>6</v>
      </c>
      <c r="N119" s="4" t="s">
        <v>251</v>
      </c>
      <c r="O119" s="4" t="s">
        <v>651</v>
      </c>
      <c r="P119" s="4" t="s">
        <v>652</v>
      </c>
      <c r="Q119" s="4">
        <v>365</v>
      </c>
      <c r="R119" s="4">
        <v>2</v>
      </c>
      <c r="S119" s="1"/>
      <c r="T119" s="1"/>
      <c r="U119" s="4" t="s">
        <v>1676</v>
      </c>
      <c r="V119" s="8" t="s">
        <v>38</v>
      </c>
      <c r="W119" s="4">
        <f t="shared" si="2"/>
        <v>47000</v>
      </c>
      <c r="X119" s="4" t="s">
        <v>4033</v>
      </c>
      <c r="Y119" s="29" t="s">
        <v>10614</v>
      </c>
      <c r="Z119" s="4" t="s">
        <v>50</v>
      </c>
    </row>
    <row r="120" spans="1:26" s="174" customFormat="1" ht="60" customHeight="1" x14ac:dyDescent="0.2">
      <c r="A120" s="5">
        <v>117</v>
      </c>
      <c r="B120" s="5" t="s">
        <v>1676</v>
      </c>
      <c r="C120" s="4" t="s">
        <v>626</v>
      </c>
      <c r="D120" s="4" t="s">
        <v>3987</v>
      </c>
      <c r="E120" s="4" t="s">
        <v>4034</v>
      </c>
      <c r="F120" s="4" t="s">
        <v>663</v>
      </c>
      <c r="G120" s="4" t="s">
        <v>4035</v>
      </c>
      <c r="H120" s="4" t="s">
        <v>4036</v>
      </c>
      <c r="I120" s="4" t="s">
        <v>4037</v>
      </c>
      <c r="J120" s="4" t="s">
        <v>4034</v>
      </c>
      <c r="K120" s="4">
        <v>32.60877</v>
      </c>
      <c r="L120" s="4">
        <v>73.948210000000003</v>
      </c>
      <c r="M120" s="4">
        <v>5</v>
      </c>
      <c r="N120" s="4" t="s">
        <v>251</v>
      </c>
      <c r="O120" s="4" t="s">
        <v>651</v>
      </c>
      <c r="P120" s="4" t="s">
        <v>652</v>
      </c>
      <c r="Q120" s="4">
        <v>210</v>
      </c>
      <c r="R120" s="4">
        <v>1</v>
      </c>
      <c r="S120" s="1"/>
      <c r="T120" s="1"/>
      <c r="U120" s="4" t="s">
        <v>1676</v>
      </c>
      <c r="V120" s="8" t="s">
        <v>38</v>
      </c>
      <c r="W120" s="4">
        <f t="shared" si="2"/>
        <v>23500</v>
      </c>
      <c r="X120" s="4" t="s">
        <v>4038</v>
      </c>
      <c r="Y120" s="29" t="s">
        <v>10614</v>
      </c>
      <c r="Z120" s="4" t="s">
        <v>50</v>
      </c>
    </row>
    <row r="121" spans="1:26" s="174" customFormat="1" ht="60" customHeight="1" x14ac:dyDescent="0.2">
      <c r="A121" s="5">
        <v>118</v>
      </c>
      <c r="B121" s="5" t="s">
        <v>1676</v>
      </c>
      <c r="C121" s="4" t="s">
        <v>626</v>
      </c>
      <c r="D121" s="4" t="s">
        <v>626</v>
      </c>
      <c r="E121" s="4" t="s">
        <v>4039</v>
      </c>
      <c r="F121" s="4" t="s">
        <v>4040</v>
      </c>
      <c r="G121" s="4" t="s">
        <v>4041</v>
      </c>
      <c r="H121" s="4" t="s">
        <v>4042</v>
      </c>
      <c r="I121" s="4" t="s">
        <v>4043</v>
      </c>
      <c r="J121" s="4" t="s">
        <v>4039</v>
      </c>
      <c r="K121" s="4">
        <v>32.834899999999998</v>
      </c>
      <c r="L121" s="4">
        <v>74.240499999999997</v>
      </c>
      <c r="M121" s="4">
        <v>8</v>
      </c>
      <c r="N121" s="4" t="s">
        <v>251</v>
      </c>
      <c r="O121" s="4" t="s">
        <v>651</v>
      </c>
      <c r="P121" s="4" t="s">
        <v>652</v>
      </c>
      <c r="Q121" s="4">
        <v>360</v>
      </c>
      <c r="R121" s="4">
        <v>2</v>
      </c>
      <c r="S121" s="1"/>
      <c r="T121" s="1"/>
      <c r="U121" s="4" t="s">
        <v>1676</v>
      </c>
      <c r="V121" s="8" t="s">
        <v>38</v>
      </c>
      <c r="W121" s="4">
        <f t="shared" si="2"/>
        <v>47000</v>
      </c>
      <c r="X121" s="4" t="s">
        <v>4044</v>
      </c>
      <c r="Y121" s="29" t="s">
        <v>10614</v>
      </c>
      <c r="Z121" s="4" t="s">
        <v>50</v>
      </c>
    </row>
    <row r="122" spans="1:26" s="174" customFormat="1" ht="60" customHeight="1" x14ac:dyDescent="0.2">
      <c r="A122" s="5">
        <v>119</v>
      </c>
      <c r="B122" s="5" t="s">
        <v>1676</v>
      </c>
      <c r="C122" s="4" t="s">
        <v>626</v>
      </c>
      <c r="D122" s="4" t="s">
        <v>4045</v>
      </c>
      <c r="E122" s="4" t="s">
        <v>4039</v>
      </c>
      <c r="F122" s="4" t="s">
        <v>4040</v>
      </c>
      <c r="G122" s="4" t="s">
        <v>4046</v>
      </c>
      <c r="H122" s="4" t="s">
        <v>4047</v>
      </c>
      <c r="I122" s="4" t="s">
        <v>4043</v>
      </c>
      <c r="J122" s="4" t="s">
        <v>4039</v>
      </c>
      <c r="K122" s="4">
        <v>32.835000000000001</v>
      </c>
      <c r="L122" s="4">
        <v>74.239500000000007</v>
      </c>
      <c r="M122" s="4">
        <v>10</v>
      </c>
      <c r="N122" s="4" t="s">
        <v>251</v>
      </c>
      <c r="O122" s="4" t="s">
        <v>651</v>
      </c>
      <c r="P122" s="4" t="s">
        <v>652</v>
      </c>
      <c r="Q122" s="4">
        <v>800</v>
      </c>
      <c r="R122" s="4">
        <v>5</v>
      </c>
      <c r="S122" s="1"/>
      <c r="T122" s="1"/>
      <c r="U122" s="4" t="s">
        <v>1676</v>
      </c>
      <c r="V122" s="8" t="s">
        <v>38</v>
      </c>
      <c r="W122" s="4">
        <f t="shared" si="2"/>
        <v>117500</v>
      </c>
      <c r="X122" s="4" t="s">
        <v>4048</v>
      </c>
      <c r="Y122" s="29" t="s">
        <v>10614</v>
      </c>
      <c r="Z122" s="4" t="s">
        <v>50</v>
      </c>
    </row>
    <row r="123" spans="1:26" s="174" customFormat="1" ht="60" customHeight="1" x14ac:dyDescent="0.2">
      <c r="A123" s="5">
        <v>120</v>
      </c>
      <c r="B123" s="5" t="s">
        <v>1676</v>
      </c>
      <c r="C123" s="4" t="s">
        <v>626</v>
      </c>
      <c r="D123" s="4" t="s">
        <v>4045</v>
      </c>
      <c r="E123" s="4" t="s">
        <v>4049</v>
      </c>
      <c r="F123" s="4" t="s">
        <v>4050</v>
      </c>
      <c r="G123" s="4" t="s">
        <v>4051</v>
      </c>
      <c r="H123" s="4" t="s">
        <v>4052</v>
      </c>
      <c r="I123" s="4" t="s">
        <v>4053</v>
      </c>
      <c r="J123" s="4" t="s">
        <v>4049</v>
      </c>
      <c r="K123" s="4">
        <v>32.807117099999999</v>
      </c>
      <c r="L123" s="4">
        <v>74.114227</v>
      </c>
      <c r="M123" s="4">
        <v>5</v>
      </c>
      <c r="N123" s="4" t="s">
        <v>251</v>
      </c>
      <c r="O123" s="4" t="s">
        <v>651</v>
      </c>
      <c r="P123" s="4" t="s">
        <v>652</v>
      </c>
      <c r="Q123" s="4">
        <v>180</v>
      </c>
      <c r="R123" s="4">
        <v>1</v>
      </c>
      <c r="S123" s="1"/>
      <c r="T123" s="1"/>
      <c r="U123" s="4" t="s">
        <v>1676</v>
      </c>
      <c r="V123" s="8" t="s">
        <v>38</v>
      </c>
      <c r="W123" s="4">
        <f t="shared" si="2"/>
        <v>23500</v>
      </c>
      <c r="X123" s="4" t="s">
        <v>4054</v>
      </c>
      <c r="Y123" s="29" t="s">
        <v>10614</v>
      </c>
      <c r="Z123" s="4" t="s">
        <v>50</v>
      </c>
    </row>
    <row r="124" spans="1:26" s="174" customFormat="1" ht="60" customHeight="1" x14ac:dyDescent="0.2">
      <c r="A124" s="5">
        <v>121</v>
      </c>
      <c r="B124" s="5" t="s">
        <v>1676</v>
      </c>
      <c r="C124" s="4" t="s">
        <v>626</v>
      </c>
      <c r="D124" s="4" t="s">
        <v>4045</v>
      </c>
      <c r="E124" s="4" t="s">
        <v>4049</v>
      </c>
      <c r="F124" s="4" t="s">
        <v>4050</v>
      </c>
      <c r="G124" s="4" t="s">
        <v>4055</v>
      </c>
      <c r="H124" s="4" t="s">
        <v>4056</v>
      </c>
      <c r="I124" s="4" t="s">
        <v>4057</v>
      </c>
      <c r="J124" s="4" t="s">
        <v>4049</v>
      </c>
      <c r="K124" s="4">
        <v>32.800150000000002</v>
      </c>
      <c r="L124" s="4">
        <v>74.118178</v>
      </c>
      <c r="M124" s="4">
        <v>8</v>
      </c>
      <c r="N124" s="4" t="s">
        <v>251</v>
      </c>
      <c r="O124" s="4" t="s">
        <v>651</v>
      </c>
      <c r="P124" s="4" t="s">
        <v>808</v>
      </c>
      <c r="Q124" s="4">
        <v>660</v>
      </c>
      <c r="R124" s="4">
        <v>3</v>
      </c>
      <c r="S124" s="1"/>
      <c r="T124" s="1"/>
      <c r="U124" s="4" t="s">
        <v>1676</v>
      </c>
      <c r="V124" s="8" t="s">
        <v>38</v>
      </c>
      <c r="W124" s="4">
        <f t="shared" si="2"/>
        <v>70500</v>
      </c>
      <c r="X124" s="4" t="s">
        <v>4058</v>
      </c>
      <c r="Y124" s="29" t="s">
        <v>10614</v>
      </c>
      <c r="Z124" s="4" t="s">
        <v>50</v>
      </c>
    </row>
    <row r="125" spans="1:26" s="174" customFormat="1" ht="60" customHeight="1" x14ac:dyDescent="0.2">
      <c r="A125" s="5">
        <v>122</v>
      </c>
      <c r="B125" s="5" t="s">
        <v>1676</v>
      </c>
      <c r="C125" s="4" t="s">
        <v>626</v>
      </c>
      <c r="D125" s="4" t="s">
        <v>4045</v>
      </c>
      <c r="E125" s="4" t="s">
        <v>4049</v>
      </c>
      <c r="F125" s="4" t="s">
        <v>4050</v>
      </c>
      <c r="G125" s="4" t="s">
        <v>4059</v>
      </c>
      <c r="H125" s="4" t="s">
        <v>4060</v>
      </c>
      <c r="I125" s="4" t="s">
        <v>4061</v>
      </c>
      <c r="J125" s="4" t="s">
        <v>4049</v>
      </c>
      <c r="K125" s="4">
        <v>32.799585999999998</v>
      </c>
      <c r="L125" s="4">
        <v>74.120240999999993</v>
      </c>
      <c r="M125" s="4">
        <v>6</v>
      </c>
      <c r="N125" s="4" t="s">
        <v>251</v>
      </c>
      <c r="O125" s="4" t="s">
        <v>651</v>
      </c>
      <c r="P125" s="4" t="s">
        <v>808</v>
      </c>
      <c r="Q125" s="4">
        <v>440</v>
      </c>
      <c r="R125" s="4">
        <v>2</v>
      </c>
      <c r="S125" s="1"/>
      <c r="T125" s="1"/>
      <c r="U125" s="4" t="s">
        <v>1676</v>
      </c>
      <c r="V125" s="8" t="s">
        <v>38</v>
      </c>
      <c r="W125" s="4">
        <f t="shared" si="2"/>
        <v>47000</v>
      </c>
      <c r="X125" s="4" t="s">
        <v>4062</v>
      </c>
      <c r="Y125" s="29" t="s">
        <v>10614</v>
      </c>
      <c r="Z125" s="4" t="s">
        <v>50</v>
      </c>
    </row>
    <row r="126" spans="1:26" s="174" customFormat="1" ht="60" customHeight="1" x14ac:dyDescent="0.2">
      <c r="A126" s="5">
        <v>123</v>
      </c>
      <c r="B126" s="5" t="s">
        <v>1676</v>
      </c>
      <c r="C126" s="4" t="s">
        <v>626</v>
      </c>
      <c r="D126" s="4" t="s">
        <v>639</v>
      </c>
      <c r="E126" s="4" t="s">
        <v>4063</v>
      </c>
      <c r="F126" s="4" t="s">
        <v>4064</v>
      </c>
      <c r="G126" s="4" t="s">
        <v>4065</v>
      </c>
      <c r="H126" s="4" t="s">
        <v>4066</v>
      </c>
      <c r="I126" s="4" t="s">
        <v>4067</v>
      </c>
      <c r="J126" s="4" t="s">
        <v>4063</v>
      </c>
      <c r="K126" s="4">
        <v>32.841749</v>
      </c>
      <c r="L126" s="4">
        <v>74.126855000000006</v>
      </c>
      <c r="M126" s="4">
        <v>8</v>
      </c>
      <c r="N126" s="4" t="s">
        <v>251</v>
      </c>
      <c r="O126" s="4" t="s">
        <v>651</v>
      </c>
      <c r="P126" s="4" t="s">
        <v>652</v>
      </c>
      <c r="Q126" s="4">
        <v>400</v>
      </c>
      <c r="R126" s="4">
        <v>2</v>
      </c>
      <c r="S126" s="1"/>
      <c r="T126" s="1"/>
      <c r="U126" s="4" t="s">
        <v>1676</v>
      </c>
      <c r="V126" s="8" t="s">
        <v>38</v>
      </c>
      <c r="W126" s="4">
        <f t="shared" si="2"/>
        <v>47000</v>
      </c>
      <c r="X126" s="4" t="s">
        <v>4068</v>
      </c>
      <c r="Y126" s="29" t="s">
        <v>10614</v>
      </c>
      <c r="Z126" s="4" t="s">
        <v>50</v>
      </c>
    </row>
    <row r="127" spans="1:26" s="174" customFormat="1" ht="60" customHeight="1" x14ac:dyDescent="0.2">
      <c r="A127" s="5">
        <v>124</v>
      </c>
      <c r="B127" s="5" t="s">
        <v>1676</v>
      </c>
      <c r="C127" s="4" t="s">
        <v>626</v>
      </c>
      <c r="D127" s="4" t="s">
        <v>4045</v>
      </c>
      <c r="E127" s="4" t="s">
        <v>4069</v>
      </c>
      <c r="F127" s="4" t="s">
        <v>4069</v>
      </c>
      <c r="G127" s="4" t="s">
        <v>4070</v>
      </c>
      <c r="H127" s="4" t="s">
        <v>4071</v>
      </c>
      <c r="I127" s="4" t="s">
        <v>4072</v>
      </c>
      <c r="J127" s="4" t="s">
        <v>4069</v>
      </c>
      <c r="K127" s="4">
        <v>32.782749000000003</v>
      </c>
      <c r="L127" s="4">
        <v>73.979269000000002</v>
      </c>
      <c r="M127" s="4">
        <v>6</v>
      </c>
      <c r="N127" s="4" t="s">
        <v>251</v>
      </c>
      <c r="O127" s="4" t="s">
        <v>651</v>
      </c>
      <c r="P127" s="4" t="s">
        <v>652</v>
      </c>
      <c r="Q127" s="4">
        <v>360</v>
      </c>
      <c r="R127" s="4">
        <v>2</v>
      </c>
      <c r="S127" s="1"/>
      <c r="T127" s="1"/>
      <c r="U127" s="4" t="s">
        <v>1676</v>
      </c>
      <c r="V127" s="8" t="s">
        <v>38</v>
      </c>
      <c r="W127" s="4">
        <f t="shared" si="2"/>
        <v>47000</v>
      </c>
      <c r="X127" s="4" t="s">
        <v>4073</v>
      </c>
      <c r="Y127" s="29" t="s">
        <v>10614</v>
      </c>
      <c r="Z127" s="4" t="s">
        <v>50</v>
      </c>
    </row>
    <row r="128" spans="1:26" s="6" customFormat="1" ht="60" customHeight="1" x14ac:dyDescent="0.2">
      <c r="A128" s="5">
        <v>125</v>
      </c>
      <c r="B128" s="5" t="s">
        <v>1676</v>
      </c>
      <c r="C128" s="4" t="s">
        <v>626</v>
      </c>
      <c r="D128" s="4" t="s">
        <v>4045</v>
      </c>
      <c r="E128" s="4" t="s">
        <v>4074</v>
      </c>
      <c r="F128" s="4" t="s">
        <v>4050</v>
      </c>
      <c r="G128" s="4" t="s">
        <v>4075</v>
      </c>
      <c r="H128" s="4" t="s">
        <v>4076</v>
      </c>
      <c r="I128" s="4" t="s">
        <v>4077</v>
      </c>
      <c r="J128" s="4" t="s">
        <v>4074</v>
      </c>
      <c r="K128" s="4">
        <v>32.898781999999997</v>
      </c>
      <c r="L128" s="4">
        <v>74.047895999999994</v>
      </c>
      <c r="M128" s="4">
        <v>8</v>
      </c>
      <c r="N128" s="4" t="s">
        <v>251</v>
      </c>
      <c r="O128" s="4" t="s">
        <v>651</v>
      </c>
      <c r="P128" s="4" t="s">
        <v>652</v>
      </c>
      <c r="Q128" s="4">
        <v>360</v>
      </c>
      <c r="R128" s="4">
        <v>2</v>
      </c>
      <c r="S128" s="1"/>
      <c r="T128" s="1"/>
      <c r="U128" s="4" t="s">
        <v>1676</v>
      </c>
      <c r="V128" s="8" t="s">
        <v>38</v>
      </c>
      <c r="W128" s="4">
        <f t="shared" si="2"/>
        <v>47000</v>
      </c>
      <c r="X128" s="4" t="s">
        <v>4078</v>
      </c>
      <c r="Y128" s="29" t="s">
        <v>10614</v>
      </c>
      <c r="Z128" s="4" t="s">
        <v>50</v>
      </c>
    </row>
    <row r="129" spans="1:26" s="6" customFormat="1" ht="96" customHeight="1" x14ac:dyDescent="0.2">
      <c r="A129" s="5">
        <v>126</v>
      </c>
      <c r="B129" s="5" t="s">
        <v>1676</v>
      </c>
      <c r="C129" s="4" t="s">
        <v>626</v>
      </c>
      <c r="D129" s="4" t="s">
        <v>639</v>
      </c>
      <c r="E129" s="4" t="s">
        <v>4079</v>
      </c>
      <c r="F129" s="4" t="s">
        <v>4064</v>
      </c>
      <c r="G129" s="4" t="s">
        <v>4080</v>
      </c>
      <c r="H129" s="4" t="s">
        <v>4081</v>
      </c>
      <c r="I129" s="4" t="s">
        <v>4082</v>
      </c>
      <c r="J129" s="4" t="s">
        <v>4079</v>
      </c>
      <c r="K129" s="4">
        <v>32.881964000000004</v>
      </c>
      <c r="L129" s="4">
        <v>74.174773000000002</v>
      </c>
      <c r="M129" s="4">
        <v>11</v>
      </c>
      <c r="N129" s="4" t="s">
        <v>251</v>
      </c>
      <c r="O129" s="4" t="s">
        <v>651</v>
      </c>
      <c r="P129" s="4" t="s">
        <v>4083</v>
      </c>
      <c r="Q129" s="4" t="s">
        <v>4084</v>
      </c>
      <c r="R129" s="4">
        <v>5</v>
      </c>
      <c r="S129" s="1"/>
      <c r="T129" s="1"/>
      <c r="U129" s="4" t="s">
        <v>1676</v>
      </c>
      <c r="V129" s="8" t="s">
        <v>38</v>
      </c>
      <c r="W129" s="4">
        <f t="shared" si="2"/>
        <v>117500</v>
      </c>
      <c r="X129" s="4" t="s">
        <v>4085</v>
      </c>
      <c r="Y129" s="29" t="s">
        <v>10614</v>
      </c>
      <c r="Z129" s="5" t="s">
        <v>4086</v>
      </c>
    </row>
    <row r="130" spans="1:26" s="6" customFormat="1" ht="60" customHeight="1" x14ac:dyDescent="0.2">
      <c r="A130" s="5">
        <v>127</v>
      </c>
      <c r="B130" s="5" t="s">
        <v>1676</v>
      </c>
      <c r="C130" s="4" t="s">
        <v>626</v>
      </c>
      <c r="D130" s="4" t="s">
        <v>4045</v>
      </c>
      <c r="E130" s="4" t="s">
        <v>4087</v>
      </c>
      <c r="F130" s="4" t="s">
        <v>4088</v>
      </c>
      <c r="G130" s="4" t="s">
        <v>4089</v>
      </c>
      <c r="H130" s="4" t="s">
        <v>4090</v>
      </c>
      <c r="I130" s="4" t="s">
        <v>4091</v>
      </c>
      <c r="J130" s="4" t="s">
        <v>4087</v>
      </c>
      <c r="K130" s="4">
        <v>32.721978999999997</v>
      </c>
      <c r="L130" s="4">
        <v>73.959638999999996</v>
      </c>
      <c r="M130" s="4">
        <v>6</v>
      </c>
      <c r="N130" s="4" t="s">
        <v>251</v>
      </c>
      <c r="O130" s="4" t="s">
        <v>651</v>
      </c>
      <c r="P130" s="4" t="s">
        <v>652</v>
      </c>
      <c r="Q130" s="4">
        <v>360</v>
      </c>
      <c r="R130" s="4">
        <v>2</v>
      </c>
      <c r="S130" s="1"/>
      <c r="T130" s="1"/>
      <c r="U130" s="4" t="s">
        <v>1676</v>
      </c>
      <c r="V130" s="8" t="s">
        <v>38</v>
      </c>
      <c r="W130" s="4">
        <f t="shared" si="2"/>
        <v>47000</v>
      </c>
      <c r="X130" s="4" t="s">
        <v>4092</v>
      </c>
      <c r="Y130" s="29" t="s">
        <v>10614</v>
      </c>
      <c r="Z130" s="4" t="s">
        <v>50</v>
      </c>
    </row>
    <row r="131" spans="1:26" s="6" customFormat="1" ht="60" customHeight="1" x14ac:dyDescent="0.2">
      <c r="A131" s="5">
        <v>128</v>
      </c>
      <c r="B131" s="5" t="s">
        <v>1676</v>
      </c>
      <c r="C131" s="4" t="s">
        <v>626</v>
      </c>
      <c r="D131" s="4" t="s">
        <v>4045</v>
      </c>
      <c r="E131" s="4" t="s">
        <v>4093</v>
      </c>
      <c r="F131" s="4" t="s">
        <v>4088</v>
      </c>
      <c r="G131" s="4" t="s">
        <v>4094</v>
      </c>
      <c r="H131" s="4" t="s">
        <v>4095</v>
      </c>
      <c r="I131" s="4" t="s">
        <v>4096</v>
      </c>
      <c r="J131" s="4" t="s">
        <v>4093</v>
      </c>
      <c r="K131" s="4">
        <v>32.722596000000003</v>
      </c>
      <c r="L131" s="4">
        <v>73.958477000000002</v>
      </c>
      <c r="M131" s="4">
        <v>8</v>
      </c>
      <c r="N131" s="4" t="s">
        <v>251</v>
      </c>
      <c r="O131" s="4" t="s">
        <v>651</v>
      </c>
      <c r="P131" s="4" t="s">
        <v>652</v>
      </c>
      <c r="Q131" s="4">
        <v>386</v>
      </c>
      <c r="R131" s="4">
        <v>3</v>
      </c>
      <c r="S131" s="1"/>
      <c r="T131" s="1"/>
      <c r="U131" s="4" t="s">
        <v>1676</v>
      </c>
      <c r="V131" s="8" t="s">
        <v>38</v>
      </c>
      <c r="W131" s="4">
        <f t="shared" si="2"/>
        <v>70500</v>
      </c>
      <c r="X131" s="4" t="s">
        <v>4097</v>
      </c>
      <c r="Y131" s="29" t="s">
        <v>10614</v>
      </c>
      <c r="Z131" s="4" t="s">
        <v>50</v>
      </c>
    </row>
    <row r="132" spans="1:26" s="6" customFormat="1" ht="60" customHeight="1" x14ac:dyDescent="0.2">
      <c r="A132" s="5">
        <v>129</v>
      </c>
      <c r="B132" s="5" t="s">
        <v>1676</v>
      </c>
      <c r="C132" s="4" t="s">
        <v>626</v>
      </c>
      <c r="D132" s="4" t="s">
        <v>639</v>
      </c>
      <c r="E132" s="4" t="s">
        <v>4098</v>
      </c>
      <c r="F132" s="4" t="s">
        <v>4099</v>
      </c>
      <c r="G132" s="4" t="s">
        <v>4100</v>
      </c>
      <c r="H132" s="4" t="s">
        <v>4101</v>
      </c>
      <c r="I132" s="4" t="s">
        <v>4102</v>
      </c>
      <c r="J132" s="4" t="s">
        <v>4098</v>
      </c>
      <c r="K132" s="4">
        <v>32.772911999999998</v>
      </c>
      <c r="L132" s="4">
        <v>73.872305999999995</v>
      </c>
      <c r="M132" s="4">
        <v>9</v>
      </c>
      <c r="N132" s="4" t="s">
        <v>251</v>
      </c>
      <c r="O132" s="4" t="s">
        <v>651</v>
      </c>
      <c r="P132" s="4" t="s">
        <v>808</v>
      </c>
      <c r="Q132" s="4" t="s">
        <v>4103</v>
      </c>
      <c r="R132" s="4">
        <v>5</v>
      </c>
      <c r="S132" s="1"/>
      <c r="T132" s="1"/>
      <c r="U132" s="4" t="s">
        <v>1676</v>
      </c>
      <c r="V132" s="8" t="s">
        <v>38</v>
      </c>
      <c r="W132" s="4">
        <f t="shared" si="2"/>
        <v>117500</v>
      </c>
      <c r="X132" s="4" t="s">
        <v>4104</v>
      </c>
      <c r="Y132" s="29" t="s">
        <v>10614</v>
      </c>
      <c r="Z132" s="4" t="s">
        <v>50</v>
      </c>
    </row>
    <row r="133" spans="1:26" s="6" customFormat="1" ht="60" customHeight="1" x14ac:dyDescent="0.2">
      <c r="A133" s="5">
        <v>130</v>
      </c>
      <c r="B133" s="5" t="s">
        <v>1676</v>
      </c>
      <c r="C133" s="4" t="s">
        <v>626</v>
      </c>
      <c r="D133" s="4" t="s">
        <v>4045</v>
      </c>
      <c r="E133" s="4" t="s">
        <v>4105</v>
      </c>
      <c r="F133" s="4" t="s">
        <v>4106</v>
      </c>
      <c r="G133" s="4" t="s">
        <v>4107</v>
      </c>
      <c r="H133" s="4" t="s">
        <v>4108</v>
      </c>
      <c r="I133" s="4" t="s">
        <v>4109</v>
      </c>
      <c r="J133" s="4" t="s">
        <v>4105</v>
      </c>
      <c r="K133" s="4">
        <v>32.852369000000003</v>
      </c>
      <c r="L133" s="4">
        <v>73.964146</v>
      </c>
      <c r="M133" s="4">
        <v>6</v>
      </c>
      <c r="N133" s="4" t="s">
        <v>251</v>
      </c>
      <c r="O133" s="4" t="s">
        <v>651</v>
      </c>
      <c r="P133" s="4" t="s">
        <v>652</v>
      </c>
      <c r="Q133" s="4">
        <v>193</v>
      </c>
      <c r="R133" s="4">
        <v>1</v>
      </c>
      <c r="S133" s="1"/>
      <c r="T133" s="1"/>
      <c r="U133" s="4" t="s">
        <v>1676</v>
      </c>
      <c r="V133" s="8" t="s">
        <v>38</v>
      </c>
      <c r="W133" s="4">
        <f t="shared" si="2"/>
        <v>23500</v>
      </c>
      <c r="X133" s="4" t="s">
        <v>4110</v>
      </c>
      <c r="Y133" s="29" t="s">
        <v>10614</v>
      </c>
      <c r="Z133" s="4" t="s">
        <v>50</v>
      </c>
    </row>
    <row r="134" spans="1:26" s="6" customFormat="1" ht="60" customHeight="1" x14ac:dyDescent="0.2">
      <c r="A134" s="5">
        <v>131</v>
      </c>
      <c r="B134" s="5" t="s">
        <v>1676</v>
      </c>
      <c r="C134" s="4" t="s">
        <v>626</v>
      </c>
      <c r="D134" s="4" t="s">
        <v>4045</v>
      </c>
      <c r="E134" s="4" t="s">
        <v>4111</v>
      </c>
      <c r="F134" s="4" t="s">
        <v>4099</v>
      </c>
      <c r="G134" s="4" t="s">
        <v>4112</v>
      </c>
      <c r="H134" s="4" t="s">
        <v>4113</v>
      </c>
      <c r="I134" s="4" t="s">
        <v>4114</v>
      </c>
      <c r="J134" s="4" t="s">
        <v>4111</v>
      </c>
      <c r="K134" s="4">
        <v>32.762726000000001</v>
      </c>
      <c r="L134" s="4">
        <v>73.859707999999998</v>
      </c>
      <c r="M134" s="4">
        <v>10</v>
      </c>
      <c r="N134" s="4" t="s">
        <v>251</v>
      </c>
      <c r="O134" s="4" t="s">
        <v>651</v>
      </c>
      <c r="P134" s="4" t="s">
        <v>4115</v>
      </c>
      <c r="Q134" s="4">
        <v>900</v>
      </c>
      <c r="R134" s="4">
        <v>5</v>
      </c>
      <c r="S134" s="1"/>
      <c r="T134" s="1"/>
      <c r="U134" s="4" t="s">
        <v>1676</v>
      </c>
      <c r="V134" s="8" t="s">
        <v>38</v>
      </c>
      <c r="W134" s="4">
        <f t="shared" si="2"/>
        <v>117500</v>
      </c>
      <c r="X134" s="4" t="s">
        <v>4116</v>
      </c>
      <c r="Y134" s="29" t="s">
        <v>10614</v>
      </c>
      <c r="Z134" s="4" t="s">
        <v>50</v>
      </c>
    </row>
    <row r="135" spans="1:26" s="6" customFormat="1" ht="60" customHeight="1" x14ac:dyDescent="0.2">
      <c r="A135" s="5">
        <v>132</v>
      </c>
      <c r="B135" s="5" t="s">
        <v>1676</v>
      </c>
      <c r="C135" s="4" t="s">
        <v>626</v>
      </c>
      <c r="D135" s="4" t="s">
        <v>4117</v>
      </c>
      <c r="E135" s="4" t="s">
        <v>4118</v>
      </c>
      <c r="F135" s="4" t="s">
        <v>4119</v>
      </c>
      <c r="G135" s="4" t="s">
        <v>4120</v>
      </c>
      <c r="H135" s="4" t="s">
        <v>4121</v>
      </c>
      <c r="I135" s="4" t="s">
        <v>4122</v>
      </c>
      <c r="J135" s="4" t="s">
        <v>4118</v>
      </c>
      <c r="K135" s="4">
        <v>32.943563089999998</v>
      </c>
      <c r="L135" s="4">
        <v>73.813755400000005</v>
      </c>
      <c r="M135" s="4">
        <v>5</v>
      </c>
      <c r="N135" s="4" t="s">
        <v>251</v>
      </c>
      <c r="O135" s="4" t="s">
        <v>651</v>
      </c>
      <c r="P135" s="4" t="s">
        <v>652</v>
      </c>
      <c r="Q135" s="4">
        <v>360</v>
      </c>
      <c r="R135" s="4">
        <v>2</v>
      </c>
      <c r="S135" s="1"/>
      <c r="T135" s="1"/>
      <c r="U135" s="4" t="s">
        <v>1676</v>
      </c>
      <c r="V135" s="8" t="s">
        <v>38</v>
      </c>
      <c r="W135" s="4">
        <f t="shared" si="2"/>
        <v>47000</v>
      </c>
      <c r="X135" s="4" t="s">
        <v>4123</v>
      </c>
      <c r="Y135" s="29" t="s">
        <v>10614</v>
      </c>
      <c r="Z135" s="4" t="s">
        <v>50</v>
      </c>
    </row>
    <row r="136" spans="1:26" s="6" customFormat="1" ht="60" customHeight="1" x14ac:dyDescent="0.2">
      <c r="A136" s="5">
        <v>133</v>
      </c>
      <c r="B136" s="5" t="s">
        <v>1676</v>
      </c>
      <c r="C136" s="4" t="s">
        <v>626</v>
      </c>
      <c r="D136" s="4" t="s">
        <v>4117</v>
      </c>
      <c r="E136" s="4" t="s">
        <v>4124</v>
      </c>
      <c r="F136" s="4" t="s">
        <v>4125</v>
      </c>
      <c r="G136" s="4" t="s">
        <v>4126</v>
      </c>
      <c r="H136" s="4" t="s">
        <v>4127</v>
      </c>
      <c r="I136" s="4" t="s">
        <v>4128</v>
      </c>
      <c r="J136" s="4" t="s">
        <v>4124</v>
      </c>
      <c r="K136" s="4">
        <v>32.997464180000001</v>
      </c>
      <c r="L136" s="4">
        <v>73.855438039999996</v>
      </c>
      <c r="M136" s="4">
        <v>7</v>
      </c>
      <c r="N136" s="4" t="s">
        <v>251</v>
      </c>
      <c r="O136" s="4" t="s">
        <v>651</v>
      </c>
      <c r="P136" s="4" t="s">
        <v>652</v>
      </c>
      <c r="Q136" s="4">
        <v>344</v>
      </c>
      <c r="R136" s="4">
        <v>2</v>
      </c>
      <c r="S136" s="1"/>
      <c r="T136" s="1"/>
      <c r="U136" s="4" t="s">
        <v>1676</v>
      </c>
      <c r="V136" s="8" t="s">
        <v>38</v>
      </c>
      <c r="W136" s="4">
        <f t="shared" si="2"/>
        <v>47000</v>
      </c>
      <c r="X136" s="4" t="s">
        <v>4129</v>
      </c>
      <c r="Y136" s="29" t="s">
        <v>10614</v>
      </c>
      <c r="Z136" s="4" t="s">
        <v>50</v>
      </c>
    </row>
    <row r="137" spans="1:26" s="6" customFormat="1" ht="60" customHeight="1" x14ac:dyDescent="0.2">
      <c r="A137" s="5">
        <v>134</v>
      </c>
      <c r="B137" s="5" t="s">
        <v>1676</v>
      </c>
      <c r="C137" s="4" t="s">
        <v>626</v>
      </c>
      <c r="D137" s="4" t="s">
        <v>4117</v>
      </c>
      <c r="E137" s="4" t="s">
        <v>4130</v>
      </c>
      <c r="F137" s="4" t="s">
        <v>4131</v>
      </c>
      <c r="G137" s="4" t="s">
        <v>4132</v>
      </c>
      <c r="H137" s="4" t="s">
        <v>4133</v>
      </c>
      <c r="I137" s="4" t="s">
        <v>4134</v>
      </c>
      <c r="J137" s="4" t="s">
        <v>4130</v>
      </c>
      <c r="K137" s="4">
        <v>32.879624999999997</v>
      </c>
      <c r="L137" s="4">
        <v>73.755311000000006</v>
      </c>
      <c r="M137" s="4">
        <v>8</v>
      </c>
      <c r="N137" s="4" t="s">
        <v>251</v>
      </c>
      <c r="O137" s="4" t="s">
        <v>651</v>
      </c>
      <c r="P137" s="4" t="s">
        <v>4135</v>
      </c>
      <c r="Q137" s="4" t="s">
        <v>4136</v>
      </c>
      <c r="R137" s="4">
        <v>2</v>
      </c>
      <c r="S137" s="1"/>
      <c r="T137" s="1"/>
      <c r="U137" s="4" t="s">
        <v>1676</v>
      </c>
      <c r="V137" s="8" t="s">
        <v>38</v>
      </c>
      <c r="W137" s="4">
        <f t="shared" si="2"/>
        <v>47000</v>
      </c>
      <c r="X137" s="4" t="s">
        <v>4137</v>
      </c>
      <c r="Y137" s="29" t="s">
        <v>10614</v>
      </c>
      <c r="Z137" s="4" t="s">
        <v>50</v>
      </c>
    </row>
    <row r="138" spans="1:26" s="6" customFormat="1" ht="60" customHeight="1" x14ac:dyDescent="0.2">
      <c r="A138" s="5">
        <v>135</v>
      </c>
      <c r="B138" s="5" t="s">
        <v>1676</v>
      </c>
      <c r="C138" s="4" t="s">
        <v>626</v>
      </c>
      <c r="D138" s="4" t="s">
        <v>4117</v>
      </c>
      <c r="E138" s="4" t="s">
        <v>4138</v>
      </c>
      <c r="F138" s="4" t="s">
        <v>4139</v>
      </c>
      <c r="G138" s="4" t="s">
        <v>4140</v>
      </c>
      <c r="H138" s="4" t="s">
        <v>4141</v>
      </c>
      <c r="I138" s="4" t="s">
        <v>4142</v>
      </c>
      <c r="J138" s="4" t="s">
        <v>4138</v>
      </c>
      <c r="K138" s="4">
        <v>32.843371599999998</v>
      </c>
      <c r="L138" s="4">
        <v>73.663011666666605</v>
      </c>
      <c r="M138" s="4">
        <v>9</v>
      </c>
      <c r="N138" s="4" t="s">
        <v>251</v>
      </c>
      <c r="O138" s="4" t="s">
        <v>651</v>
      </c>
      <c r="P138" s="4" t="s">
        <v>4143</v>
      </c>
      <c r="Q138" s="4" t="s">
        <v>4144</v>
      </c>
      <c r="R138" s="4">
        <v>5</v>
      </c>
      <c r="S138" s="1"/>
      <c r="T138" s="1"/>
      <c r="U138" s="4" t="s">
        <v>1676</v>
      </c>
      <c r="V138" s="8" t="s">
        <v>38</v>
      </c>
      <c r="W138" s="4">
        <f t="shared" si="2"/>
        <v>117500</v>
      </c>
      <c r="X138" s="4" t="s">
        <v>4145</v>
      </c>
      <c r="Y138" s="29" t="s">
        <v>10614</v>
      </c>
      <c r="Z138" s="4" t="s">
        <v>50</v>
      </c>
    </row>
    <row r="139" spans="1:26" s="6" customFormat="1" ht="60" customHeight="1" x14ac:dyDescent="0.2">
      <c r="A139" s="5">
        <v>136</v>
      </c>
      <c r="B139" s="1" t="s">
        <v>1676</v>
      </c>
      <c r="C139" s="1" t="s">
        <v>704</v>
      </c>
      <c r="D139" s="1" t="s">
        <v>739</v>
      </c>
      <c r="E139" s="5" t="s">
        <v>4146</v>
      </c>
      <c r="F139" s="5" t="s">
        <v>907</v>
      </c>
      <c r="G139" s="5" t="s">
        <v>4147</v>
      </c>
      <c r="H139" s="5" t="s">
        <v>4148</v>
      </c>
      <c r="I139" s="5" t="s">
        <v>4149</v>
      </c>
      <c r="J139" s="5" t="s">
        <v>4146</v>
      </c>
      <c r="K139" s="5">
        <v>32.45055</v>
      </c>
      <c r="L139" s="5">
        <v>72.752549999999999</v>
      </c>
      <c r="M139" s="1">
        <v>7</v>
      </c>
      <c r="N139" s="1" t="s">
        <v>745</v>
      </c>
      <c r="O139" s="1" t="s">
        <v>147</v>
      </c>
      <c r="P139" s="5" t="s">
        <v>652</v>
      </c>
      <c r="Q139" s="1">
        <v>436</v>
      </c>
      <c r="R139" s="1">
        <v>1</v>
      </c>
      <c r="S139" s="1" t="s">
        <v>38</v>
      </c>
      <c r="T139" s="1" t="s">
        <v>38</v>
      </c>
      <c r="U139" s="1" t="s">
        <v>4150</v>
      </c>
      <c r="V139" s="8" t="s">
        <v>38</v>
      </c>
      <c r="W139" s="1">
        <v>21385</v>
      </c>
      <c r="X139" s="5" t="s">
        <v>4151</v>
      </c>
      <c r="Y139" s="29" t="s">
        <v>10614</v>
      </c>
      <c r="Z139" s="1" t="s">
        <v>50</v>
      </c>
    </row>
    <row r="140" spans="1:26" s="6" customFormat="1" ht="60" customHeight="1" x14ac:dyDescent="0.2">
      <c r="A140" s="5">
        <v>137</v>
      </c>
      <c r="B140" s="1" t="s">
        <v>1676</v>
      </c>
      <c r="C140" s="1" t="s">
        <v>704</v>
      </c>
      <c r="D140" s="1" t="s">
        <v>739</v>
      </c>
      <c r="E140" s="5" t="s">
        <v>4152</v>
      </c>
      <c r="F140" s="5" t="s">
        <v>4153</v>
      </c>
      <c r="G140" s="5" t="s">
        <v>4154</v>
      </c>
      <c r="H140" s="5" t="s">
        <v>4155</v>
      </c>
      <c r="I140" s="5" t="s">
        <v>4156</v>
      </c>
      <c r="J140" s="5" t="s">
        <v>4152</v>
      </c>
      <c r="K140" s="5">
        <v>32.701120000000003</v>
      </c>
      <c r="L140" s="5">
        <v>73.202680000000001</v>
      </c>
      <c r="M140" s="1">
        <v>8</v>
      </c>
      <c r="N140" s="1" t="s">
        <v>745</v>
      </c>
      <c r="O140" s="1" t="s">
        <v>147</v>
      </c>
      <c r="P140" s="5" t="s">
        <v>652</v>
      </c>
      <c r="Q140" s="1">
        <v>1304</v>
      </c>
      <c r="R140" s="1">
        <v>3</v>
      </c>
      <c r="S140" s="1" t="s">
        <v>38</v>
      </c>
      <c r="T140" s="1" t="s">
        <v>38</v>
      </c>
      <c r="U140" s="1" t="s">
        <v>4157</v>
      </c>
      <c r="V140" s="8" t="s">
        <v>38</v>
      </c>
      <c r="W140" s="1">
        <v>64155</v>
      </c>
      <c r="X140" s="5" t="s">
        <v>4158</v>
      </c>
      <c r="Y140" s="29" t="s">
        <v>10614</v>
      </c>
      <c r="Z140" s="1" t="s">
        <v>50</v>
      </c>
    </row>
    <row r="141" spans="1:26" s="6" customFormat="1" ht="60" customHeight="1" x14ac:dyDescent="0.2">
      <c r="A141" s="5">
        <v>138</v>
      </c>
      <c r="B141" s="1" t="s">
        <v>1676</v>
      </c>
      <c r="C141" s="1" t="s">
        <v>704</v>
      </c>
      <c r="D141" s="1" t="s">
        <v>739</v>
      </c>
      <c r="E141" s="5" t="s">
        <v>4159</v>
      </c>
      <c r="F141" s="5" t="s">
        <v>748</v>
      </c>
      <c r="G141" s="5" t="s">
        <v>4160</v>
      </c>
      <c r="H141" s="5" t="s">
        <v>4161</v>
      </c>
      <c r="I141" s="5" t="s">
        <v>4162</v>
      </c>
      <c r="J141" s="5" t="s">
        <v>4159</v>
      </c>
      <c r="K141" s="5">
        <v>32.636009999999999</v>
      </c>
      <c r="L141" s="5">
        <v>73.245980000000003</v>
      </c>
      <c r="M141" s="1">
        <v>12</v>
      </c>
      <c r="N141" s="1" t="s">
        <v>745</v>
      </c>
      <c r="O141" s="1" t="s">
        <v>147</v>
      </c>
      <c r="P141" s="5" t="s">
        <v>652</v>
      </c>
      <c r="Q141" s="1">
        <v>1744</v>
      </c>
      <c r="R141" s="1">
        <v>4</v>
      </c>
      <c r="S141" s="1" t="s">
        <v>38</v>
      </c>
      <c r="T141" s="1" t="s">
        <v>38</v>
      </c>
      <c r="U141" s="1" t="s">
        <v>4163</v>
      </c>
      <c r="V141" s="8" t="s">
        <v>38</v>
      </c>
      <c r="W141" s="1">
        <v>85540</v>
      </c>
      <c r="X141" s="5" t="s">
        <v>4164</v>
      </c>
      <c r="Y141" s="29" t="s">
        <v>10614</v>
      </c>
      <c r="Z141" s="1" t="s">
        <v>50</v>
      </c>
    </row>
    <row r="142" spans="1:26" s="6" customFormat="1" ht="60" customHeight="1" x14ac:dyDescent="0.2">
      <c r="A142" s="5">
        <v>139</v>
      </c>
      <c r="B142" s="1" t="s">
        <v>1676</v>
      </c>
      <c r="C142" s="1" t="s">
        <v>704</v>
      </c>
      <c r="D142" s="1" t="s">
        <v>739</v>
      </c>
      <c r="E142" s="5" t="s">
        <v>4165</v>
      </c>
      <c r="F142" s="5" t="s">
        <v>741</v>
      </c>
      <c r="G142" s="5" t="s">
        <v>4166</v>
      </c>
      <c r="H142" s="5" t="s">
        <v>4167</v>
      </c>
      <c r="I142" s="5" t="s">
        <v>4168</v>
      </c>
      <c r="J142" s="5" t="s">
        <v>4165</v>
      </c>
      <c r="K142" s="5">
        <v>32.604759999999999</v>
      </c>
      <c r="L142" s="5">
        <v>73.189809999999994</v>
      </c>
      <c r="M142" s="1">
        <v>8</v>
      </c>
      <c r="N142" s="1" t="s">
        <v>745</v>
      </c>
      <c r="O142" s="1" t="s">
        <v>147</v>
      </c>
      <c r="P142" s="5" t="s">
        <v>652</v>
      </c>
      <c r="Q142" s="1">
        <v>876</v>
      </c>
      <c r="R142" s="1">
        <v>2</v>
      </c>
      <c r="S142" s="1" t="s">
        <v>38</v>
      </c>
      <c r="T142" s="1" t="s">
        <v>38</v>
      </c>
      <c r="U142" s="1" t="s">
        <v>4157</v>
      </c>
      <c r="V142" s="8" t="s">
        <v>38</v>
      </c>
      <c r="W142" s="1">
        <v>42770</v>
      </c>
      <c r="X142" s="5" t="s">
        <v>4169</v>
      </c>
      <c r="Y142" s="29" t="s">
        <v>10614</v>
      </c>
      <c r="Z142" s="1" t="s">
        <v>50</v>
      </c>
    </row>
    <row r="143" spans="1:26" s="6" customFormat="1" ht="60" customHeight="1" x14ac:dyDescent="0.2">
      <c r="A143" s="5">
        <v>140</v>
      </c>
      <c r="B143" s="1" t="s">
        <v>1676</v>
      </c>
      <c r="C143" s="1" t="s">
        <v>704</v>
      </c>
      <c r="D143" s="1" t="s">
        <v>739</v>
      </c>
      <c r="E143" s="5" t="s">
        <v>4170</v>
      </c>
      <c r="F143" s="5" t="s">
        <v>748</v>
      </c>
      <c r="G143" s="5" t="s">
        <v>4171</v>
      </c>
      <c r="H143" s="5" t="s">
        <v>4172</v>
      </c>
      <c r="I143" s="5" t="s">
        <v>4173</v>
      </c>
      <c r="J143" s="5" t="s">
        <v>4170</v>
      </c>
      <c r="K143" s="5">
        <v>32.623550000000002</v>
      </c>
      <c r="L143" s="5">
        <v>73.226560000000006</v>
      </c>
      <c r="M143" s="1">
        <v>5</v>
      </c>
      <c r="N143" s="1" t="s">
        <v>745</v>
      </c>
      <c r="O143" s="1" t="s">
        <v>147</v>
      </c>
      <c r="P143" s="5" t="s">
        <v>4174</v>
      </c>
      <c r="Q143" s="1">
        <v>631</v>
      </c>
      <c r="R143" s="1">
        <v>2</v>
      </c>
      <c r="S143" s="1" t="s">
        <v>38</v>
      </c>
      <c r="T143" s="1" t="s">
        <v>38</v>
      </c>
      <c r="U143" s="1" t="s">
        <v>4150</v>
      </c>
      <c r="V143" s="8" t="s">
        <v>38</v>
      </c>
      <c r="W143" s="1">
        <v>42770</v>
      </c>
      <c r="X143" s="5" t="s">
        <v>4175</v>
      </c>
      <c r="Y143" s="29" t="s">
        <v>10614</v>
      </c>
      <c r="Z143" s="1" t="s">
        <v>50</v>
      </c>
    </row>
    <row r="144" spans="1:26" s="6" customFormat="1" ht="60" customHeight="1" x14ac:dyDescent="0.2">
      <c r="A144" s="5">
        <v>141</v>
      </c>
      <c r="B144" s="1" t="s">
        <v>1676</v>
      </c>
      <c r="C144" s="1" t="s">
        <v>704</v>
      </c>
      <c r="D144" s="1" t="s">
        <v>739</v>
      </c>
      <c r="E144" s="5" t="s">
        <v>3223</v>
      </c>
      <c r="F144" s="5" t="s">
        <v>3223</v>
      </c>
      <c r="G144" s="5" t="s">
        <v>4176</v>
      </c>
      <c r="H144" s="5" t="s">
        <v>4177</v>
      </c>
      <c r="I144" s="5" t="s">
        <v>4178</v>
      </c>
      <c r="J144" s="5" t="s">
        <v>3223</v>
      </c>
      <c r="K144" s="5">
        <v>32.649569999999997</v>
      </c>
      <c r="L144" s="5">
        <v>73.290499999999994</v>
      </c>
      <c r="M144" s="1">
        <v>12.5</v>
      </c>
      <c r="N144" s="1" t="s">
        <v>745</v>
      </c>
      <c r="O144" s="1" t="s">
        <v>147</v>
      </c>
      <c r="P144" s="5" t="s">
        <v>4179</v>
      </c>
      <c r="Q144" s="1">
        <v>435</v>
      </c>
      <c r="R144" s="1">
        <v>1</v>
      </c>
      <c r="S144" s="1" t="s">
        <v>38</v>
      </c>
      <c r="T144" s="1" t="s">
        <v>38</v>
      </c>
      <c r="U144" s="1" t="s">
        <v>4163</v>
      </c>
      <c r="V144" s="8" t="s">
        <v>38</v>
      </c>
      <c r="W144" s="1">
        <v>21385</v>
      </c>
      <c r="X144" s="5" t="s">
        <v>4180</v>
      </c>
      <c r="Y144" s="29" t="s">
        <v>10614</v>
      </c>
      <c r="Z144" s="1" t="s">
        <v>50</v>
      </c>
    </row>
    <row r="145" spans="1:26" s="6" customFormat="1" ht="60" customHeight="1" x14ac:dyDescent="0.2">
      <c r="A145" s="5">
        <v>142</v>
      </c>
      <c r="B145" s="1" t="s">
        <v>1676</v>
      </c>
      <c r="C145" s="1" t="s">
        <v>704</v>
      </c>
      <c r="D145" s="1" t="s">
        <v>739</v>
      </c>
      <c r="E145" s="5" t="s">
        <v>4181</v>
      </c>
      <c r="F145" s="5" t="s">
        <v>741</v>
      </c>
      <c r="G145" s="5" t="s">
        <v>4182</v>
      </c>
      <c r="H145" s="5" t="s">
        <v>4183</v>
      </c>
      <c r="I145" s="5" t="s">
        <v>4184</v>
      </c>
      <c r="J145" s="5" t="s">
        <v>4181</v>
      </c>
      <c r="K145" s="5">
        <v>32.591050000000003</v>
      </c>
      <c r="L145" s="5">
        <v>73.151120000000006</v>
      </c>
      <c r="M145" s="1">
        <v>6</v>
      </c>
      <c r="N145" s="1" t="s">
        <v>745</v>
      </c>
      <c r="O145" s="1" t="s">
        <v>147</v>
      </c>
      <c r="P145" s="5" t="s">
        <v>652</v>
      </c>
      <c r="Q145" s="1">
        <v>1744</v>
      </c>
      <c r="R145" s="1">
        <v>4</v>
      </c>
      <c r="S145" s="1" t="s">
        <v>38</v>
      </c>
      <c r="T145" s="1" t="s">
        <v>38</v>
      </c>
      <c r="U145" s="1" t="s">
        <v>4150</v>
      </c>
      <c r="V145" s="8" t="s">
        <v>38</v>
      </c>
      <c r="W145" s="1">
        <v>85540</v>
      </c>
      <c r="X145" s="5" t="s">
        <v>4185</v>
      </c>
      <c r="Y145" s="29" t="s">
        <v>10614</v>
      </c>
      <c r="Z145" s="1" t="s">
        <v>50</v>
      </c>
    </row>
    <row r="146" spans="1:26" s="6" customFormat="1" ht="60" customHeight="1" x14ac:dyDescent="0.2">
      <c r="A146" s="5">
        <v>143</v>
      </c>
      <c r="B146" s="1" t="s">
        <v>1676</v>
      </c>
      <c r="C146" s="1" t="s">
        <v>704</v>
      </c>
      <c r="D146" s="1" t="s">
        <v>739</v>
      </c>
      <c r="E146" s="5" t="s">
        <v>4186</v>
      </c>
      <c r="F146" s="5" t="s">
        <v>4187</v>
      </c>
      <c r="G146" s="5" t="s">
        <v>4188</v>
      </c>
      <c r="H146" s="5" t="s">
        <v>4189</v>
      </c>
      <c r="I146" s="5" t="s">
        <v>4190</v>
      </c>
      <c r="J146" s="5" t="s">
        <v>4186</v>
      </c>
      <c r="K146" s="5">
        <v>32.439576000000002</v>
      </c>
      <c r="L146" s="5">
        <v>72.681533000000002</v>
      </c>
      <c r="M146" s="1">
        <v>7</v>
      </c>
      <c r="N146" s="1" t="s">
        <v>745</v>
      </c>
      <c r="O146" s="1" t="s">
        <v>147</v>
      </c>
      <c r="P146" s="5" t="s">
        <v>822</v>
      </c>
      <c r="Q146" s="1">
        <v>170</v>
      </c>
      <c r="R146" s="1">
        <v>1</v>
      </c>
      <c r="S146" s="1" t="s">
        <v>38</v>
      </c>
      <c r="T146" s="1" t="s">
        <v>38</v>
      </c>
      <c r="U146" s="1" t="s">
        <v>4191</v>
      </c>
      <c r="V146" s="8" t="s">
        <v>38</v>
      </c>
      <c r="W146" s="1">
        <v>21385</v>
      </c>
      <c r="X146" s="5" t="s">
        <v>4192</v>
      </c>
      <c r="Y146" s="29" t="s">
        <v>10614</v>
      </c>
      <c r="Z146" s="1" t="s">
        <v>50</v>
      </c>
    </row>
    <row r="147" spans="1:26" s="6" customFormat="1" ht="60" customHeight="1" x14ac:dyDescent="0.2">
      <c r="A147" s="5">
        <v>144</v>
      </c>
      <c r="B147" s="1" t="s">
        <v>1676</v>
      </c>
      <c r="C147" s="1" t="s">
        <v>704</v>
      </c>
      <c r="D147" s="1" t="s">
        <v>739</v>
      </c>
      <c r="E147" s="5" t="s">
        <v>4193</v>
      </c>
      <c r="F147" s="5" t="s">
        <v>2746</v>
      </c>
      <c r="G147" s="5" t="s">
        <v>4194</v>
      </c>
      <c r="H147" s="5" t="s">
        <v>4167</v>
      </c>
      <c r="I147" s="5" t="s">
        <v>4195</v>
      </c>
      <c r="J147" s="5" t="s">
        <v>4193</v>
      </c>
      <c r="K147" s="5">
        <v>32.658799999999999</v>
      </c>
      <c r="L147" s="5">
        <v>73.395200000000003</v>
      </c>
      <c r="M147" s="1">
        <v>9</v>
      </c>
      <c r="N147" s="1" t="s">
        <v>745</v>
      </c>
      <c r="O147" s="1" t="s">
        <v>147</v>
      </c>
      <c r="P147" s="5" t="s">
        <v>211</v>
      </c>
      <c r="Q147" s="1">
        <v>170</v>
      </c>
      <c r="R147" s="1">
        <v>1</v>
      </c>
      <c r="S147" s="1" t="s">
        <v>38</v>
      </c>
      <c r="T147" s="1" t="s">
        <v>38</v>
      </c>
      <c r="U147" s="1" t="s">
        <v>4196</v>
      </c>
      <c r="V147" s="8" t="s">
        <v>38</v>
      </c>
      <c r="W147" s="1">
        <v>21385</v>
      </c>
      <c r="X147" s="5" t="s">
        <v>4197</v>
      </c>
      <c r="Y147" s="29" t="s">
        <v>10614</v>
      </c>
      <c r="Z147" s="1" t="s">
        <v>50</v>
      </c>
    </row>
    <row r="148" spans="1:26" s="6" customFormat="1" ht="60" customHeight="1" x14ac:dyDescent="0.2">
      <c r="A148" s="5">
        <v>145</v>
      </c>
      <c r="B148" s="1" t="s">
        <v>1676</v>
      </c>
      <c r="C148" s="1" t="s">
        <v>704</v>
      </c>
      <c r="D148" s="1" t="s">
        <v>739</v>
      </c>
      <c r="E148" s="5" t="s">
        <v>4198</v>
      </c>
      <c r="F148" s="5" t="s">
        <v>4199</v>
      </c>
      <c r="G148" s="5" t="s">
        <v>4200</v>
      </c>
      <c r="H148" s="5" t="s">
        <v>4167</v>
      </c>
      <c r="I148" s="5" t="s">
        <v>4201</v>
      </c>
      <c r="J148" s="5" t="s">
        <v>4198</v>
      </c>
      <c r="K148" s="5">
        <v>32.534140000000001</v>
      </c>
      <c r="L148" s="5">
        <v>72.938869999999994</v>
      </c>
      <c r="M148" s="1">
        <v>8</v>
      </c>
      <c r="N148" s="1" t="s">
        <v>745</v>
      </c>
      <c r="O148" s="1" t="s">
        <v>147</v>
      </c>
      <c r="P148" s="5" t="s">
        <v>822</v>
      </c>
      <c r="Q148" s="1">
        <v>436</v>
      </c>
      <c r="R148" s="1">
        <v>1</v>
      </c>
      <c r="S148" s="1" t="s">
        <v>38</v>
      </c>
      <c r="T148" s="1" t="s">
        <v>38</v>
      </c>
      <c r="U148" s="1" t="s">
        <v>4202</v>
      </c>
      <c r="V148" s="8" t="s">
        <v>38</v>
      </c>
      <c r="W148" s="1">
        <v>21385</v>
      </c>
      <c r="X148" s="1" t="s">
        <v>4203</v>
      </c>
      <c r="Y148" s="29" t="s">
        <v>10614</v>
      </c>
      <c r="Z148" s="1" t="s">
        <v>50</v>
      </c>
    </row>
    <row r="149" spans="1:26" s="6" customFormat="1" ht="60" customHeight="1" x14ac:dyDescent="0.2">
      <c r="A149" s="5">
        <v>146</v>
      </c>
      <c r="B149" s="1" t="s">
        <v>1676</v>
      </c>
      <c r="C149" s="1" t="s">
        <v>704</v>
      </c>
      <c r="D149" s="1" t="s">
        <v>739</v>
      </c>
      <c r="E149" s="5" t="s">
        <v>740</v>
      </c>
      <c r="F149" s="5" t="s">
        <v>4204</v>
      </c>
      <c r="G149" s="5" t="s">
        <v>4205</v>
      </c>
      <c r="H149" s="5" t="s">
        <v>4167</v>
      </c>
      <c r="I149" s="5" t="s">
        <v>4206</v>
      </c>
      <c r="J149" s="5" t="s">
        <v>740</v>
      </c>
      <c r="K149" s="5">
        <v>32.590800000000002</v>
      </c>
      <c r="L149" s="5">
        <v>73.117800000000003</v>
      </c>
      <c r="M149" s="1">
        <v>10</v>
      </c>
      <c r="N149" s="1" t="s">
        <v>745</v>
      </c>
      <c r="O149" s="1" t="s">
        <v>147</v>
      </c>
      <c r="P149" s="5" t="s">
        <v>822</v>
      </c>
      <c r="Q149" s="1">
        <v>510</v>
      </c>
      <c r="R149" s="1">
        <v>3</v>
      </c>
      <c r="S149" s="1" t="s">
        <v>38</v>
      </c>
      <c r="T149" s="1" t="s">
        <v>38</v>
      </c>
      <c r="U149" s="1" t="s">
        <v>4207</v>
      </c>
      <c r="V149" s="8" t="s">
        <v>38</v>
      </c>
      <c r="W149" s="1">
        <v>64155</v>
      </c>
      <c r="X149" s="5" t="s">
        <v>4208</v>
      </c>
      <c r="Y149" s="29" t="s">
        <v>10614</v>
      </c>
      <c r="Z149" s="1" t="s">
        <v>50</v>
      </c>
    </row>
    <row r="150" spans="1:26" s="6" customFormat="1" ht="60" customHeight="1" x14ac:dyDescent="0.2">
      <c r="A150" s="5">
        <v>147</v>
      </c>
      <c r="B150" s="1" t="s">
        <v>1676</v>
      </c>
      <c r="C150" s="1" t="s">
        <v>704</v>
      </c>
      <c r="D150" s="1" t="s">
        <v>739</v>
      </c>
      <c r="E150" s="5" t="s">
        <v>4199</v>
      </c>
      <c r="F150" s="5" t="s">
        <v>4199</v>
      </c>
      <c r="G150" s="5" t="s">
        <v>4209</v>
      </c>
      <c r="H150" s="5" t="s">
        <v>4210</v>
      </c>
      <c r="I150" s="5" t="s">
        <v>4211</v>
      </c>
      <c r="J150" s="5" t="s">
        <v>4199</v>
      </c>
      <c r="K150" s="5">
        <v>32.540059999999997</v>
      </c>
      <c r="L150" s="5">
        <v>72.933710000000005</v>
      </c>
      <c r="M150" s="1">
        <v>11</v>
      </c>
      <c r="N150" s="1" t="s">
        <v>745</v>
      </c>
      <c r="O150" s="1" t="s">
        <v>147</v>
      </c>
      <c r="P150" s="5" t="s">
        <v>822</v>
      </c>
      <c r="Q150" s="1">
        <v>510</v>
      </c>
      <c r="R150" s="1">
        <v>3</v>
      </c>
      <c r="S150" s="1" t="s">
        <v>38</v>
      </c>
      <c r="T150" s="1" t="s">
        <v>38</v>
      </c>
      <c r="U150" s="1" t="s">
        <v>4207</v>
      </c>
      <c r="V150" s="8" t="s">
        <v>38</v>
      </c>
      <c r="W150" s="1">
        <v>64155</v>
      </c>
      <c r="X150" s="5" t="s">
        <v>4212</v>
      </c>
      <c r="Y150" s="29" t="s">
        <v>10614</v>
      </c>
      <c r="Z150" s="1" t="s">
        <v>50</v>
      </c>
    </row>
    <row r="151" spans="1:26" s="6" customFormat="1" ht="60" customHeight="1" x14ac:dyDescent="0.2">
      <c r="A151" s="5">
        <v>148</v>
      </c>
      <c r="B151" s="1" t="s">
        <v>1676</v>
      </c>
      <c r="C151" s="1" t="s">
        <v>704</v>
      </c>
      <c r="D151" s="1" t="s">
        <v>739</v>
      </c>
      <c r="E151" s="5" t="s">
        <v>911</v>
      </c>
      <c r="F151" s="5" t="s">
        <v>4213</v>
      </c>
      <c r="G151" s="5" t="s">
        <v>4214</v>
      </c>
      <c r="H151" s="5" t="s">
        <v>4215</v>
      </c>
      <c r="I151" s="5" t="s">
        <v>4216</v>
      </c>
      <c r="J151" s="5" t="s">
        <v>911</v>
      </c>
      <c r="K151" s="5">
        <v>32.517429999999997</v>
      </c>
      <c r="L151" s="5">
        <v>72.690420000000003</v>
      </c>
      <c r="M151" s="1">
        <v>11</v>
      </c>
      <c r="N151" s="1" t="s">
        <v>745</v>
      </c>
      <c r="O151" s="1" t="s">
        <v>147</v>
      </c>
      <c r="P151" s="5" t="s">
        <v>652</v>
      </c>
      <c r="Q151" s="1">
        <v>850</v>
      </c>
      <c r="R151" s="1">
        <v>5</v>
      </c>
      <c r="S151" s="1" t="s">
        <v>38</v>
      </c>
      <c r="T151" s="1" t="s">
        <v>38</v>
      </c>
      <c r="U151" s="1" t="s">
        <v>3865</v>
      </c>
      <c r="V151" s="8" t="s">
        <v>38</v>
      </c>
      <c r="W151" s="1">
        <v>106925</v>
      </c>
      <c r="X151" s="5" t="s">
        <v>4217</v>
      </c>
      <c r="Y151" s="29" t="s">
        <v>10614</v>
      </c>
      <c r="Z151" s="1" t="s">
        <v>50</v>
      </c>
    </row>
    <row r="152" spans="1:26" s="6" customFormat="1" ht="60" customHeight="1" x14ac:dyDescent="0.2">
      <c r="A152" s="5">
        <v>149</v>
      </c>
      <c r="B152" s="1" t="s">
        <v>1676</v>
      </c>
      <c r="C152" s="1" t="s">
        <v>704</v>
      </c>
      <c r="D152" s="1" t="s">
        <v>739</v>
      </c>
      <c r="E152" s="5" t="s">
        <v>911</v>
      </c>
      <c r="F152" s="5" t="s">
        <v>4213</v>
      </c>
      <c r="G152" s="5" t="s">
        <v>4218</v>
      </c>
      <c r="H152" s="5" t="s">
        <v>4219</v>
      </c>
      <c r="I152" s="5" t="s">
        <v>4216</v>
      </c>
      <c r="J152" s="5" t="s">
        <v>911</v>
      </c>
      <c r="K152" s="5">
        <v>32.516820000000003</v>
      </c>
      <c r="L152" s="5">
        <v>72.898660000000007</v>
      </c>
      <c r="M152" s="1">
        <v>12</v>
      </c>
      <c r="N152" s="1" t="s">
        <v>745</v>
      </c>
      <c r="O152" s="1" t="s">
        <v>147</v>
      </c>
      <c r="P152" s="5" t="s">
        <v>652</v>
      </c>
      <c r="Q152" s="1">
        <v>850</v>
      </c>
      <c r="R152" s="1">
        <v>5</v>
      </c>
      <c r="S152" s="1" t="s">
        <v>38</v>
      </c>
      <c r="T152" s="1" t="s">
        <v>38</v>
      </c>
      <c r="U152" s="1" t="s">
        <v>3865</v>
      </c>
      <c r="V152" s="8" t="s">
        <v>38</v>
      </c>
      <c r="W152" s="1">
        <v>106925</v>
      </c>
      <c r="X152" s="5" t="s">
        <v>4220</v>
      </c>
      <c r="Y152" s="29" t="s">
        <v>10614</v>
      </c>
      <c r="Z152" s="1" t="s">
        <v>50</v>
      </c>
    </row>
    <row r="153" spans="1:26" s="6" customFormat="1" ht="60" customHeight="1" x14ac:dyDescent="0.2">
      <c r="A153" s="5">
        <v>150</v>
      </c>
      <c r="B153" s="1" t="s">
        <v>1676</v>
      </c>
      <c r="C153" s="1" t="s">
        <v>704</v>
      </c>
      <c r="D153" s="1" t="s">
        <v>739</v>
      </c>
      <c r="E153" s="5" t="s">
        <v>4221</v>
      </c>
      <c r="F153" s="5" t="s">
        <v>2746</v>
      </c>
      <c r="G153" s="5" t="s">
        <v>4222</v>
      </c>
      <c r="H153" s="5" t="s">
        <v>4223</v>
      </c>
      <c r="I153" s="5" t="s">
        <v>4224</v>
      </c>
      <c r="J153" s="5" t="s">
        <v>4221</v>
      </c>
      <c r="K153" s="5">
        <v>32.643050000000002</v>
      </c>
      <c r="L153" s="5">
        <v>73.347239999999999</v>
      </c>
      <c r="M153" s="1">
        <v>10</v>
      </c>
      <c r="N153" s="1" t="s">
        <v>745</v>
      </c>
      <c r="O153" s="1" t="s">
        <v>147</v>
      </c>
      <c r="P153" s="5" t="s">
        <v>4225</v>
      </c>
      <c r="Q153" s="1">
        <v>850</v>
      </c>
      <c r="R153" s="1">
        <v>5</v>
      </c>
      <c r="S153" s="1" t="s">
        <v>38</v>
      </c>
      <c r="T153" s="1" t="s">
        <v>38</v>
      </c>
      <c r="U153" s="1" t="s">
        <v>3881</v>
      </c>
      <c r="V153" s="8" t="s">
        <v>38</v>
      </c>
      <c r="W153" s="1">
        <v>106925</v>
      </c>
      <c r="X153" s="5" t="s">
        <v>4226</v>
      </c>
      <c r="Y153" s="29" t="s">
        <v>10614</v>
      </c>
      <c r="Z153" s="1" t="s">
        <v>50</v>
      </c>
    </row>
    <row r="154" spans="1:26" s="6" customFormat="1" ht="60" customHeight="1" x14ac:dyDescent="0.2">
      <c r="A154" s="5">
        <v>151</v>
      </c>
      <c r="B154" s="1" t="s">
        <v>1676</v>
      </c>
      <c r="C154" s="1" t="s">
        <v>704</v>
      </c>
      <c r="D154" s="1" t="s">
        <v>739</v>
      </c>
      <c r="E154" s="5" t="s">
        <v>3223</v>
      </c>
      <c r="F154" s="5" t="s">
        <v>3223</v>
      </c>
      <c r="G154" s="5" t="s">
        <v>4227</v>
      </c>
      <c r="H154" s="5" t="s">
        <v>4228</v>
      </c>
      <c r="I154" s="5" t="s">
        <v>4229</v>
      </c>
      <c r="J154" s="5" t="s">
        <v>3223</v>
      </c>
      <c r="K154" s="5">
        <v>32.646599999999999</v>
      </c>
      <c r="L154" s="5">
        <v>73.285830000000004</v>
      </c>
      <c r="M154" s="1">
        <v>9</v>
      </c>
      <c r="N154" s="1" t="s">
        <v>745</v>
      </c>
      <c r="O154" s="1" t="s">
        <v>147</v>
      </c>
      <c r="P154" s="5" t="s">
        <v>652</v>
      </c>
      <c r="Q154" s="1">
        <v>680</v>
      </c>
      <c r="R154" s="1">
        <v>4</v>
      </c>
      <c r="S154" s="1" t="s">
        <v>38</v>
      </c>
      <c r="T154" s="1" t="s">
        <v>38</v>
      </c>
      <c r="U154" s="1" t="s">
        <v>4230</v>
      </c>
      <c r="V154" s="8" t="s">
        <v>38</v>
      </c>
      <c r="W154" s="1">
        <v>85540</v>
      </c>
      <c r="X154" s="5" t="s">
        <v>4231</v>
      </c>
      <c r="Y154" s="29" t="s">
        <v>10614</v>
      </c>
      <c r="Z154" s="1" t="s">
        <v>50</v>
      </c>
    </row>
    <row r="155" spans="1:26" s="6" customFormat="1" ht="60" customHeight="1" x14ac:dyDescent="0.2">
      <c r="A155" s="5">
        <v>152</v>
      </c>
      <c r="B155" s="1" t="s">
        <v>1676</v>
      </c>
      <c r="C155" s="1" t="s">
        <v>704</v>
      </c>
      <c r="D155" s="1" t="s">
        <v>739</v>
      </c>
      <c r="E155" s="5" t="s">
        <v>4232</v>
      </c>
      <c r="F155" s="5" t="s">
        <v>907</v>
      </c>
      <c r="G155" s="5" t="s">
        <v>4233</v>
      </c>
      <c r="H155" s="5" t="s">
        <v>4234</v>
      </c>
      <c r="I155" s="5" t="s">
        <v>4235</v>
      </c>
      <c r="J155" s="5" t="s">
        <v>4232</v>
      </c>
      <c r="K155" s="5">
        <v>32.466529999999999</v>
      </c>
      <c r="L155" s="5">
        <v>72.788730000000001</v>
      </c>
      <c r="M155" s="1">
        <v>6</v>
      </c>
      <c r="N155" s="1" t="s">
        <v>745</v>
      </c>
      <c r="O155" s="1" t="s">
        <v>147</v>
      </c>
      <c r="P155" s="5" t="s">
        <v>652</v>
      </c>
      <c r="Q155" s="1">
        <v>680</v>
      </c>
      <c r="R155" s="1">
        <v>4</v>
      </c>
      <c r="S155" s="1" t="s">
        <v>38</v>
      </c>
      <c r="T155" s="1" t="s">
        <v>38</v>
      </c>
      <c r="U155" s="1" t="s">
        <v>3881</v>
      </c>
      <c r="V155" s="8" t="s">
        <v>38</v>
      </c>
      <c r="W155" s="1">
        <v>85540</v>
      </c>
      <c r="X155" s="5" t="s">
        <v>4236</v>
      </c>
      <c r="Y155" s="29" t="s">
        <v>10614</v>
      </c>
      <c r="Z155" s="1" t="s">
        <v>50</v>
      </c>
    </row>
    <row r="156" spans="1:26" s="6" customFormat="1" ht="60" customHeight="1" x14ac:dyDescent="0.2">
      <c r="A156" s="5">
        <v>153</v>
      </c>
      <c r="B156" s="1" t="s">
        <v>1676</v>
      </c>
      <c r="C156" s="1" t="s">
        <v>704</v>
      </c>
      <c r="D156" s="1" t="s">
        <v>739</v>
      </c>
      <c r="E156" s="5" t="s">
        <v>4237</v>
      </c>
      <c r="F156" s="5" t="s">
        <v>907</v>
      </c>
      <c r="G156" s="5" t="s">
        <v>4238</v>
      </c>
      <c r="H156" s="5" t="s">
        <v>4239</v>
      </c>
      <c r="I156" s="5" t="s">
        <v>4240</v>
      </c>
      <c r="J156" s="5" t="s">
        <v>4237</v>
      </c>
      <c r="K156" s="5">
        <v>32.513454000000003</v>
      </c>
      <c r="L156" s="5">
        <v>72.846630000000005</v>
      </c>
      <c r="M156" s="1">
        <v>12</v>
      </c>
      <c r="N156" s="1" t="s">
        <v>745</v>
      </c>
      <c r="O156" s="1" t="s">
        <v>147</v>
      </c>
      <c r="P156" s="5" t="s">
        <v>1620</v>
      </c>
      <c r="Q156" s="1">
        <v>850</v>
      </c>
      <c r="R156" s="1">
        <v>5</v>
      </c>
      <c r="S156" s="1" t="s">
        <v>38</v>
      </c>
      <c r="T156" s="1" t="s">
        <v>38</v>
      </c>
      <c r="U156" s="1" t="s">
        <v>3874</v>
      </c>
      <c r="V156" s="8" t="s">
        <v>38</v>
      </c>
      <c r="W156" s="1">
        <v>106925</v>
      </c>
      <c r="X156" s="5" t="s">
        <v>4241</v>
      </c>
      <c r="Y156" s="29" t="s">
        <v>10614</v>
      </c>
      <c r="Z156" s="1" t="s">
        <v>50</v>
      </c>
    </row>
    <row r="157" spans="1:26" s="6" customFormat="1" ht="60" customHeight="1" x14ac:dyDescent="0.2">
      <c r="A157" s="5">
        <v>154</v>
      </c>
      <c r="B157" s="1" t="s">
        <v>1676</v>
      </c>
      <c r="C157" s="1" t="s">
        <v>704</v>
      </c>
      <c r="D157" s="1" t="s">
        <v>739</v>
      </c>
      <c r="E157" s="5" t="s">
        <v>3223</v>
      </c>
      <c r="F157" s="5" t="s">
        <v>3223</v>
      </c>
      <c r="G157" s="5" t="s">
        <v>4242</v>
      </c>
      <c r="H157" s="5" t="s">
        <v>4243</v>
      </c>
      <c r="I157" s="5" t="s">
        <v>4244</v>
      </c>
      <c r="J157" s="5" t="s">
        <v>3223</v>
      </c>
      <c r="K157" s="5">
        <v>32.645299999999999</v>
      </c>
      <c r="L157" s="5">
        <v>73.285700000000006</v>
      </c>
      <c r="M157" s="1">
        <v>12</v>
      </c>
      <c r="N157" s="1" t="s">
        <v>745</v>
      </c>
      <c r="O157" s="1" t="s">
        <v>147</v>
      </c>
      <c r="P157" s="5" t="s">
        <v>652</v>
      </c>
      <c r="Q157" s="1">
        <v>680</v>
      </c>
      <c r="R157" s="1">
        <v>4</v>
      </c>
      <c r="S157" s="1" t="s">
        <v>38</v>
      </c>
      <c r="T157" s="1" t="s">
        <v>38</v>
      </c>
      <c r="U157" s="1" t="s">
        <v>3907</v>
      </c>
      <c r="V157" s="8" t="s">
        <v>38</v>
      </c>
      <c r="W157" s="1">
        <v>85540</v>
      </c>
      <c r="X157" s="5" t="s">
        <v>4245</v>
      </c>
      <c r="Y157" s="29" t="s">
        <v>10614</v>
      </c>
      <c r="Z157" s="1" t="s">
        <v>50</v>
      </c>
    </row>
    <row r="158" spans="1:26" s="6" customFormat="1" ht="60" customHeight="1" x14ac:dyDescent="0.2">
      <c r="A158" s="5">
        <v>155</v>
      </c>
      <c r="B158" s="1" t="s">
        <v>1676</v>
      </c>
      <c r="C158" s="1" t="s">
        <v>704</v>
      </c>
      <c r="D158" s="1" t="s">
        <v>739</v>
      </c>
      <c r="E158" s="5" t="s">
        <v>4246</v>
      </c>
      <c r="F158" s="5" t="s">
        <v>4199</v>
      </c>
      <c r="G158" s="5" t="s">
        <v>4247</v>
      </c>
      <c r="H158" s="5" t="s">
        <v>4248</v>
      </c>
      <c r="I158" s="5" t="s">
        <v>4249</v>
      </c>
      <c r="J158" s="5" t="s">
        <v>4246</v>
      </c>
      <c r="K158" s="5">
        <v>32.582369999999997</v>
      </c>
      <c r="L158" s="5">
        <v>73.023449999999997</v>
      </c>
      <c r="M158" s="1">
        <v>5</v>
      </c>
      <c r="N158" s="1" t="s">
        <v>745</v>
      </c>
      <c r="O158" s="1" t="s">
        <v>147</v>
      </c>
      <c r="P158" s="5" t="s">
        <v>652</v>
      </c>
      <c r="Q158" s="1">
        <v>850</v>
      </c>
      <c r="R158" s="1">
        <v>5</v>
      </c>
      <c r="S158" s="1" t="s">
        <v>38</v>
      </c>
      <c r="T158" s="1" t="s">
        <v>38</v>
      </c>
      <c r="U158" s="1" t="s">
        <v>4202</v>
      </c>
      <c r="V158" s="8" t="s">
        <v>38</v>
      </c>
      <c r="W158" s="1">
        <v>106925</v>
      </c>
      <c r="X158" s="5" t="s">
        <v>4250</v>
      </c>
      <c r="Y158" s="29" t="s">
        <v>10614</v>
      </c>
      <c r="Z158" s="1" t="s">
        <v>50</v>
      </c>
    </row>
    <row r="159" spans="1:26" s="6" customFormat="1" ht="60" customHeight="1" x14ac:dyDescent="0.2">
      <c r="A159" s="5">
        <v>156</v>
      </c>
      <c r="B159" s="1" t="s">
        <v>1676</v>
      </c>
      <c r="C159" s="1" t="s">
        <v>704</v>
      </c>
      <c r="D159" s="1" t="s">
        <v>739</v>
      </c>
      <c r="E159" s="5" t="s">
        <v>4251</v>
      </c>
      <c r="F159" s="5" t="s">
        <v>4199</v>
      </c>
      <c r="G159" s="5" t="s">
        <v>4252</v>
      </c>
      <c r="H159" s="5" t="s">
        <v>4253</v>
      </c>
      <c r="I159" s="5" t="s">
        <v>4254</v>
      </c>
      <c r="J159" s="5" t="s">
        <v>4251</v>
      </c>
      <c r="K159" s="5">
        <v>32.534010000000002</v>
      </c>
      <c r="L159" s="5">
        <v>72.938969999999998</v>
      </c>
      <c r="M159" s="1">
        <v>5</v>
      </c>
      <c r="N159" s="1" t="s">
        <v>745</v>
      </c>
      <c r="O159" s="1" t="s">
        <v>147</v>
      </c>
      <c r="P159" s="5" t="s">
        <v>652</v>
      </c>
      <c r="Q159" s="1">
        <v>850</v>
      </c>
      <c r="R159" s="1">
        <v>5</v>
      </c>
      <c r="S159" s="1" t="s">
        <v>38</v>
      </c>
      <c r="T159" s="1" t="s">
        <v>38</v>
      </c>
      <c r="U159" s="1" t="s">
        <v>4202</v>
      </c>
      <c r="V159" s="8" t="s">
        <v>38</v>
      </c>
      <c r="W159" s="1">
        <v>106925</v>
      </c>
      <c r="X159" s="5" t="s">
        <v>4255</v>
      </c>
      <c r="Y159" s="29" t="s">
        <v>10614</v>
      </c>
      <c r="Z159" s="1" t="s">
        <v>50</v>
      </c>
    </row>
    <row r="160" spans="1:26" s="6" customFormat="1" ht="60" customHeight="1" x14ac:dyDescent="0.2">
      <c r="A160" s="5">
        <v>157</v>
      </c>
      <c r="B160" s="1" t="s">
        <v>1676</v>
      </c>
      <c r="C160" s="1" t="s">
        <v>704</v>
      </c>
      <c r="D160" s="1" t="s">
        <v>739</v>
      </c>
      <c r="E160" s="5" t="s">
        <v>4256</v>
      </c>
      <c r="F160" s="5" t="s">
        <v>748</v>
      </c>
      <c r="G160" s="5" t="s">
        <v>4257</v>
      </c>
      <c r="H160" s="5" t="s">
        <v>4258</v>
      </c>
      <c r="I160" s="5" t="s">
        <v>4259</v>
      </c>
      <c r="J160" s="5" t="s">
        <v>4256</v>
      </c>
      <c r="K160" s="5">
        <v>32.6325</v>
      </c>
      <c r="L160" s="5">
        <v>73.224100000000007</v>
      </c>
      <c r="M160" s="1">
        <v>5</v>
      </c>
      <c r="N160" s="1" t="s">
        <v>745</v>
      </c>
      <c r="O160" s="1" t="s">
        <v>147</v>
      </c>
      <c r="P160" s="5" t="s">
        <v>652</v>
      </c>
      <c r="Q160" s="1">
        <v>680</v>
      </c>
      <c r="R160" s="1">
        <v>4</v>
      </c>
      <c r="S160" s="1" t="s">
        <v>38</v>
      </c>
      <c r="T160" s="1" t="s">
        <v>38</v>
      </c>
      <c r="U160" s="1" t="s">
        <v>3881</v>
      </c>
      <c r="V160" s="8" t="s">
        <v>38</v>
      </c>
      <c r="W160" s="1">
        <v>85540</v>
      </c>
      <c r="X160" s="5" t="s">
        <v>4260</v>
      </c>
      <c r="Y160" s="29" t="s">
        <v>10614</v>
      </c>
      <c r="Z160" s="1" t="s">
        <v>50</v>
      </c>
    </row>
    <row r="161" spans="1:26" s="6" customFormat="1" ht="60" customHeight="1" x14ac:dyDescent="0.2">
      <c r="A161" s="5">
        <v>158</v>
      </c>
      <c r="B161" s="1" t="s">
        <v>1676</v>
      </c>
      <c r="C161" s="1" t="s">
        <v>704</v>
      </c>
      <c r="D161" s="1" t="s">
        <v>739</v>
      </c>
      <c r="E161" s="5" t="s">
        <v>4186</v>
      </c>
      <c r="F161" s="5" t="s">
        <v>4187</v>
      </c>
      <c r="G161" s="5" t="s">
        <v>4261</v>
      </c>
      <c r="H161" s="5" t="s">
        <v>4262</v>
      </c>
      <c r="I161" s="5" t="s">
        <v>4263</v>
      </c>
      <c r="J161" s="5" t="s">
        <v>4186</v>
      </c>
      <c r="K161" s="5">
        <v>32.448459999999997</v>
      </c>
      <c r="L161" s="5">
        <v>72.690449999999998</v>
      </c>
      <c r="M161" s="1">
        <v>9</v>
      </c>
      <c r="N161" s="1" t="s">
        <v>745</v>
      </c>
      <c r="O161" s="1" t="s">
        <v>147</v>
      </c>
      <c r="P161" s="5" t="s">
        <v>652</v>
      </c>
      <c r="Q161" s="1">
        <v>850</v>
      </c>
      <c r="R161" s="1">
        <v>5</v>
      </c>
      <c r="S161" s="1" t="s">
        <v>38</v>
      </c>
      <c r="T161" s="1" t="s">
        <v>38</v>
      </c>
      <c r="U161" s="1" t="s">
        <v>4264</v>
      </c>
      <c r="V161" s="8" t="s">
        <v>38</v>
      </c>
      <c r="W161" s="1">
        <v>106925</v>
      </c>
      <c r="X161" s="5" t="s">
        <v>4265</v>
      </c>
      <c r="Y161" s="29" t="s">
        <v>10614</v>
      </c>
      <c r="Z161" s="1" t="s">
        <v>50</v>
      </c>
    </row>
    <row r="162" spans="1:26" s="6" customFormat="1" ht="60" customHeight="1" x14ac:dyDescent="0.2">
      <c r="A162" s="5">
        <v>159</v>
      </c>
      <c r="B162" s="1" t="s">
        <v>1676</v>
      </c>
      <c r="C162" s="1" t="s">
        <v>704</v>
      </c>
      <c r="D162" s="1" t="s">
        <v>739</v>
      </c>
      <c r="E162" s="5" t="s">
        <v>4237</v>
      </c>
      <c r="F162" s="5" t="s">
        <v>907</v>
      </c>
      <c r="G162" s="5" t="s">
        <v>4266</v>
      </c>
      <c r="H162" s="5" t="s">
        <v>4267</v>
      </c>
      <c r="I162" s="5" t="s">
        <v>4268</v>
      </c>
      <c r="J162" s="5" t="s">
        <v>4237</v>
      </c>
      <c r="K162" s="5">
        <v>32.514867500000001</v>
      </c>
      <c r="L162" s="5">
        <v>72.846620000000001</v>
      </c>
      <c r="M162" s="1">
        <v>9</v>
      </c>
      <c r="N162" s="1" t="s">
        <v>745</v>
      </c>
      <c r="O162" s="1" t="s">
        <v>147</v>
      </c>
      <c r="P162" s="5" t="s">
        <v>652</v>
      </c>
      <c r="Q162" s="1">
        <v>850</v>
      </c>
      <c r="R162" s="1">
        <v>5</v>
      </c>
      <c r="S162" s="1" t="s">
        <v>38</v>
      </c>
      <c r="T162" s="1" t="s">
        <v>38</v>
      </c>
      <c r="U162" s="1" t="s">
        <v>4269</v>
      </c>
      <c r="V162" s="8" t="s">
        <v>38</v>
      </c>
      <c r="W162" s="1">
        <v>106925</v>
      </c>
      <c r="X162" s="5" t="s">
        <v>4270</v>
      </c>
      <c r="Y162" s="29" t="s">
        <v>10614</v>
      </c>
      <c r="Z162" s="1" t="s">
        <v>50</v>
      </c>
    </row>
    <row r="163" spans="1:26" s="6" customFormat="1" ht="60" customHeight="1" x14ac:dyDescent="0.2">
      <c r="A163" s="5">
        <v>160</v>
      </c>
      <c r="B163" s="1" t="s">
        <v>1676</v>
      </c>
      <c r="C163" s="1" t="s">
        <v>704</v>
      </c>
      <c r="D163" s="1" t="s">
        <v>739</v>
      </c>
      <c r="E163" s="5" t="s">
        <v>4237</v>
      </c>
      <c r="F163" s="5" t="s">
        <v>907</v>
      </c>
      <c r="G163" s="5" t="s">
        <v>4271</v>
      </c>
      <c r="H163" s="5" t="s">
        <v>4272</v>
      </c>
      <c r="I163" s="5" t="s">
        <v>4273</v>
      </c>
      <c r="J163" s="5" t="s">
        <v>4237</v>
      </c>
      <c r="K163" s="5">
        <v>32.5141086</v>
      </c>
      <c r="L163" s="5">
        <v>72.84657</v>
      </c>
      <c r="M163" s="1">
        <v>9</v>
      </c>
      <c r="N163" s="1" t="s">
        <v>745</v>
      </c>
      <c r="O163" s="1" t="s">
        <v>147</v>
      </c>
      <c r="P163" s="5" t="s">
        <v>652</v>
      </c>
      <c r="Q163" s="1">
        <v>850</v>
      </c>
      <c r="R163" s="1">
        <v>5</v>
      </c>
      <c r="S163" s="1" t="s">
        <v>38</v>
      </c>
      <c r="T163" s="1" t="s">
        <v>38</v>
      </c>
      <c r="U163" s="1" t="s">
        <v>4269</v>
      </c>
      <c r="V163" s="8" t="s">
        <v>38</v>
      </c>
      <c r="W163" s="1">
        <v>106925</v>
      </c>
      <c r="X163" s="5" t="s">
        <v>4274</v>
      </c>
      <c r="Y163" s="29" t="s">
        <v>10614</v>
      </c>
      <c r="Z163" s="1" t="s">
        <v>50</v>
      </c>
    </row>
    <row r="164" spans="1:26" s="6" customFormat="1" ht="60" customHeight="1" x14ac:dyDescent="0.2">
      <c r="A164" s="5">
        <v>161</v>
      </c>
      <c r="B164" s="1" t="s">
        <v>1676</v>
      </c>
      <c r="C164" s="1" t="s">
        <v>704</v>
      </c>
      <c r="D164" s="1" t="s">
        <v>739</v>
      </c>
      <c r="E164" s="5" t="s">
        <v>4237</v>
      </c>
      <c r="F164" s="5" t="s">
        <v>907</v>
      </c>
      <c r="G164" s="5" t="s">
        <v>4275</v>
      </c>
      <c r="H164" s="5" t="s">
        <v>4276</v>
      </c>
      <c r="I164" s="5" t="s">
        <v>4273</v>
      </c>
      <c r="J164" s="5" t="s">
        <v>4237</v>
      </c>
      <c r="K164" s="5">
        <v>32.514830000000003</v>
      </c>
      <c r="L164" s="5">
        <v>72.846829999999997</v>
      </c>
      <c r="M164" s="1">
        <v>10</v>
      </c>
      <c r="N164" s="1" t="s">
        <v>745</v>
      </c>
      <c r="O164" s="1" t="s">
        <v>147</v>
      </c>
      <c r="P164" s="5" t="s">
        <v>652</v>
      </c>
      <c r="Q164" s="1">
        <v>850</v>
      </c>
      <c r="R164" s="1">
        <v>5</v>
      </c>
      <c r="S164" s="1" t="s">
        <v>38</v>
      </c>
      <c r="T164" s="1" t="s">
        <v>38</v>
      </c>
      <c r="U164" s="1" t="s">
        <v>4269</v>
      </c>
      <c r="V164" s="8" t="s">
        <v>38</v>
      </c>
      <c r="W164" s="1">
        <v>106925</v>
      </c>
      <c r="X164" s="5" t="s">
        <v>4277</v>
      </c>
      <c r="Y164" s="29" t="s">
        <v>10614</v>
      </c>
      <c r="Z164" s="1" t="s">
        <v>50</v>
      </c>
    </row>
    <row r="165" spans="1:26" s="6" customFormat="1" ht="100.5" customHeight="1" x14ac:dyDescent="0.2">
      <c r="A165" s="5">
        <v>162</v>
      </c>
      <c r="B165" s="5" t="s">
        <v>1676</v>
      </c>
      <c r="C165" s="5" t="s">
        <v>704</v>
      </c>
      <c r="D165" s="5" t="s">
        <v>2965</v>
      </c>
      <c r="E165" s="5" t="s">
        <v>4278</v>
      </c>
      <c r="F165" s="5" t="s">
        <v>4279</v>
      </c>
      <c r="G165" s="5" t="s">
        <v>4280</v>
      </c>
      <c r="H165" s="5" t="s">
        <v>4281</v>
      </c>
      <c r="I165" s="5" t="s">
        <v>4282</v>
      </c>
      <c r="J165" s="5" t="s">
        <v>4278</v>
      </c>
      <c r="K165" s="5">
        <v>33.101599999999998</v>
      </c>
      <c r="L165" s="5">
        <v>73.352000000000004</v>
      </c>
      <c r="M165" s="5">
        <v>25</v>
      </c>
      <c r="N165" s="5" t="s">
        <v>745</v>
      </c>
      <c r="O165" s="1" t="s">
        <v>147</v>
      </c>
      <c r="P165" s="5" t="s">
        <v>4283</v>
      </c>
      <c r="Q165" s="5">
        <v>850</v>
      </c>
      <c r="R165" s="5">
        <v>5</v>
      </c>
      <c r="S165" s="5" t="s">
        <v>38</v>
      </c>
      <c r="T165" s="5" t="s">
        <v>38</v>
      </c>
      <c r="U165" s="5" t="s">
        <v>4284</v>
      </c>
      <c r="V165" s="8" t="s">
        <v>38</v>
      </c>
      <c r="W165" s="5">
        <v>106925</v>
      </c>
      <c r="X165" s="5" t="s">
        <v>4285</v>
      </c>
      <c r="Y165" s="29" t="s">
        <v>10614</v>
      </c>
      <c r="Z165" s="5" t="s">
        <v>4286</v>
      </c>
    </row>
    <row r="166" spans="1:26" s="6" customFormat="1" ht="60" customHeight="1" x14ac:dyDescent="0.2">
      <c r="A166" s="5">
        <v>163</v>
      </c>
      <c r="B166" s="5" t="s">
        <v>1676</v>
      </c>
      <c r="C166" s="5" t="s">
        <v>704</v>
      </c>
      <c r="D166" s="5" t="s">
        <v>2965</v>
      </c>
      <c r="E166" s="5" t="s">
        <v>4287</v>
      </c>
      <c r="F166" s="5" t="s">
        <v>4288</v>
      </c>
      <c r="G166" s="5" t="s">
        <v>4289</v>
      </c>
      <c r="H166" s="5" t="s">
        <v>4290</v>
      </c>
      <c r="I166" s="5" t="s">
        <v>4291</v>
      </c>
      <c r="J166" s="5" t="s">
        <v>4287</v>
      </c>
      <c r="K166" s="5">
        <v>32.8996</v>
      </c>
      <c r="L166" s="5">
        <v>73.4495</v>
      </c>
      <c r="M166" s="5">
        <v>25</v>
      </c>
      <c r="N166" s="5" t="s">
        <v>4292</v>
      </c>
      <c r="O166" s="1" t="s">
        <v>147</v>
      </c>
      <c r="P166" s="5" t="s">
        <v>4283</v>
      </c>
      <c r="Q166" s="5">
        <v>830</v>
      </c>
      <c r="R166" s="5">
        <v>2</v>
      </c>
      <c r="S166" s="5" t="s">
        <v>38</v>
      </c>
      <c r="T166" s="5" t="s">
        <v>38</v>
      </c>
      <c r="U166" s="5" t="s">
        <v>4293</v>
      </c>
      <c r="V166" s="8" t="s">
        <v>38</v>
      </c>
      <c r="W166" s="5">
        <v>42770</v>
      </c>
      <c r="X166" s="5" t="s">
        <v>4294</v>
      </c>
      <c r="Y166" s="29" t="s">
        <v>10614</v>
      </c>
      <c r="Z166" s="1" t="s">
        <v>50</v>
      </c>
    </row>
    <row r="167" spans="1:26" s="6" customFormat="1" ht="60" customHeight="1" x14ac:dyDescent="0.2">
      <c r="A167" s="5">
        <v>164</v>
      </c>
      <c r="B167" s="5" t="s">
        <v>1676</v>
      </c>
      <c r="C167" s="5" t="s">
        <v>704</v>
      </c>
      <c r="D167" s="5" t="s">
        <v>2965</v>
      </c>
      <c r="E167" s="5" t="s">
        <v>4295</v>
      </c>
      <c r="F167" s="5" t="s">
        <v>4296</v>
      </c>
      <c r="G167" s="5" t="s">
        <v>4297</v>
      </c>
      <c r="H167" s="5" t="s">
        <v>4298</v>
      </c>
      <c r="I167" s="5" t="s">
        <v>4299</v>
      </c>
      <c r="J167" s="5" t="s">
        <v>4295</v>
      </c>
      <c r="K167" s="5">
        <v>32.909799999999997</v>
      </c>
      <c r="L167" s="5">
        <v>73.435400000000001</v>
      </c>
      <c r="M167" s="5">
        <v>10</v>
      </c>
      <c r="N167" s="5" t="s">
        <v>4292</v>
      </c>
      <c r="O167" s="1" t="s">
        <v>147</v>
      </c>
      <c r="P167" s="5" t="s">
        <v>4283</v>
      </c>
      <c r="Q167" s="5">
        <v>790</v>
      </c>
      <c r="R167" s="5">
        <v>5</v>
      </c>
      <c r="S167" s="5" t="s">
        <v>38</v>
      </c>
      <c r="T167" s="5" t="s">
        <v>38</v>
      </c>
      <c r="U167" s="5" t="s">
        <v>4300</v>
      </c>
      <c r="V167" s="8" t="s">
        <v>38</v>
      </c>
      <c r="W167" s="5">
        <v>106925</v>
      </c>
      <c r="X167" s="5" t="s">
        <v>4301</v>
      </c>
      <c r="Y167" s="29" t="s">
        <v>10614</v>
      </c>
      <c r="Z167" s="1" t="s">
        <v>50</v>
      </c>
    </row>
    <row r="168" spans="1:26" s="6" customFormat="1" ht="60" customHeight="1" x14ac:dyDescent="0.2">
      <c r="A168" s="5">
        <v>165</v>
      </c>
      <c r="B168" s="5" t="s">
        <v>1676</v>
      </c>
      <c r="C168" s="5" t="s">
        <v>704</v>
      </c>
      <c r="D168" s="5" t="s">
        <v>2965</v>
      </c>
      <c r="E168" s="5" t="s">
        <v>2009</v>
      </c>
      <c r="F168" s="5" t="s">
        <v>4296</v>
      </c>
      <c r="G168" s="5" t="s">
        <v>4302</v>
      </c>
      <c r="H168" s="5" t="s">
        <v>4303</v>
      </c>
      <c r="I168" s="5" t="s">
        <v>4304</v>
      </c>
      <c r="J168" s="5" t="s">
        <v>2009</v>
      </c>
      <c r="K168" s="5">
        <v>32.981999999999999</v>
      </c>
      <c r="L168" s="5">
        <v>73.445499999999996</v>
      </c>
      <c r="M168" s="5">
        <v>11</v>
      </c>
      <c r="N168" s="5" t="s">
        <v>745</v>
      </c>
      <c r="O168" s="1" t="s">
        <v>147</v>
      </c>
      <c r="P168" s="5" t="s">
        <v>4283</v>
      </c>
      <c r="Q168" s="5">
        <v>930</v>
      </c>
      <c r="R168" s="5">
        <v>5</v>
      </c>
      <c r="S168" s="5" t="s">
        <v>38</v>
      </c>
      <c r="T168" s="5" t="s">
        <v>38</v>
      </c>
      <c r="U168" s="5" t="s">
        <v>4305</v>
      </c>
      <c r="V168" s="8" t="s">
        <v>38</v>
      </c>
      <c r="W168" s="5">
        <v>106925</v>
      </c>
      <c r="X168" s="5" t="s">
        <v>4306</v>
      </c>
      <c r="Y168" s="29" t="s">
        <v>10614</v>
      </c>
      <c r="Z168" s="1" t="s">
        <v>50</v>
      </c>
    </row>
    <row r="169" spans="1:26" s="6" customFormat="1" ht="60" customHeight="1" x14ac:dyDescent="0.2">
      <c r="A169" s="5">
        <v>166</v>
      </c>
      <c r="B169" s="5" t="s">
        <v>1676</v>
      </c>
      <c r="C169" s="5" t="s">
        <v>704</v>
      </c>
      <c r="D169" s="5" t="s">
        <v>2965</v>
      </c>
      <c r="E169" s="5" t="s">
        <v>4307</v>
      </c>
      <c r="F169" s="5" t="s">
        <v>4308</v>
      </c>
      <c r="G169" s="5" t="s">
        <v>4309</v>
      </c>
      <c r="H169" s="5" t="s">
        <v>4310</v>
      </c>
      <c r="I169" s="5" t="s">
        <v>4311</v>
      </c>
      <c r="J169" s="5" t="s">
        <v>4307</v>
      </c>
      <c r="K169" s="5">
        <v>33.909799999999997</v>
      </c>
      <c r="L169" s="5">
        <v>73.358999999999995</v>
      </c>
      <c r="M169" s="5">
        <v>15</v>
      </c>
      <c r="N169" s="5" t="s">
        <v>745</v>
      </c>
      <c r="O169" s="1" t="s">
        <v>147</v>
      </c>
      <c r="P169" s="5" t="s">
        <v>4283</v>
      </c>
      <c r="Q169" s="5">
        <v>850</v>
      </c>
      <c r="R169" s="5">
        <v>5</v>
      </c>
      <c r="S169" s="5" t="s">
        <v>38</v>
      </c>
      <c r="T169" s="5" t="s">
        <v>38</v>
      </c>
      <c r="U169" s="5" t="s">
        <v>4312</v>
      </c>
      <c r="V169" s="8" t="s">
        <v>38</v>
      </c>
      <c r="W169" s="5">
        <v>106925</v>
      </c>
      <c r="X169" s="5" t="s">
        <v>4313</v>
      </c>
      <c r="Y169" s="29" t="s">
        <v>10614</v>
      </c>
      <c r="Z169" s="1" t="s">
        <v>50</v>
      </c>
    </row>
    <row r="170" spans="1:26" s="6" customFormat="1" ht="60" customHeight="1" x14ac:dyDescent="0.2">
      <c r="A170" s="5">
        <v>167</v>
      </c>
      <c r="B170" s="1" t="s">
        <v>1676</v>
      </c>
      <c r="C170" s="1" t="s">
        <v>704</v>
      </c>
      <c r="D170" s="1" t="s">
        <v>704</v>
      </c>
      <c r="E170" s="5" t="s">
        <v>4314</v>
      </c>
      <c r="F170" s="5" t="s">
        <v>846</v>
      </c>
      <c r="G170" s="5" t="s">
        <v>4315</v>
      </c>
      <c r="H170" s="5" t="s">
        <v>4316</v>
      </c>
      <c r="I170" s="5" t="s">
        <v>4317</v>
      </c>
      <c r="J170" s="5" t="s">
        <v>4314</v>
      </c>
      <c r="K170" s="5">
        <v>32.790039999999998</v>
      </c>
      <c r="L170" s="5">
        <v>73.458749999999995</v>
      </c>
      <c r="M170" s="5">
        <v>25</v>
      </c>
      <c r="N170" s="5" t="s">
        <v>745</v>
      </c>
      <c r="O170" s="1" t="s">
        <v>147</v>
      </c>
      <c r="P170" s="5" t="s">
        <v>4318</v>
      </c>
      <c r="Q170" s="1">
        <v>380</v>
      </c>
      <c r="R170" s="1">
        <v>2</v>
      </c>
      <c r="S170" s="1" t="s">
        <v>38</v>
      </c>
      <c r="T170" s="1" t="s">
        <v>38</v>
      </c>
      <c r="U170" s="1" t="s">
        <v>4319</v>
      </c>
      <c r="V170" s="8" t="s">
        <v>38</v>
      </c>
      <c r="W170" s="1">
        <v>64155</v>
      </c>
      <c r="X170" s="1" t="s">
        <v>4320</v>
      </c>
      <c r="Y170" s="29" t="s">
        <v>10614</v>
      </c>
      <c r="Z170" s="5" t="s">
        <v>4321</v>
      </c>
    </row>
    <row r="171" spans="1:26" s="6" customFormat="1" ht="60" customHeight="1" x14ac:dyDescent="0.2">
      <c r="A171" s="5">
        <v>168</v>
      </c>
      <c r="B171" s="1" t="s">
        <v>1676</v>
      </c>
      <c r="C171" s="1" t="s">
        <v>704</v>
      </c>
      <c r="D171" s="1" t="s">
        <v>704</v>
      </c>
      <c r="E171" s="5" t="s">
        <v>4322</v>
      </c>
      <c r="F171" s="5" t="s">
        <v>4323</v>
      </c>
      <c r="G171" s="5" t="s">
        <v>4324</v>
      </c>
      <c r="H171" s="5" t="s">
        <v>4325</v>
      </c>
      <c r="I171" s="5" t="s">
        <v>4326</v>
      </c>
      <c r="J171" s="5" t="s">
        <v>4322</v>
      </c>
      <c r="K171" s="5">
        <v>32.975410680000003</v>
      </c>
      <c r="L171" s="5">
        <v>73.684420970000005</v>
      </c>
      <c r="M171" s="1">
        <v>10</v>
      </c>
      <c r="N171" s="1" t="s">
        <v>745</v>
      </c>
      <c r="O171" s="1" t="s">
        <v>147</v>
      </c>
      <c r="P171" s="5" t="s">
        <v>4327</v>
      </c>
      <c r="Q171" s="1">
        <v>675</v>
      </c>
      <c r="R171" s="1">
        <v>5</v>
      </c>
      <c r="S171" s="1" t="s">
        <v>38</v>
      </c>
      <c r="T171" s="1" t="s">
        <v>38</v>
      </c>
      <c r="U171" s="1" t="s">
        <v>2544</v>
      </c>
      <c r="V171" s="8" t="s">
        <v>38</v>
      </c>
      <c r="W171" s="1">
        <v>104650</v>
      </c>
      <c r="X171" s="1" t="s">
        <v>4328</v>
      </c>
      <c r="Y171" s="29" t="s">
        <v>10614</v>
      </c>
      <c r="Z171" s="1" t="s">
        <v>50</v>
      </c>
    </row>
    <row r="172" spans="1:26" s="6" customFormat="1" ht="60" customHeight="1" x14ac:dyDescent="0.2">
      <c r="A172" s="5">
        <v>169</v>
      </c>
      <c r="B172" s="1" t="s">
        <v>1676</v>
      </c>
      <c r="C172" s="1" t="s">
        <v>704</v>
      </c>
      <c r="D172" s="1" t="s">
        <v>704</v>
      </c>
      <c r="E172" s="5" t="s">
        <v>4329</v>
      </c>
      <c r="F172" s="5" t="s">
        <v>2735</v>
      </c>
      <c r="G172" s="5" t="s">
        <v>4330</v>
      </c>
      <c r="H172" s="5" t="s">
        <v>4331</v>
      </c>
      <c r="I172" s="5" t="s">
        <v>4332</v>
      </c>
      <c r="J172" s="5" t="s">
        <v>4329</v>
      </c>
      <c r="K172" s="5">
        <v>32.902760000000001</v>
      </c>
      <c r="L172" s="5">
        <v>73.679599999999994</v>
      </c>
      <c r="M172" s="1">
        <v>10</v>
      </c>
      <c r="N172" s="1" t="s">
        <v>745</v>
      </c>
      <c r="O172" s="1" t="s">
        <v>147</v>
      </c>
      <c r="P172" s="5" t="s">
        <v>4327</v>
      </c>
      <c r="Q172" s="1">
        <v>135</v>
      </c>
      <c r="R172" s="1">
        <v>1</v>
      </c>
      <c r="S172" s="1" t="s">
        <v>38</v>
      </c>
      <c r="T172" s="1" t="s">
        <v>38</v>
      </c>
      <c r="U172" s="1" t="s">
        <v>4333</v>
      </c>
      <c r="V172" s="8" t="s">
        <v>38</v>
      </c>
      <c r="W172" s="1" t="s">
        <v>4334</v>
      </c>
      <c r="X172" s="1" t="s">
        <v>4335</v>
      </c>
      <c r="Y172" s="29" t="s">
        <v>10614</v>
      </c>
      <c r="Z172" s="1" t="s">
        <v>50</v>
      </c>
    </row>
    <row r="173" spans="1:26" s="6" customFormat="1" ht="60" customHeight="1" x14ac:dyDescent="0.2">
      <c r="A173" s="5">
        <v>170</v>
      </c>
      <c r="B173" s="1" t="s">
        <v>1676</v>
      </c>
      <c r="C173" s="1" t="s">
        <v>704</v>
      </c>
      <c r="D173" s="1" t="s">
        <v>704</v>
      </c>
      <c r="E173" s="5" t="s">
        <v>853</v>
      </c>
      <c r="F173" s="5" t="s">
        <v>818</v>
      </c>
      <c r="G173" s="5" t="s">
        <v>4336</v>
      </c>
      <c r="H173" s="5" t="s">
        <v>4337</v>
      </c>
      <c r="I173" s="5" t="s">
        <v>4338</v>
      </c>
      <c r="J173" s="5" t="s">
        <v>853</v>
      </c>
      <c r="K173" s="5">
        <v>32.988219999999998</v>
      </c>
      <c r="L173" s="5">
        <v>73.644059999999996</v>
      </c>
      <c r="M173" s="1">
        <v>15</v>
      </c>
      <c r="N173" s="1" t="s">
        <v>267</v>
      </c>
      <c r="O173" s="1" t="s">
        <v>147</v>
      </c>
      <c r="P173" s="5" t="s">
        <v>4339</v>
      </c>
      <c r="Q173" s="1">
        <v>950</v>
      </c>
      <c r="R173" s="1">
        <v>5</v>
      </c>
      <c r="S173" s="1" t="s">
        <v>38</v>
      </c>
      <c r="T173" s="1" t="s">
        <v>38</v>
      </c>
      <c r="U173" s="1" t="s">
        <v>4340</v>
      </c>
      <c r="V173" s="8" t="s">
        <v>38</v>
      </c>
      <c r="W173" s="1">
        <v>104650</v>
      </c>
      <c r="X173" s="1" t="s">
        <v>4341</v>
      </c>
      <c r="Y173" s="29" t="s">
        <v>10614</v>
      </c>
      <c r="Z173" s="1" t="s">
        <v>50</v>
      </c>
    </row>
    <row r="174" spans="1:26" s="6" customFormat="1" ht="60" customHeight="1" x14ac:dyDescent="0.2">
      <c r="A174" s="5">
        <v>171</v>
      </c>
      <c r="B174" s="1" t="s">
        <v>1676</v>
      </c>
      <c r="C174" s="1" t="s">
        <v>704</v>
      </c>
      <c r="D174" s="1" t="s">
        <v>704</v>
      </c>
      <c r="E174" s="5" t="s">
        <v>4342</v>
      </c>
      <c r="F174" s="5" t="s">
        <v>4343</v>
      </c>
      <c r="G174" s="5" t="s">
        <v>4344</v>
      </c>
      <c r="H174" s="5" t="s">
        <v>4345</v>
      </c>
      <c r="I174" s="5" t="s">
        <v>4346</v>
      </c>
      <c r="J174" s="5" t="s">
        <v>4342</v>
      </c>
      <c r="K174" s="5">
        <v>32.66404</v>
      </c>
      <c r="L174" s="5">
        <v>73.452669999999998</v>
      </c>
      <c r="M174" s="5">
        <v>18</v>
      </c>
      <c r="N174" s="5" t="s">
        <v>745</v>
      </c>
      <c r="O174" s="1" t="s">
        <v>147</v>
      </c>
      <c r="P174" s="5" t="s">
        <v>4347</v>
      </c>
      <c r="Q174" s="1">
        <v>600</v>
      </c>
      <c r="R174" s="1">
        <v>5</v>
      </c>
      <c r="S174" s="1" t="s">
        <v>38</v>
      </c>
      <c r="T174" s="1" t="s">
        <v>38</v>
      </c>
      <c r="U174" s="1" t="s">
        <v>4319</v>
      </c>
      <c r="V174" s="8" t="s">
        <v>38</v>
      </c>
      <c r="W174" s="1">
        <v>106925</v>
      </c>
      <c r="X174" s="1" t="s">
        <v>4348</v>
      </c>
      <c r="Y174" s="29" t="s">
        <v>10614</v>
      </c>
      <c r="Z174" s="1" t="s">
        <v>4349</v>
      </c>
    </row>
    <row r="175" spans="1:26" s="6" customFormat="1" ht="60" customHeight="1" x14ac:dyDescent="0.2">
      <c r="A175" s="5">
        <v>172</v>
      </c>
      <c r="B175" s="1" t="s">
        <v>1676</v>
      </c>
      <c r="C175" s="1" t="s">
        <v>704</v>
      </c>
      <c r="D175" s="1" t="s">
        <v>704</v>
      </c>
      <c r="E175" s="5" t="s">
        <v>4350</v>
      </c>
      <c r="F175" s="5" t="s">
        <v>4351</v>
      </c>
      <c r="G175" s="5" t="s">
        <v>4352</v>
      </c>
      <c r="H175" s="5" t="s">
        <v>4353</v>
      </c>
      <c r="I175" s="5" t="s">
        <v>4354</v>
      </c>
      <c r="J175" s="5" t="s">
        <v>4350</v>
      </c>
      <c r="K175" s="5">
        <v>32.848903100000001</v>
      </c>
      <c r="L175" s="5">
        <v>73.606937099999996</v>
      </c>
      <c r="M175" s="1">
        <v>15</v>
      </c>
      <c r="N175" s="1" t="s">
        <v>745</v>
      </c>
      <c r="O175" s="1" t="s">
        <v>147</v>
      </c>
      <c r="P175" s="5" t="s">
        <v>211</v>
      </c>
      <c r="Q175" s="1">
        <v>950</v>
      </c>
      <c r="R175" s="1">
        <v>5</v>
      </c>
      <c r="S175" s="1" t="s">
        <v>38</v>
      </c>
      <c r="T175" s="1" t="s">
        <v>38</v>
      </c>
      <c r="U175" s="1" t="s">
        <v>4355</v>
      </c>
      <c r="V175" s="8" t="s">
        <v>38</v>
      </c>
      <c r="W175" s="1">
        <v>104650</v>
      </c>
      <c r="X175" s="1" t="s">
        <v>4356</v>
      </c>
      <c r="Y175" s="29" t="s">
        <v>10614</v>
      </c>
      <c r="Z175" s="1" t="s">
        <v>50</v>
      </c>
    </row>
    <row r="176" spans="1:26" s="6" customFormat="1" ht="60" customHeight="1" x14ac:dyDescent="0.2">
      <c r="A176" s="5">
        <v>173</v>
      </c>
      <c r="B176" s="1" t="s">
        <v>1676</v>
      </c>
      <c r="C176" s="1" t="s">
        <v>704</v>
      </c>
      <c r="D176" s="1" t="s">
        <v>704</v>
      </c>
      <c r="E176" s="5" t="s">
        <v>818</v>
      </c>
      <c r="F176" s="5" t="s">
        <v>818</v>
      </c>
      <c r="G176" s="5" t="s">
        <v>4357</v>
      </c>
      <c r="H176" s="5" t="s">
        <v>4358</v>
      </c>
      <c r="I176" s="5" t="s">
        <v>4359</v>
      </c>
      <c r="J176" s="5" t="s">
        <v>818</v>
      </c>
      <c r="K176" s="5">
        <v>33.055621000000002</v>
      </c>
      <c r="L176" s="5">
        <v>73.727025999999995</v>
      </c>
      <c r="M176" s="1">
        <v>10</v>
      </c>
      <c r="N176" s="1" t="s">
        <v>745</v>
      </c>
      <c r="O176" s="1" t="s">
        <v>147</v>
      </c>
      <c r="P176" s="5" t="s">
        <v>211</v>
      </c>
      <c r="Q176" s="1">
        <v>950</v>
      </c>
      <c r="R176" s="1">
        <v>5</v>
      </c>
      <c r="S176" s="1" t="s">
        <v>38</v>
      </c>
      <c r="T176" s="1" t="s">
        <v>38</v>
      </c>
      <c r="U176" s="1" t="s">
        <v>4360</v>
      </c>
      <c r="V176" s="8" t="s">
        <v>38</v>
      </c>
      <c r="W176" s="1">
        <v>106925</v>
      </c>
      <c r="X176" s="1" t="s">
        <v>4361</v>
      </c>
      <c r="Y176" s="29" t="s">
        <v>10614</v>
      </c>
      <c r="Z176" s="1" t="s">
        <v>50</v>
      </c>
    </row>
    <row r="177" spans="1:26" s="6" customFormat="1" ht="60" customHeight="1" x14ac:dyDescent="0.2">
      <c r="A177" s="5">
        <v>174</v>
      </c>
      <c r="B177" s="1" t="s">
        <v>1676</v>
      </c>
      <c r="C177" s="1" t="s">
        <v>704</v>
      </c>
      <c r="D177" s="1" t="s">
        <v>704</v>
      </c>
      <c r="E177" s="5" t="s">
        <v>4362</v>
      </c>
      <c r="F177" s="5" t="s">
        <v>4363</v>
      </c>
      <c r="G177" s="5" t="s">
        <v>4364</v>
      </c>
      <c r="H177" s="5" t="s">
        <v>4365</v>
      </c>
      <c r="I177" s="5" t="s">
        <v>4366</v>
      </c>
      <c r="J177" s="5" t="s">
        <v>4362</v>
      </c>
      <c r="K177" s="5">
        <v>32.848931</v>
      </c>
      <c r="L177" s="5">
        <v>73.606937099999996</v>
      </c>
      <c r="M177" s="1">
        <v>8</v>
      </c>
      <c r="N177" s="1" t="s">
        <v>745</v>
      </c>
      <c r="O177" s="1" t="s">
        <v>147</v>
      </c>
      <c r="P177" s="5" t="s">
        <v>211</v>
      </c>
      <c r="Q177" s="1">
        <v>950</v>
      </c>
      <c r="R177" s="1">
        <v>5</v>
      </c>
      <c r="S177" s="1" t="s">
        <v>38</v>
      </c>
      <c r="T177" s="1" t="s">
        <v>38</v>
      </c>
      <c r="U177" s="1" t="s">
        <v>4367</v>
      </c>
      <c r="V177" s="8" t="s">
        <v>38</v>
      </c>
      <c r="W177" s="1">
        <v>106925</v>
      </c>
      <c r="X177" s="1" t="s">
        <v>4368</v>
      </c>
      <c r="Y177" s="29" t="s">
        <v>10614</v>
      </c>
      <c r="Z177" s="1" t="s">
        <v>50</v>
      </c>
    </row>
    <row r="178" spans="1:26" s="6" customFormat="1" ht="96" customHeight="1" x14ac:dyDescent="0.2">
      <c r="A178" s="5">
        <v>175</v>
      </c>
      <c r="B178" s="1" t="s">
        <v>1676</v>
      </c>
      <c r="C178" s="1" t="s">
        <v>704</v>
      </c>
      <c r="D178" s="1" t="s">
        <v>704</v>
      </c>
      <c r="E178" s="5" t="s">
        <v>4369</v>
      </c>
      <c r="F178" s="5" t="s">
        <v>158</v>
      </c>
      <c r="G178" s="5" t="s">
        <v>4370</v>
      </c>
      <c r="H178" s="5" t="s">
        <v>2757</v>
      </c>
      <c r="I178" s="5" t="s">
        <v>4371</v>
      </c>
      <c r="J178" s="5" t="s">
        <v>4369</v>
      </c>
      <c r="K178" s="5">
        <v>32.822949999999999</v>
      </c>
      <c r="L178" s="5">
        <v>73.456040000000002</v>
      </c>
      <c r="M178" s="5">
        <v>8</v>
      </c>
      <c r="N178" s="5" t="s">
        <v>745</v>
      </c>
      <c r="O178" s="1" t="s">
        <v>147</v>
      </c>
      <c r="P178" s="5" t="s">
        <v>4372</v>
      </c>
      <c r="Q178" s="1">
        <v>950</v>
      </c>
      <c r="R178" s="1">
        <v>5</v>
      </c>
      <c r="S178" s="1" t="s">
        <v>38</v>
      </c>
      <c r="T178" s="1" t="s">
        <v>38</v>
      </c>
      <c r="U178" s="1" t="s">
        <v>4312</v>
      </c>
      <c r="V178" s="8" t="s">
        <v>38</v>
      </c>
      <c r="W178" s="1">
        <v>106925</v>
      </c>
      <c r="X178" s="1" t="s">
        <v>4373</v>
      </c>
      <c r="Y178" s="29" t="s">
        <v>10614</v>
      </c>
      <c r="Z178" s="1" t="s">
        <v>4374</v>
      </c>
    </row>
    <row r="179" spans="1:26" s="6" customFormat="1" ht="110.25" customHeight="1" x14ac:dyDescent="0.2">
      <c r="A179" s="5">
        <v>176</v>
      </c>
      <c r="B179" s="1" t="s">
        <v>1676</v>
      </c>
      <c r="C179" s="1" t="s">
        <v>704</v>
      </c>
      <c r="D179" s="1" t="s">
        <v>704</v>
      </c>
      <c r="E179" s="5" t="s">
        <v>4351</v>
      </c>
      <c r="F179" s="5" t="s">
        <v>4351</v>
      </c>
      <c r="G179" s="5" t="s">
        <v>4375</v>
      </c>
      <c r="H179" s="5" t="s">
        <v>4376</v>
      </c>
      <c r="I179" s="5" t="s">
        <v>4377</v>
      </c>
      <c r="J179" s="5" t="s">
        <v>4351</v>
      </c>
      <c r="K179" s="5">
        <v>32.867667699999998</v>
      </c>
      <c r="L179" s="5">
        <v>73.600688700000006</v>
      </c>
      <c r="M179" s="5">
        <v>16</v>
      </c>
      <c r="N179" s="5" t="s">
        <v>745</v>
      </c>
      <c r="O179" s="1" t="s">
        <v>147</v>
      </c>
      <c r="P179" s="5" t="s">
        <v>211</v>
      </c>
      <c r="Q179" s="1">
        <v>950</v>
      </c>
      <c r="R179" s="1">
        <v>5</v>
      </c>
      <c r="S179" s="1" t="s">
        <v>38</v>
      </c>
      <c r="T179" s="1" t="s">
        <v>38</v>
      </c>
      <c r="U179" s="1" t="s">
        <v>1791</v>
      </c>
      <c r="V179" s="8" t="s">
        <v>38</v>
      </c>
      <c r="W179" s="1" t="s">
        <v>4378</v>
      </c>
      <c r="X179" s="1" t="s">
        <v>4379</v>
      </c>
      <c r="Y179" s="29" t="s">
        <v>10614</v>
      </c>
      <c r="Z179" s="1" t="s">
        <v>4380</v>
      </c>
    </row>
    <row r="180" spans="1:26" s="6" customFormat="1" ht="107.25" customHeight="1" x14ac:dyDescent="0.2">
      <c r="A180" s="5">
        <v>177</v>
      </c>
      <c r="B180" s="1" t="s">
        <v>1676</v>
      </c>
      <c r="C180" s="1" t="s">
        <v>704</v>
      </c>
      <c r="D180" s="1" t="s">
        <v>704</v>
      </c>
      <c r="E180" s="5" t="s">
        <v>4381</v>
      </c>
      <c r="F180" s="5" t="s">
        <v>2976</v>
      </c>
      <c r="G180" s="5" t="s">
        <v>4382</v>
      </c>
      <c r="H180" s="5" t="s">
        <v>4383</v>
      </c>
      <c r="I180" s="5" t="s">
        <v>4384</v>
      </c>
      <c r="J180" s="5" t="s">
        <v>4381</v>
      </c>
      <c r="K180" s="5">
        <v>32.94773</v>
      </c>
      <c r="L180" s="5">
        <v>73.685789999999997</v>
      </c>
      <c r="M180" s="5">
        <v>8</v>
      </c>
      <c r="N180" s="5" t="s">
        <v>745</v>
      </c>
      <c r="O180" s="1" t="s">
        <v>147</v>
      </c>
      <c r="P180" s="5" t="s">
        <v>211</v>
      </c>
      <c r="Q180" s="1">
        <v>380</v>
      </c>
      <c r="R180" s="1">
        <v>2</v>
      </c>
      <c r="S180" s="1" t="s">
        <v>38</v>
      </c>
      <c r="T180" s="1" t="s">
        <v>38</v>
      </c>
      <c r="U180" s="1" t="s">
        <v>4385</v>
      </c>
      <c r="V180" s="8" t="s">
        <v>38</v>
      </c>
      <c r="W180" s="1">
        <v>42770</v>
      </c>
      <c r="X180" s="1" t="s">
        <v>4386</v>
      </c>
      <c r="Y180" s="29" t="s">
        <v>10614</v>
      </c>
      <c r="Z180" s="1" t="s">
        <v>4374</v>
      </c>
    </row>
    <row r="181" spans="1:26" s="6" customFormat="1" ht="60" customHeight="1" x14ac:dyDescent="0.2">
      <c r="A181" s="5">
        <v>178</v>
      </c>
      <c r="B181" s="1" t="s">
        <v>1676</v>
      </c>
      <c r="C181" s="1" t="s">
        <v>704</v>
      </c>
      <c r="D181" s="1" t="s">
        <v>704</v>
      </c>
      <c r="E181" s="5" t="s">
        <v>4314</v>
      </c>
      <c r="F181" s="5" t="s">
        <v>4387</v>
      </c>
      <c r="G181" s="5" t="s">
        <v>4388</v>
      </c>
      <c r="H181" s="5" t="s">
        <v>4316</v>
      </c>
      <c r="I181" s="5" t="s">
        <v>4317</v>
      </c>
      <c r="J181" s="5" t="s">
        <v>4314</v>
      </c>
      <c r="K181" s="5">
        <v>32.790039999999998</v>
      </c>
      <c r="L181" s="5">
        <v>73.458749999999995</v>
      </c>
      <c r="M181" s="5">
        <v>25</v>
      </c>
      <c r="N181" s="5" t="s">
        <v>745</v>
      </c>
      <c r="O181" s="1" t="s">
        <v>147</v>
      </c>
      <c r="P181" s="5" t="s">
        <v>652</v>
      </c>
      <c r="Q181" s="1">
        <v>570</v>
      </c>
      <c r="R181" s="1">
        <v>3</v>
      </c>
      <c r="S181" s="1" t="s">
        <v>38</v>
      </c>
      <c r="T181" s="1" t="s">
        <v>38</v>
      </c>
      <c r="U181" s="1" t="s">
        <v>4389</v>
      </c>
      <c r="V181" s="8" t="s">
        <v>38</v>
      </c>
      <c r="W181" s="1">
        <v>64155</v>
      </c>
      <c r="X181" s="1" t="s">
        <v>4320</v>
      </c>
      <c r="Y181" s="29" t="s">
        <v>10614</v>
      </c>
      <c r="Z181" s="1" t="s">
        <v>50</v>
      </c>
    </row>
    <row r="182" spans="1:26" s="6" customFormat="1" ht="60" customHeight="1" x14ac:dyDescent="0.2">
      <c r="A182" s="5">
        <v>179</v>
      </c>
      <c r="B182" s="1" t="s">
        <v>1676</v>
      </c>
      <c r="C182" s="1" t="s">
        <v>704</v>
      </c>
      <c r="D182" s="1" t="s">
        <v>704</v>
      </c>
      <c r="E182" s="5" t="s">
        <v>4390</v>
      </c>
      <c r="F182" s="5" t="s">
        <v>4343</v>
      </c>
      <c r="G182" s="5" t="s">
        <v>4391</v>
      </c>
      <c r="H182" s="5" t="s">
        <v>4392</v>
      </c>
      <c r="I182" s="5" t="s">
        <v>4393</v>
      </c>
      <c r="J182" s="5" t="s">
        <v>4390</v>
      </c>
      <c r="K182" s="5">
        <v>32.701239999999999</v>
      </c>
      <c r="L182" s="5">
        <v>73.512330000000006</v>
      </c>
      <c r="M182" s="1">
        <v>12</v>
      </c>
      <c r="N182" s="1" t="s">
        <v>745</v>
      </c>
      <c r="O182" s="1" t="s">
        <v>147</v>
      </c>
      <c r="P182" s="5" t="s">
        <v>652</v>
      </c>
      <c r="Q182" s="1">
        <v>950</v>
      </c>
      <c r="R182" s="1">
        <v>5</v>
      </c>
      <c r="S182" s="1" t="s">
        <v>38</v>
      </c>
      <c r="T182" s="1" t="s">
        <v>38</v>
      </c>
      <c r="U182" s="1" t="s">
        <v>4394</v>
      </c>
      <c r="V182" s="8" t="s">
        <v>38</v>
      </c>
      <c r="W182" s="1">
        <v>106925</v>
      </c>
      <c r="X182" s="1" t="s">
        <v>4395</v>
      </c>
      <c r="Y182" s="29" t="s">
        <v>10614</v>
      </c>
      <c r="Z182" s="1" t="s">
        <v>50</v>
      </c>
    </row>
    <row r="183" spans="1:26" s="6" customFormat="1" ht="60" customHeight="1" x14ac:dyDescent="0.2">
      <c r="A183" s="5">
        <v>180</v>
      </c>
      <c r="B183" s="1" t="s">
        <v>1676</v>
      </c>
      <c r="C183" s="1" t="s">
        <v>704</v>
      </c>
      <c r="D183" s="1" t="s">
        <v>704</v>
      </c>
      <c r="E183" s="5" t="s">
        <v>4390</v>
      </c>
      <c r="F183" s="5" t="s">
        <v>4343</v>
      </c>
      <c r="G183" s="5" t="s">
        <v>4396</v>
      </c>
      <c r="H183" s="5" t="s">
        <v>4397</v>
      </c>
      <c r="I183" s="5" t="s">
        <v>4398</v>
      </c>
      <c r="J183" s="5" t="s">
        <v>4390</v>
      </c>
      <c r="K183" s="5">
        <v>32.698630000000001</v>
      </c>
      <c r="L183" s="5">
        <v>73.516300000000001</v>
      </c>
      <c r="M183" s="1">
        <v>12</v>
      </c>
      <c r="N183" s="1" t="s">
        <v>745</v>
      </c>
      <c r="O183" s="1" t="s">
        <v>147</v>
      </c>
      <c r="P183" s="5" t="s">
        <v>4399</v>
      </c>
      <c r="Q183" s="1">
        <v>950</v>
      </c>
      <c r="R183" s="1">
        <v>5</v>
      </c>
      <c r="S183" s="1" t="s">
        <v>38</v>
      </c>
      <c r="T183" s="1" t="s">
        <v>38</v>
      </c>
      <c r="U183" s="1" t="s">
        <v>4400</v>
      </c>
      <c r="V183" s="8" t="s">
        <v>38</v>
      </c>
      <c r="W183" s="1">
        <v>106925</v>
      </c>
      <c r="X183" s="1" t="s">
        <v>4401</v>
      </c>
      <c r="Y183" s="29" t="s">
        <v>10614</v>
      </c>
      <c r="Z183" s="1" t="s">
        <v>50</v>
      </c>
    </row>
    <row r="184" spans="1:26" s="6" customFormat="1" ht="60" customHeight="1" x14ac:dyDescent="0.2">
      <c r="A184" s="5">
        <v>181</v>
      </c>
      <c r="B184" s="1" t="s">
        <v>1676</v>
      </c>
      <c r="C184" s="1" t="s">
        <v>704</v>
      </c>
      <c r="D184" s="1" t="s">
        <v>704</v>
      </c>
      <c r="E184" s="5" t="s">
        <v>4342</v>
      </c>
      <c r="F184" s="5" t="s">
        <v>4343</v>
      </c>
      <c r="G184" s="5" t="s">
        <v>4344</v>
      </c>
      <c r="H184" s="5" t="s">
        <v>4345</v>
      </c>
      <c r="I184" s="5" t="s">
        <v>4346</v>
      </c>
      <c r="J184" s="5" t="s">
        <v>4342</v>
      </c>
      <c r="K184" s="5">
        <v>32.66404</v>
      </c>
      <c r="L184" s="5">
        <v>73.452669999999998</v>
      </c>
      <c r="M184" s="5">
        <v>18</v>
      </c>
      <c r="N184" s="5" t="s">
        <v>745</v>
      </c>
      <c r="O184" s="1" t="s">
        <v>147</v>
      </c>
      <c r="P184" s="5" t="s">
        <v>652</v>
      </c>
      <c r="Q184" s="1">
        <v>950</v>
      </c>
      <c r="R184" s="1">
        <v>5</v>
      </c>
      <c r="S184" s="1" t="s">
        <v>38</v>
      </c>
      <c r="T184" s="1" t="s">
        <v>38</v>
      </c>
      <c r="U184" s="1" t="s">
        <v>3227</v>
      </c>
      <c r="V184" s="8" t="s">
        <v>38</v>
      </c>
      <c r="W184" s="1">
        <v>106925</v>
      </c>
      <c r="X184" s="1" t="s">
        <v>4348</v>
      </c>
      <c r="Y184" s="29" t="s">
        <v>10614</v>
      </c>
      <c r="Z184" s="1" t="s">
        <v>50</v>
      </c>
    </row>
    <row r="185" spans="1:26" s="6" customFormat="1" ht="60" customHeight="1" x14ac:dyDescent="0.2">
      <c r="A185" s="5">
        <v>182</v>
      </c>
      <c r="B185" s="1" t="s">
        <v>1676</v>
      </c>
      <c r="C185" s="1" t="s">
        <v>704</v>
      </c>
      <c r="D185" s="1" t="s">
        <v>704</v>
      </c>
      <c r="E185" s="5" t="s">
        <v>4329</v>
      </c>
      <c r="F185" s="5" t="s">
        <v>2735</v>
      </c>
      <c r="G185" s="5" t="s">
        <v>4402</v>
      </c>
      <c r="H185" s="5" t="s">
        <v>4403</v>
      </c>
      <c r="I185" s="5" t="s">
        <v>4404</v>
      </c>
      <c r="J185" s="5" t="s">
        <v>4329</v>
      </c>
      <c r="K185" s="5">
        <v>32.902720000000002</v>
      </c>
      <c r="L185" s="5">
        <v>73.679320000000004</v>
      </c>
      <c r="M185" s="1">
        <v>8</v>
      </c>
      <c r="N185" s="1" t="s">
        <v>745</v>
      </c>
      <c r="O185" s="1" t="s">
        <v>147</v>
      </c>
      <c r="P185" s="5" t="s">
        <v>652</v>
      </c>
      <c r="Q185" s="1">
        <v>190</v>
      </c>
      <c r="R185" s="1">
        <v>1</v>
      </c>
      <c r="S185" s="1" t="s">
        <v>38</v>
      </c>
      <c r="T185" s="1" t="s">
        <v>38</v>
      </c>
      <c r="U185" s="1" t="s">
        <v>3217</v>
      </c>
      <c r="V185" s="8" t="s">
        <v>38</v>
      </c>
      <c r="W185" s="1">
        <v>21385</v>
      </c>
      <c r="X185" s="1" t="s">
        <v>4405</v>
      </c>
      <c r="Y185" s="29" t="s">
        <v>10614</v>
      </c>
      <c r="Z185" s="1" t="s">
        <v>50</v>
      </c>
    </row>
    <row r="186" spans="1:26" s="6" customFormat="1" ht="60" customHeight="1" x14ac:dyDescent="0.2">
      <c r="A186" s="5">
        <v>183</v>
      </c>
      <c r="B186" s="1" t="s">
        <v>1676</v>
      </c>
      <c r="C186" s="1" t="s">
        <v>704</v>
      </c>
      <c r="D186" s="1" t="s">
        <v>704</v>
      </c>
      <c r="E186" s="5" t="s">
        <v>4406</v>
      </c>
      <c r="F186" s="5" t="s">
        <v>4407</v>
      </c>
      <c r="G186" s="5" t="s">
        <v>4408</v>
      </c>
      <c r="H186" s="5" t="s">
        <v>4409</v>
      </c>
      <c r="I186" s="5" t="s">
        <v>4410</v>
      </c>
      <c r="J186" s="5" t="s">
        <v>4406</v>
      </c>
      <c r="K186" s="5">
        <v>32.948869999999999</v>
      </c>
      <c r="L186" s="5">
        <v>73.616799999999998</v>
      </c>
      <c r="M186" s="1">
        <v>10</v>
      </c>
      <c r="N186" s="1" t="s">
        <v>745</v>
      </c>
      <c r="O186" s="1" t="s">
        <v>147</v>
      </c>
      <c r="P186" s="5" t="s">
        <v>3964</v>
      </c>
      <c r="Q186" s="1">
        <v>570</v>
      </c>
      <c r="R186" s="1">
        <v>3</v>
      </c>
      <c r="S186" s="1" t="s">
        <v>38</v>
      </c>
      <c r="T186" s="1" t="s">
        <v>38</v>
      </c>
      <c r="U186" s="1" t="s">
        <v>3227</v>
      </c>
      <c r="V186" s="8" t="s">
        <v>38</v>
      </c>
      <c r="W186" s="1">
        <v>64150</v>
      </c>
      <c r="X186" s="1" t="s">
        <v>4411</v>
      </c>
      <c r="Y186" s="29" t="s">
        <v>10614</v>
      </c>
      <c r="Z186" s="1" t="s">
        <v>50</v>
      </c>
    </row>
    <row r="187" spans="1:26" s="6" customFormat="1" ht="60" customHeight="1" x14ac:dyDescent="0.2">
      <c r="A187" s="5">
        <v>184</v>
      </c>
      <c r="B187" s="1" t="s">
        <v>1676</v>
      </c>
      <c r="C187" s="1" t="s">
        <v>704</v>
      </c>
      <c r="D187" s="1" t="s">
        <v>712</v>
      </c>
      <c r="E187" s="5" t="s">
        <v>4412</v>
      </c>
      <c r="F187" s="5" t="s">
        <v>2295</v>
      </c>
      <c r="G187" s="5" t="s">
        <v>4413</v>
      </c>
      <c r="H187" s="5" t="s">
        <v>4414</v>
      </c>
      <c r="I187" s="5" t="s">
        <v>4415</v>
      </c>
      <c r="J187" s="5" t="s">
        <v>4412</v>
      </c>
      <c r="K187" s="5">
        <v>33.017090000000003</v>
      </c>
      <c r="L187" s="5">
        <v>73.616389999999996</v>
      </c>
      <c r="M187" s="1">
        <v>10</v>
      </c>
      <c r="N187" s="1" t="s">
        <v>745</v>
      </c>
      <c r="O187" s="1" t="s">
        <v>147</v>
      </c>
      <c r="P187" s="5" t="s">
        <v>211</v>
      </c>
      <c r="Q187" s="1">
        <v>950</v>
      </c>
      <c r="R187" s="1">
        <v>5</v>
      </c>
      <c r="S187" s="1" t="s">
        <v>38</v>
      </c>
      <c r="T187" s="1" t="s">
        <v>38</v>
      </c>
      <c r="U187" s="1" t="s">
        <v>2490</v>
      </c>
      <c r="V187" s="8" t="s">
        <v>38</v>
      </c>
      <c r="W187" s="1">
        <v>106925</v>
      </c>
      <c r="X187" s="1" t="s">
        <v>4416</v>
      </c>
      <c r="Y187" s="29" t="s">
        <v>10614</v>
      </c>
      <c r="Z187" s="1" t="s">
        <v>50</v>
      </c>
    </row>
    <row r="188" spans="1:26" s="6" customFormat="1" ht="60" customHeight="1" x14ac:dyDescent="0.2">
      <c r="A188" s="5">
        <v>185</v>
      </c>
      <c r="B188" s="1" t="s">
        <v>1676</v>
      </c>
      <c r="C188" s="1" t="s">
        <v>704</v>
      </c>
      <c r="D188" s="1" t="s">
        <v>712</v>
      </c>
      <c r="E188" s="5" t="s">
        <v>4406</v>
      </c>
      <c r="F188" s="5" t="s">
        <v>4407</v>
      </c>
      <c r="G188" s="5" t="s">
        <v>4417</v>
      </c>
      <c r="H188" s="5" t="s">
        <v>1567</v>
      </c>
      <c r="I188" s="5" t="s">
        <v>1568</v>
      </c>
      <c r="J188" s="5" t="s">
        <v>4406</v>
      </c>
      <c r="K188" s="5">
        <v>32.954619999999998</v>
      </c>
      <c r="L188" s="5">
        <v>73.612570000000005</v>
      </c>
      <c r="M188" s="1">
        <v>7</v>
      </c>
      <c r="N188" s="1" t="s">
        <v>745</v>
      </c>
      <c r="O188" s="1" t="s">
        <v>147</v>
      </c>
      <c r="P188" s="5" t="s">
        <v>4372</v>
      </c>
      <c r="Q188" s="1">
        <v>950</v>
      </c>
      <c r="R188" s="1">
        <v>5</v>
      </c>
      <c r="S188" s="1" t="s">
        <v>38</v>
      </c>
      <c r="T188" s="1" t="s">
        <v>38</v>
      </c>
      <c r="U188" s="1" t="s">
        <v>4418</v>
      </c>
      <c r="V188" s="8" t="s">
        <v>38</v>
      </c>
      <c r="W188" s="1">
        <v>106925</v>
      </c>
      <c r="X188" s="1" t="s">
        <v>4419</v>
      </c>
      <c r="Y188" s="29" t="s">
        <v>10614</v>
      </c>
      <c r="Z188" s="1" t="s">
        <v>50</v>
      </c>
    </row>
    <row r="189" spans="1:26" s="6" customFormat="1" ht="60" customHeight="1" x14ac:dyDescent="0.2">
      <c r="A189" s="5">
        <v>186</v>
      </c>
      <c r="B189" s="1" t="s">
        <v>1676</v>
      </c>
      <c r="C189" s="1" t="s">
        <v>704</v>
      </c>
      <c r="D189" s="1" t="s">
        <v>712</v>
      </c>
      <c r="E189" s="5" t="s">
        <v>4406</v>
      </c>
      <c r="F189" s="5" t="s">
        <v>4407</v>
      </c>
      <c r="G189" s="5" t="s">
        <v>4420</v>
      </c>
      <c r="H189" s="5" t="s">
        <v>4421</v>
      </c>
      <c r="I189" s="5" t="s">
        <v>4422</v>
      </c>
      <c r="J189" s="5" t="s">
        <v>4406</v>
      </c>
      <c r="K189" s="5">
        <v>32.937170000000002</v>
      </c>
      <c r="L189" s="5">
        <v>73.627700000000004</v>
      </c>
      <c r="M189" s="1">
        <v>300</v>
      </c>
      <c r="N189" s="1" t="s">
        <v>745</v>
      </c>
      <c r="O189" s="1" t="s">
        <v>147</v>
      </c>
      <c r="P189" s="5" t="s">
        <v>4423</v>
      </c>
      <c r="Q189" s="1">
        <v>950</v>
      </c>
      <c r="R189" s="1">
        <v>5</v>
      </c>
      <c r="S189" s="1" t="s">
        <v>38</v>
      </c>
      <c r="T189" s="1" t="s">
        <v>38</v>
      </c>
      <c r="U189" s="1" t="s">
        <v>4424</v>
      </c>
      <c r="V189" s="8" t="s">
        <v>38</v>
      </c>
      <c r="W189" s="1">
        <v>106925</v>
      </c>
      <c r="X189" s="1" t="s">
        <v>4425</v>
      </c>
      <c r="Y189" s="29" t="s">
        <v>10614</v>
      </c>
      <c r="Z189" s="1" t="s">
        <v>50</v>
      </c>
    </row>
    <row r="190" spans="1:26" s="6" customFormat="1" ht="60" customHeight="1" x14ac:dyDescent="0.2">
      <c r="A190" s="5">
        <v>187</v>
      </c>
      <c r="B190" s="1" t="s">
        <v>1676</v>
      </c>
      <c r="C190" s="1" t="s">
        <v>704</v>
      </c>
      <c r="D190" s="1" t="s">
        <v>712</v>
      </c>
      <c r="E190" s="5" t="s">
        <v>4426</v>
      </c>
      <c r="F190" s="5" t="s">
        <v>2295</v>
      </c>
      <c r="G190" s="5" t="s">
        <v>4427</v>
      </c>
      <c r="H190" s="5" t="s">
        <v>4428</v>
      </c>
      <c r="I190" s="5" t="s">
        <v>4429</v>
      </c>
      <c r="J190" s="5" t="s">
        <v>4426</v>
      </c>
      <c r="K190" s="5">
        <v>33.72531</v>
      </c>
      <c r="L190" s="5">
        <v>73.679710648148102</v>
      </c>
      <c r="M190" s="1">
        <v>15</v>
      </c>
      <c r="N190" s="1" t="s">
        <v>4430</v>
      </c>
      <c r="O190" s="1" t="s">
        <v>147</v>
      </c>
      <c r="P190" s="5" t="s">
        <v>3964</v>
      </c>
      <c r="Q190" s="1">
        <v>950</v>
      </c>
      <c r="R190" s="1">
        <v>5</v>
      </c>
      <c r="S190" s="1" t="s">
        <v>38</v>
      </c>
      <c r="T190" s="1" t="s">
        <v>38</v>
      </c>
      <c r="U190" s="1" t="s">
        <v>3217</v>
      </c>
      <c r="V190" s="8" t="s">
        <v>38</v>
      </c>
      <c r="W190" s="1">
        <v>106925</v>
      </c>
      <c r="X190" s="1" t="s">
        <v>4431</v>
      </c>
      <c r="Y190" s="29" t="s">
        <v>10614</v>
      </c>
      <c r="Z190" s="1" t="s">
        <v>50</v>
      </c>
    </row>
    <row r="191" spans="1:26" s="6" customFormat="1" ht="60" customHeight="1" x14ac:dyDescent="0.2">
      <c r="A191" s="5">
        <v>188</v>
      </c>
      <c r="B191" s="1" t="s">
        <v>1676</v>
      </c>
      <c r="C191" s="1" t="s">
        <v>704</v>
      </c>
      <c r="D191" s="1" t="s">
        <v>712</v>
      </c>
      <c r="E191" s="5" t="s">
        <v>818</v>
      </c>
      <c r="F191" s="5" t="s">
        <v>818</v>
      </c>
      <c r="G191" s="5" t="s">
        <v>4432</v>
      </c>
      <c r="H191" s="5" t="s">
        <v>4433</v>
      </c>
      <c r="I191" s="5" t="s">
        <v>4434</v>
      </c>
      <c r="J191" s="5" t="s">
        <v>818</v>
      </c>
      <c r="K191" s="5">
        <v>33.530679999999997</v>
      </c>
      <c r="L191" s="5">
        <v>73.732512</v>
      </c>
      <c r="M191" s="1">
        <v>8</v>
      </c>
      <c r="N191" s="1" t="s">
        <v>745</v>
      </c>
      <c r="O191" s="1" t="s">
        <v>147</v>
      </c>
      <c r="P191" s="5" t="s">
        <v>3964</v>
      </c>
      <c r="Q191" s="1">
        <v>950</v>
      </c>
      <c r="R191" s="1">
        <v>5</v>
      </c>
      <c r="S191" s="1" t="s">
        <v>38</v>
      </c>
      <c r="T191" s="1" t="s">
        <v>38</v>
      </c>
      <c r="U191" s="1" t="s">
        <v>4367</v>
      </c>
      <c r="V191" s="8" t="s">
        <v>38</v>
      </c>
      <c r="W191" s="1">
        <v>106925</v>
      </c>
      <c r="X191" s="1" t="s">
        <v>4435</v>
      </c>
      <c r="Y191" s="29" t="s">
        <v>10614</v>
      </c>
      <c r="Z191" s="1" t="s">
        <v>50</v>
      </c>
    </row>
    <row r="192" spans="1:26" s="6" customFormat="1" ht="60" customHeight="1" x14ac:dyDescent="0.2">
      <c r="A192" s="5">
        <v>189</v>
      </c>
      <c r="B192" s="1" t="s">
        <v>1676</v>
      </c>
      <c r="C192" s="1" t="s">
        <v>704</v>
      </c>
      <c r="D192" s="1" t="s">
        <v>712</v>
      </c>
      <c r="E192" s="5" t="s">
        <v>4436</v>
      </c>
      <c r="F192" s="5" t="s">
        <v>4437</v>
      </c>
      <c r="G192" s="5" t="s">
        <v>4438</v>
      </c>
      <c r="H192" s="5" t="s">
        <v>4439</v>
      </c>
      <c r="I192" s="5" t="s">
        <v>4440</v>
      </c>
      <c r="J192" s="5" t="s">
        <v>4436</v>
      </c>
      <c r="K192" s="5">
        <v>33.670319999999997</v>
      </c>
      <c r="L192" s="5">
        <v>73.736901000000003</v>
      </c>
      <c r="M192" s="1">
        <v>5</v>
      </c>
      <c r="N192" s="1" t="s">
        <v>745</v>
      </c>
      <c r="O192" s="1" t="s">
        <v>147</v>
      </c>
      <c r="P192" s="5" t="s">
        <v>4441</v>
      </c>
      <c r="Q192" s="1">
        <v>950</v>
      </c>
      <c r="R192" s="1">
        <v>5</v>
      </c>
      <c r="S192" s="1" t="s">
        <v>38</v>
      </c>
      <c r="T192" s="1" t="s">
        <v>38</v>
      </c>
      <c r="U192" s="1" t="s">
        <v>4442</v>
      </c>
      <c r="V192" s="8" t="s">
        <v>38</v>
      </c>
      <c r="W192" s="1">
        <v>106925</v>
      </c>
      <c r="X192" s="1" t="s">
        <v>4443</v>
      </c>
      <c r="Y192" s="29" t="s">
        <v>10614</v>
      </c>
      <c r="Z192" s="1" t="s">
        <v>50</v>
      </c>
    </row>
    <row r="193" spans="1:26" s="6" customFormat="1" ht="60" customHeight="1" x14ac:dyDescent="0.2">
      <c r="A193" s="5">
        <v>190</v>
      </c>
      <c r="B193" s="1" t="s">
        <v>1676</v>
      </c>
      <c r="C193" s="1" t="s">
        <v>704</v>
      </c>
      <c r="D193" s="4" t="s">
        <v>704</v>
      </c>
      <c r="E193" s="1" t="s">
        <v>4444</v>
      </c>
      <c r="F193" s="5" t="s">
        <v>4445</v>
      </c>
      <c r="G193" s="1" t="s">
        <v>4446</v>
      </c>
      <c r="H193" s="1" t="s">
        <v>2748</v>
      </c>
      <c r="I193" s="1" t="s">
        <v>2749</v>
      </c>
      <c r="J193" s="1" t="s">
        <v>4444</v>
      </c>
      <c r="K193" s="5">
        <v>32.765860600000003</v>
      </c>
      <c r="L193" s="5">
        <v>73.356031700000003</v>
      </c>
      <c r="M193" s="1">
        <v>20</v>
      </c>
      <c r="N193" s="1" t="s">
        <v>4447</v>
      </c>
      <c r="O193" s="1" t="s">
        <v>147</v>
      </c>
      <c r="P193" s="1" t="s">
        <v>652</v>
      </c>
      <c r="Q193" s="1">
        <v>950</v>
      </c>
      <c r="R193" s="1">
        <v>5</v>
      </c>
      <c r="S193" s="1" t="s">
        <v>38</v>
      </c>
      <c r="T193" s="1" t="s">
        <v>38</v>
      </c>
      <c r="U193" s="46" t="s">
        <v>4448</v>
      </c>
      <c r="V193" s="8" t="s">
        <v>38</v>
      </c>
      <c r="W193" s="1" t="s">
        <v>38</v>
      </c>
      <c r="X193" s="1" t="s">
        <v>38</v>
      </c>
      <c r="Y193" s="29" t="s">
        <v>10614</v>
      </c>
      <c r="Z193" s="1" t="s">
        <v>50</v>
      </c>
    </row>
    <row r="194" spans="1:26" s="6" customFormat="1" ht="60" customHeight="1" x14ac:dyDescent="0.2">
      <c r="A194" s="5">
        <v>191</v>
      </c>
      <c r="B194" s="1" t="s">
        <v>1676</v>
      </c>
      <c r="C194" s="1" t="s">
        <v>704</v>
      </c>
      <c r="D194" s="4" t="s">
        <v>704</v>
      </c>
      <c r="E194" s="1" t="s">
        <v>4444</v>
      </c>
      <c r="F194" s="5" t="s">
        <v>4445</v>
      </c>
      <c r="G194" s="1" t="s">
        <v>4449</v>
      </c>
      <c r="H194" s="1" t="s">
        <v>4450</v>
      </c>
      <c r="I194" s="1" t="s">
        <v>2749</v>
      </c>
      <c r="J194" s="1" t="s">
        <v>4444</v>
      </c>
      <c r="K194" s="5">
        <v>32.764398200000002</v>
      </c>
      <c r="L194" s="5">
        <v>73.351224900000005</v>
      </c>
      <c r="M194" s="1">
        <v>22</v>
      </c>
      <c r="N194" s="1" t="s">
        <v>4447</v>
      </c>
      <c r="O194" s="1" t="s">
        <v>147</v>
      </c>
      <c r="P194" s="1" t="s">
        <v>4451</v>
      </c>
      <c r="Q194" s="1">
        <v>760</v>
      </c>
      <c r="R194" s="1">
        <v>4</v>
      </c>
      <c r="S194" s="1" t="s">
        <v>38</v>
      </c>
      <c r="T194" s="1" t="s">
        <v>38</v>
      </c>
      <c r="U194" s="46" t="s">
        <v>4448</v>
      </c>
      <c r="V194" s="8" t="s">
        <v>38</v>
      </c>
      <c r="W194" s="1" t="s">
        <v>38</v>
      </c>
      <c r="X194" s="1" t="s">
        <v>38</v>
      </c>
      <c r="Y194" s="29" t="s">
        <v>10614</v>
      </c>
      <c r="Z194" s="1" t="s">
        <v>50</v>
      </c>
    </row>
    <row r="195" spans="1:26" s="6" customFormat="1" ht="60" customHeight="1" x14ac:dyDescent="0.2">
      <c r="A195" s="5">
        <v>192</v>
      </c>
      <c r="B195" s="1" t="s">
        <v>1676</v>
      </c>
      <c r="C195" s="1" t="s">
        <v>704</v>
      </c>
      <c r="D195" s="4" t="s">
        <v>704</v>
      </c>
      <c r="E195" s="1" t="s">
        <v>4452</v>
      </c>
      <c r="F195" s="5" t="s">
        <v>4453</v>
      </c>
      <c r="G195" s="1" t="s">
        <v>4454</v>
      </c>
      <c r="H195" s="1" t="s">
        <v>4455</v>
      </c>
      <c r="I195" s="1" t="s">
        <v>4456</v>
      </c>
      <c r="J195" s="1" t="s">
        <v>4452</v>
      </c>
      <c r="K195" s="5">
        <v>73.650130000000004</v>
      </c>
      <c r="L195" s="5">
        <v>32.918680000000002</v>
      </c>
      <c r="M195" s="1">
        <v>12</v>
      </c>
      <c r="N195" s="1" t="s">
        <v>4447</v>
      </c>
      <c r="O195" s="1" t="s">
        <v>147</v>
      </c>
      <c r="P195" s="1" t="s">
        <v>4339</v>
      </c>
      <c r="Q195" s="1">
        <v>850</v>
      </c>
      <c r="R195" s="1">
        <v>5</v>
      </c>
      <c r="S195" s="1" t="s">
        <v>38</v>
      </c>
      <c r="T195" s="1" t="s">
        <v>38</v>
      </c>
      <c r="U195" s="46" t="s">
        <v>4457</v>
      </c>
      <c r="V195" s="8" t="s">
        <v>38</v>
      </c>
      <c r="W195" s="1" t="s">
        <v>38</v>
      </c>
      <c r="X195" s="1" t="s">
        <v>38</v>
      </c>
      <c r="Y195" s="29" t="s">
        <v>10614</v>
      </c>
      <c r="Z195" s="1" t="s">
        <v>50</v>
      </c>
    </row>
    <row r="196" spans="1:26" s="6" customFormat="1" ht="60" customHeight="1" x14ac:dyDescent="0.2">
      <c r="A196" s="5">
        <v>193</v>
      </c>
      <c r="B196" s="1" t="s">
        <v>1676</v>
      </c>
      <c r="C196" s="1" t="s">
        <v>704</v>
      </c>
      <c r="D196" s="4" t="s">
        <v>704</v>
      </c>
      <c r="E196" s="1" t="s">
        <v>4329</v>
      </c>
      <c r="F196" s="5" t="s">
        <v>4453</v>
      </c>
      <c r="G196" s="1" t="s">
        <v>4458</v>
      </c>
      <c r="H196" s="1" t="s">
        <v>4459</v>
      </c>
      <c r="I196" s="1" t="s">
        <v>4460</v>
      </c>
      <c r="J196" s="1" t="s">
        <v>4329</v>
      </c>
      <c r="K196" s="5">
        <v>32.902760000000001</v>
      </c>
      <c r="L196" s="5">
        <v>73.946700000000007</v>
      </c>
      <c r="M196" s="1">
        <v>9</v>
      </c>
      <c r="N196" s="1" t="s">
        <v>4447</v>
      </c>
      <c r="O196" s="1" t="s">
        <v>147</v>
      </c>
      <c r="P196" s="1" t="s">
        <v>211</v>
      </c>
      <c r="Q196" s="1">
        <v>170</v>
      </c>
      <c r="R196" s="1">
        <v>1</v>
      </c>
      <c r="S196" s="1" t="s">
        <v>38</v>
      </c>
      <c r="T196" s="1" t="s">
        <v>38</v>
      </c>
      <c r="U196" s="46" t="s">
        <v>4461</v>
      </c>
      <c r="V196" s="8" t="s">
        <v>38</v>
      </c>
      <c r="W196" s="1" t="s">
        <v>38</v>
      </c>
      <c r="X196" s="1" t="s">
        <v>38</v>
      </c>
      <c r="Y196" s="29" t="s">
        <v>10614</v>
      </c>
      <c r="Z196" s="1" t="s">
        <v>50</v>
      </c>
    </row>
    <row r="197" spans="1:26" s="6" customFormat="1" ht="103.5" customHeight="1" x14ac:dyDescent="0.2">
      <c r="A197" s="5">
        <v>194</v>
      </c>
      <c r="B197" s="1" t="s">
        <v>1676</v>
      </c>
      <c r="C197" s="1" t="s">
        <v>704</v>
      </c>
      <c r="D197" s="4" t="s">
        <v>712</v>
      </c>
      <c r="E197" s="1" t="s">
        <v>4436</v>
      </c>
      <c r="F197" s="5" t="s">
        <v>4462</v>
      </c>
      <c r="G197" s="1" t="s">
        <v>4463</v>
      </c>
      <c r="H197" s="1" t="s">
        <v>4439</v>
      </c>
      <c r="I197" s="1" t="s">
        <v>4440</v>
      </c>
      <c r="J197" s="1" t="s">
        <v>4436</v>
      </c>
      <c r="K197" s="5">
        <v>33.008785000000003</v>
      </c>
      <c r="L197" s="5">
        <v>73.664734999999993</v>
      </c>
      <c r="M197" s="1">
        <v>8</v>
      </c>
      <c r="N197" s="1" t="s">
        <v>4447</v>
      </c>
      <c r="O197" s="1" t="s">
        <v>147</v>
      </c>
      <c r="P197" s="1" t="s">
        <v>4372</v>
      </c>
      <c r="Q197" s="1">
        <v>360</v>
      </c>
      <c r="R197" s="1">
        <v>2</v>
      </c>
      <c r="S197" s="1" t="s">
        <v>38</v>
      </c>
      <c r="T197" s="1" t="s">
        <v>38</v>
      </c>
      <c r="U197" s="46" t="s">
        <v>4464</v>
      </c>
      <c r="V197" s="8" t="s">
        <v>38</v>
      </c>
      <c r="W197" s="1" t="s">
        <v>38</v>
      </c>
      <c r="X197" s="1" t="s">
        <v>38</v>
      </c>
      <c r="Y197" s="29" t="s">
        <v>10614</v>
      </c>
      <c r="Z197" s="1" t="s">
        <v>4380</v>
      </c>
    </row>
    <row r="198" spans="1:26" s="6" customFormat="1" ht="107.25" customHeight="1" x14ac:dyDescent="0.2">
      <c r="A198" s="5">
        <v>195</v>
      </c>
      <c r="B198" s="1" t="s">
        <v>1676</v>
      </c>
      <c r="C198" s="5" t="s">
        <v>970</v>
      </c>
      <c r="D198" s="5" t="s">
        <v>971</v>
      </c>
      <c r="E198" s="5" t="s">
        <v>4465</v>
      </c>
      <c r="F198" s="5" t="s">
        <v>4466</v>
      </c>
      <c r="G198" s="5" t="s">
        <v>4467</v>
      </c>
      <c r="H198" s="5" t="s">
        <v>4468</v>
      </c>
      <c r="I198" s="5" t="s">
        <v>4469</v>
      </c>
      <c r="J198" s="5" t="s">
        <v>4465</v>
      </c>
      <c r="K198" s="62" t="s">
        <v>4470</v>
      </c>
      <c r="L198" s="62" t="s">
        <v>4471</v>
      </c>
      <c r="M198" s="5">
        <v>5</v>
      </c>
      <c r="N198" s="5" t="s">
        <v>236</v>
      </c>
      <c r="O198" s="5" t="s">
        <v>38</v>
      </c>
      <c r="P198" s="5" t="s">
        <v>4472</v>
      </c>
      <c r="Q198" s="5">
        <v>540</v>
      </c>
      <c r="R198" s="5">
        <v>5</v>
      </c>
      <c r="S198" s="1" t="s">
        <v>38</v>
      </c>
      <c r="T198" s="1" t="s">
        <v>38</v>
      </c>
      <c r="U198" s="53">
        <v>44492</v>
      </c>
      <c r="V198" s="8" t="s">
        <v>38</v>
      </c>
      <c r="W198" s="1">
        <v>117500</v>
      </c>
      <c r="X198" s="5" t="s">
        <v>4473</v>
      </c>
      <c r="Y198" s="29" t="s">
        <v>10614</v>
      </c>
      <c r="Z198" s="5" t="s">
        <v>4474</v>
      </c>
    </row>
    <row r="199" spans="1:26" s="6" customFormat="1" ht="60" customHeight="1" x14ac:dyDescent="0.2">
      <c r="A199" s="5">
        <v>196</v>
      </c>
      <c r="B199" s="1" t="s">
        <v>1676</v>
      </c>
      <c r="C199" s="5" t="s">
        <v>970</v>
      </c>
      <c r="D199" s="5" t="s">
        <v>1040</v>
      </c>
      <c r="E199" s="5" t="s">
        <v>1047</v>
      </c>
      <c r="F199" s="5" t="s">
        <v>1047</v>
      </c>
      <c r="G199" s="5" t="s">
        <v>4475</v>
      </c>
      <c r="H199" s="5" t="s">
        <v>4476</v>
      </c>
      <c r="I199" s="5" t="s">
        <v>4477</v>
      </c>
      <c r="J199" s="5" t="s">
        <v>1047</v>
      </c>
      <c r="K199" s="62">
        <v>71.811503999999999</v>
      </c>
      <c r="L199" s="62">
        <v>32.749538999999999</v>
      </c>
      <c r="M199" s="5">
        <v>2</v>
      </c>
      <c r="N199" s="5" t="s">
        <v>236</v>
      </c>
      <c r="O199" s="5" t="s">
        <v>38</v>
      </c>
      <c r="P199" s="5" t="s">
        <v>211</v>
      </c>
      <c r="Q199" s="5">
        <v>220</v>
      </c>
      <c r="R199" s="5">
        <v>2</v>
      </c>
      <c r="S199" s="1" t="s">
        <v>38</v>
      </c>
      <c r="T199" s="1" t="s">
        <v>38</v>
      </c>
      <c r="U199" s="5" t="s">
        <v>4157</v>
      </c>
      <c r="V199" s="8" t="s">
        <v>38</v>
      </c>
      <c r="W199" s="1">
        <v>47000</v>
      </c>
      <c r="X199" s="5" t="s">
        <v>4478</v>
      </c>
      <c r="Y199" s="29" t="s">
        <v>10614</v>
      </c>
      <c r="Z199" s="5" t="s">
        <v>50</v>
      </c>
    </row>
    <row r="200" spans="1:26" s="6" customFormat="1" ht="60" customHeight="1" x14ac:dyDescent="0.2">
      <c r="A200" s="5">
        <v>197</v>
      </c>
      <c r="B200" s="1" t="s">
        <v>1676</v>
      </c>
      <c r="C200" s="5" t="s">
        <v>970</v>
      </c>
      <c r="D200" s="5" t="s">
        <v>1040</v>
      </c>
      <c r="E200" s="5" t="s">
        <v>4479</v>
      </c>
      <c r="F200" s="5" t="s">
        <v>3299</v>
      </c>
      <c r="G200" s="5" t="s">
        <v>4480</v>
      </c>
      <c r="H200" s="5" t="s">
        <v>4481</v>
      </c>
      <c r="I200" s="5" t="s">
        <v>4482</v>
      </c>
      <c r="J200" s="5" t="s">
        <v>4479</v>
      </c>
      <c r="K200" s="62">
        <v>71.840843000000007</v>
      </c>
      <c r="L200" s="62">
        <v>31.995905</v>
      </c>
      <c r="M200" s="5">
        <v>2</v>
      </c>
      <c r="N200" s="5" t="s">
        <v>236</v>
      </c>
      <c r="O200" s="5" t="s">
        <v>38</v>
      </c>
      <c r="P200" s="5" t="s">
        <v>211</v>
      </c>
      <c r="Q200" s="5">
        <v>205</v>
      </c>
      <c r="R200" s="5">
        <v>2</v>
      </c>
      <c r="S200" s="1" t="s">
        <v>38</v>
      </c>
      <c r="T200" s="1" t="s">
        <v>38</v>
      </c>
      <c r="U200" s="5" t="s">
        <v>4483</v>
      </c>
      <c r="V200" s="8" t="s">
        <v>38</v>
      </c>
      <c r="W200" s="1">
        <v>47000</v>
      </c>
      <c r="X200" s="5" t="s">
        <v>4484</v>
      </c>
      <c r="Y200" s="29" t="s">
        <v>10614</v>
      </c>
      <c r="Z200" s="5" t="s">
        <v>50</v>
      </c>
    </row>
    <row r="201" spans="1:26" s="6" customFormat="1" ht="60" customHeight="1" x14ac:dyDescent="0.2">
      <c r="A201" s="5">
        <v>198</v>
      </c>
      <c r="B201" s="1" t="s">
        <v>1676</v>
      </c>
      <c r="C201" s="5" t="s">
        <v>970</v>
      </c>
      <c r="D201" s="5" t="s">
        <v>1040</v>
      </c>
      <c r="E201" s="5" t="s">
        <v>4485</v>
      </c>
      <c r="F201" s="5" t="s">
        <v>3299</v>
      </c>
      <c r="G201" s="5" t="s">
        <v>4486</v>
      </c>
      <c r="H201" s="5" t="s">
        <v>4487</v>
      </c>
      <c r="I201" s="5" t="s">
        <v>4488</v>
      </c>
      <c r="J201" s="5" t="s">
        <v>4485</v>
      </c>
      <c r="K201" s="62">
        <v>71.626857999999999</v>
      </c>
      <c r="L201" s="62">
        <v>31.873194999999999</v>
      </c>
      <c r="M201" s="5">
        <v>2</v>
      </c>
      <c r="N201" s="5" t="s">
        <v>236</v>
      </c>
      <c r="O201" s="5" t="s">
        <v>38</v>
      </c>
      <c r="P201" s="5" t="s">
        <v>211</v>
      </c>
      <c r="Q201" s="5">
        <v>220</v>
      </c>
      <c r="R201" s="5">
        <v>2</v>
      </c>
      <c r="S201" s="1" t="s">
        <v>38</v>
      </c>
      <c r="T201" s="1" t="s">
        <v>38</v>
      </c>
      <c r="U201" s="5" t="s">
        <v>2518</v>
      </c>
      <c r="V201" s="8" t="s">
        <v>38</v>
      </c>
      <c r="W201" s="1">
        <v>47000</v>
      </c>
      <c r="X201" s="5" t="s">
        <v>4489</v>
      </c>
      <c r="Y201" s="29" t="s">
        <v>10614</v>
      </c>
      <c r="Z201" s="5" t="s">
        <v>50</v>
      </c>
    </row>
    <row r="202" spans="1:26" s="6" customFormat="1" ht="60" customHeight="1" x14ac:dyDescent="0.2">
      <c r="A202" s="5">
        <v>199</v>
      </c>
      <c r="B202" s="1" t="s">
        <v>1676</v>
      </c>
      <c r="C202" s="5" t="s">
        <v>970</v>
      </c>
      <c r="D202" s="5" t="s">
        <v>970</v>
      </c>
      <c r="E202" s="5" t="s">
        <v>4490</v>
      </c>
      <c r="F202" s="5" t="s">
        <v>4490</v>
      </c>
      <c r="G202" s="5" t="s">
        <v>3253</v>
      </c>
      <c r="H202" s="5" t="s">
        <v>3254</v>
      </c>
      <c r="I202" s="5" t="s">
        <v>3255</v>
      </c>
      <c r="J202" s="5" t="s">
        <v>4490</v>
      </c>
      <c r="K202" s="44" t="s">
        <v>4491</v>
      </c>
      <c r="L202" s="44" t="s">
        <v>4492</v>
      </c>
      <c r="M202" s="5">
        <v>5</v>
      </c>
      <c r="N202" s="5" t="s">
        <v>236</v>
      </c>
      <c r="O202" s="5" t="s">
        <v>38</v>
      </c>
      <c r="P202" s="5" t="s">
        <v>808</v>
      </c>
      <c r="Q202" s="5">
        <v>1000</v>
      </c>
      <c r="R202" s="5">
        <v>5</v>
      </c>
      <c r="S202" s="1" t="s">
        <v>38</v>
      </c>
      <c r="T202" s="1" t="s">
        <v>38</v>
      </c>
      <c r="U202" s="46" t="s">
        <v>3828</v>
      </c>
      <c r="V202" s="8" t="s">
        <v>38</v>
      </c>
      <c r="W202" s="1">
        <v>117500</v>
      </c>
      <c r="X202" s="5" t="s">
        <v>4493</v>
      </c>
      <c r="Y202" s="29" t="s">
        <v>10614</v>
      </c>
      <c r="Z202" s="5" t="s">
        <v>50</v>
      </c>
    </row>
    <row r="203" spans="1:26" s="6" customFormat="1" ht="60" customHeight="1" x14ac:dyDescent="0.2">
      <c r="A203" s="5">
        <v>200</v>
      </c>
      <c r="B203" s="1" t="s">
        <v>1676</v>
      </c>
      <c r="C203" s="5" t="s">
        <v>970</v>
      </c>
      <c r="D203" s="5" t="s">
        <v>970</v>
      </c>
      <c r="E203" s="5" t="s">
        <v>4494</v>
      </c>
      <c r="F203" s="5" t="s">
        <v>4494</v>
      </c>
      <c r="G203" s="5" t="s">
        <v>4495</v>
      </c>
      <c r="H203" s="5" t="s">
        <v>4496</v>
      </c>
      <c r="I203" s="5" t="s">
        <v>4497</v>
      </c>
      <c r="J203" s="5" t="s">
        <v>4494</v>
      </c>
      <c r="K203" s="44" t="s">
        <v>4498</v>
      </c>
      <c r="L203" s="44" t="s">
        <v>4499</v>
      </c>
      <c r="M203" s="5">
        <v>5</v>
      </c>
      <c r="N203" s="5" t="s">
        <v>236</v>
      </c>
      <c r="O203" s="5" t="s">
        <v>38</v>
      </c>
      <c r="P203" s="5" t="s">
        <v>652</v>
      </c>
      <c r="Q203" s="4">
        <v>900</v>
      </c>
      <c r="R203" s="5">
        <v>5</v>
      </c>
      <c r="S203" s="1" t="s">
        <v>38</v>
      </c>
      <c r="T203" s="1" t="s">
        <v>38</v>
      </c>
      <c r="U203" s="46">
        <v>44479</v>
      </c>
      <c r="V203" s="8" t="s">
        <v>38</v>
      </c>
      <c r="W203" s="1">
        <v>117500</v>
      </c>
      <c r="X203" s="5" t="s">
        <v>4500</v>
      </c>
      <c r="Y203" s="29" t="s">
        <v>10614</v>
      </c>
      <c r="Z203" s="5" t="s">
        <v>50</v>
      </c>
    </row>
    <row r="204" spans="1:26" s="6" customFormat="1" ht="60" customHeight="1" x14ac:dyDescent="0.2">
      <c r="A204" s="5">
        <v>201</v>
      </c>
      <c r="B204" s="1" t="s">
        <v>1676</v>
      </c>
      <c r="C204" s="5" t="s">
        <v>970</v>
      </c>
      <c r="D204" s="5" t="s">
        <v>970</v>
      </c>
      <c r="E204" s="5" t="s">
        <v>4501</v>
      </c>
      <c r="F204" s="5" t="s">
        <v>4501</v>
      </c>
      <c r="G204" s="5" t="s">
        <v>4502</v>
      </c>
      <c r="H204" s="5" t="s">
        <v>4503</v>
      </c>
      <c r="I204" s="5" t="s">
        <v>4504</v>
      </c>
      <c r="J204" s="5" t="s">
        <v>4501</v>
      </c>
      <c r="K204" s="44" t="s">
        <v>4505</v>
      </c>
      <c r="L204" s="44" t="s">
        <v>4506</v>
      </c>
      <c r="M204" s="5">
        <v>5</v>
      </c>
      <c r="N204" s="5" t="s">
        <v>236</v>
      </c>
      <c r="O204" s="5" t="s">
        <v>38</v>
      </c>
      <c r="P204" s="5" t="s">
        <v>652</v>
      </c>
      <c r="Q204" s="4">
        <v>900</v>
      </c>
      <c r="R204" s="5">
        <v>5</v>
      </c>
      <c r="S204" s="1" t="s">
        <v>38</v>
      </c>
      <c r="T204" s="1" t="s">
        <v>38</v>
      </c>
      <c r="U204" s="46" t="s">
        <v>4507</v>
      </c>
      <c r="V204" s="8" t="s">
        <v>38</v>
      </c>
      <c r="W204" s="1">
        <v>117500</v>
      </c>
      <c r="X204" s="5" t="s">
        <v>4508</v>
      </c>
      <c r="Y204" s="29" t="s">
        <v>10614</v>
      </c>
      <c r="Z204" s="5" t="s">
        <v>50</v>
      </c>
    </row>
    <row r="205" spans="1:26" s="6" customFormat="1" ht="60" customHeight="1" x14ac:dyDescent="0.2">
      <c r="A205" s="5">
        <v>202</v>
      </c>
      <c r="B205" s="1" t="s">
        <v>1676</v>
      </c>
      <c r="C205" s="5" t="s">
        <v>970</v>
      </c>
      <c r="D205" s="5" t="s">
        <v>970</v>
      </c>
      <c r="E205" s="5" t="s">
        <v>4509</v>
      </c>
      <c r="F205" s="5" t="s">
        <v>4509</v>
      </c>
      <c r="G205" s="5" t="s">
        <v>4510</v>
      </c>
      <c r="H205" s="5" t="s">
        <v>4511</v>
      </c>
      <c r="I205" s="5" t="s">
        <v>4512</v>
      </c>
      <c r="J205" s="5" t="s">
        <v>4509</v>
      </c>
      <c r="K205" s="44" t="s">
        <v>4513</v>
      </c>
      <c r="L205" s="44" t="s">
        <v>4514</v>
      </c>
      <c r="M205" s="5">
        <v>5</v>
      </c>
      <c r="N205" s="5" t="s">
        <v>236</v>
      </c>
      <c r="O205" s="5" t="s">
        <v>38</v>
      </c>
      <c r="P205" s="5" t="s">
        <v>211</v>
      </c>
      <c r="Q205" s="4">
        <v>1000</v>
      </c>
      <c r="R205" s="5">
        <v>5</v>
      </c>
      <c r="S205" s="1" t="s">
        <v>38</v>
      </c>
      <c r="T205" s="1" t="s">
        <v>38</v>
      </c>
      <c r="U205" s="46" t="s">
        <v>4507</v>
      </c>
      <c r="V205" s="8" t="s">
        <v>38</v>
      </c>
      <c r="W205" s="1">
        <v>117500</v>
      </c>
      <c r="X205" s="5" t="s">
        <v>4515</v>
      </c>
      <c r="Y205" s="29" t="s">
        <v>10614</v>
      </c>
      <c r="Z205" s="5" t="s">
        <v>50</v>
      </c>
    </row>
    <row r="206" spans="1:26" s="6" customFormat="1" ht="60" customHeight="1" x14ac:dyDescent="0.2">
      <c r="A206" s="5">
        <v>203</v>
      </c>
      <c r="B206" s="1" t="s">
        <v>1676</v>
      </c>
      <c r="C206" s="5" t="s">
        <v>970</v>
      </c>
      <c r="D206" s="5" t="s">
        <v>971</v>
      </c>
      <c r="E206" s="5" t="s">
        <v>4516</v>
      </c>
      <c r="F206" s="5" t="s">
        <v>4466</v>
      </c>
      <c r="G206" s="5" t="s">
        <v>4517</v>
      </c>
      <c r="H206" s="5" t="s">
        <v>4518</v>
      </c>
      <c r="I206" s="5" t="s">
        <v>4519</v>
      </c>
      <c r="J206" s="5" t="s">
        <v>4516</v>
      </c>
      <c r="K206" s="62" t="s">
        <v>4520</v>
      </c>
      <c r="L206" s="62" t="s">
        <v>4521</v>
      </c>
      <c r="M206" s="5">
        <v>4</v>
      </c>
      <c r="N206" s="5" t="s">
        <v>236</v>
      </c>
      <c r="O206" s="5" t="s">
        <v>38</v>
      </c>
      <c r="P206" s="5" t="s">
        <v>4472</v>
      </c>
      <c r="Q206" s="5">
        <v>408</v>
      </c>
      <c r="R206" s="5">
        <v>4</v>
      </c>
      <c r="S206" s="1" t="s">
        <v>38</v>
      </c>
      <c r="T206" s="1" t="s">
        <v>38</v>
      </c>
      <c r="U206" s="46" t="s">
        <v>4522</v>
      </c>
      <c r="V206" s="8" t="s">
        <v>38</v>
      </c>
      <c r="W206" s="1">
        <v>94000</v>
      </c>
      <c r="X206" s="5" t="s">
        <v>4523</v>
      </c>
      <c r="Y206" s="29" t="s">
        <v>10614</v>
      </c>
      <c r="Z206" s="5" t="s">
        <v>50</v>
      </c>
    </row>
    <row r="207" spans="1:26" s="6" customFormat="1" ht="60" customHeight="1" x14ac:dyDescent="0.2">
      <c r="A207" s="5">
        <v>204</v>
      </c>
      <c r="B207" s="1" t="s">
        <v>1676</v>
      </c>
      <c r="C207" s="5" t="s">
        <v>970</v>
      </c>
      <c r="D207" s="5" t="s">
        <v>971</v>
      </c>
      <c r="E207" s="5" t="s">
        <v>984</v>
      </c>
      <c r="F207" s="5" t="s">
        <v>4524</v>
      </c>
      <c r="G207" s="5" t="s">
        <v>4525</v>
      </c>
      <c r="H207" s="5" t="s">
        <v>4526</v>
      </c>
      <c r="I207" s="5" t="s">
        <v>4527</v>
      </c>
      <c r="J207" s="5" t="s">
        <v>4524</v>
      </c>
      <c r="K207" s="62" t="s">
        <v>4528</v>
      </c>
      <c r="L207" s="62" t="s">
        <v>4529</v>
      </c>
      <c r="M207" s="5">
        <v>3</v>
      </c>
      <c r="N207" s="5" t="s">
        <v>236</v>
      </c>
      <c r="O207" s="5" t="s">
        <v>38</v>
      </c>
      <c r="P207" s="5" t="s">
        <v>4472</v>
      </c>
      <c r="Q207" s="5">
        <v>312</v>
      </c>
      <c r="R207" s="5">
        <v>3</v>
      </c>
      <c r="S207" s="1" t="s">
        <v>38</v>
      </c>
      <c r="T207" s="1" t="s">
        <v>38</v>
      </c>
      <c r="U207" s="46" t="s">
        <v>4530</v>
      </c>
      <c r="V207" s="8" t="s">
        <v>38</v>
      </c>
      <c r="W207" s="1">
        <v>70500</v>
      </c>
      <c r="X207" s="5" t="s">
        <v>4531</v>
      </c>
      <c r="Y207" s="29" t="s">
        <v>10614</v>
      </c>
      <c r="Z207" s="5" t="s">
        <v>50</v>
      </c>
    </row>
    <row r="208" spans="1:26" s="6" customFormat="1" ht="60" customHeight="1" x14ac:dyDescent="0.2">
      <c r="A208" s="5">
        <v>205</v>
      </c>
      <c r="B208" s="1" t="s">
        <v>1676</v>
      </c>
      <c r="C208" s="5" t="s">
        <v>970</v>
      </c>
      <c r="D208" s="5" t="s">
        <v>971</v>
      </c>
      <c r="E208" s="5" t="s">
        <v>4532</v>
      </c>
      <c r="F208" s="5" t="s">
        <v>4533</v>
      </c>
      <c r="G208" s="5" t="s">
        <v>4534</v>
      </c>
      <c r="H208" s="5" t="s">
        <v>4535</v>
      </c>
      <c r="I208" s="5" t="s">
        <v>4536</v>
      </c>
      <c r="J208" s="5" t="s">
        <v>4532</v>
      </c>
      <c r="K208" s="62" t="s">
        <v>4537</v>
      </c>
      <c r="L208" s="62" t="s">
        <v>4538</v>
      </c>
      <c r="M208" s="5">
        <v>3</v>
      </c>
      <c r="N208" s="5" t="s">
        <v>236</v>
      </c>
      <c r="O208" s="5" t="s">
        <v>38</v>
      </c>
      <c r="P208" s="5" t="s">
        <v>4472</v>
      </c>
      <c r="Q208" s="5">
        <v>306</v>
      </c>
      <c r="R208" s="5">
        <v>3</v>
      </c>
      <c r="S208" s="1" t="s">
        <v>38</v>
      </c>
      <c r="T208" s="1" t="s">
        <v>38</v>
      </c>
      <c r="U208" s="46" t="s">
        <v>2773</v>
      </c>
      <c r="V208" s="8" t="s">
        <v>38</v>
      </c>
      <c r="W208" s="1">
        <v>70500</v>
      </c>
      <c r="X208" s="5" t="s">
        <v>4539</v>
      </c>
      <c r="Y208" s="29" t="s">
        <v>10614</v>
      </c>
      <c r="Z208" s="5" t="s">
        <v>50</v>
      </c>
    </row>
    <row r="209" spans="1:26" s="6" customFormat="1" ht="60" customHeight="1" x14ac:dyDescent="0.2">
      <c r="A209" s="5">
        <v>206</v>
      </c>
      <c r="B209" s="1" t="s">
        <v>1676</v>
      </c>
      <c r="C209" s="5" t="s">
        <v>970</v>
      </c>
      <c r="D209" s="5" t="s">
        <v>971</v>
      </c>
      <c r="E209" s="5" t="s">
        <v>4540</v>
      </c>
      <c r="F209" s="5" t="s">
        <v>4524</v>
      </c>
      <c r="G209" s="5" t="s">
        <v>4541</v>
      </c>
      <c r="H209" s="5" t="s">
        <v>4542</v>
      </c>
      <c r="I209" s="5" t="s">
        <v>4543</v>
      </c>
      <c r="J209" s="5" t="s">
        <v>4544</v>
      </c>
      <c r="K209" s="62" t="s">
        <v>4545</v>
      </c>
      <c r="L209" s="62" t="s">
        <v>4546</v>
      </c>
      <c r="M209" s="5">
        <v>5</v>
      </c>
      <c r="N209" s="5" t="s">
        <v>236</v>
      </c>
      <c r="O209" s="5" t="s">
        <v>38</v>
      </c>
      <c r="P209" s="5" t="s">
        <v>4472</v>
      </c>
      <c r="Q209" s="5">
        <v>530</v>
      </c>
      <c r="R209" s="5">
        <v>5</v>
      </c>
      <c r="S209" s="1" t="s">
        <v>38</v>
      </c>
      <c r="T209" s="1" t="s">
        <v>38</v>
      </c>
      <c r="U209" s="53">
        <v>44498</v>
      </c>
      <c r="V209" s="8" t="s">
        <v>38</v>
      </c>
      <c r="W209" s="1">
        <v>117500</v>
      </c>
      <c r="X209" s="5" t="s">
        <v>4547</v>
      </c>
      <c r="Y209" s="29" t="s">
        <v>10614</v>
      </c>
      <c r="Z209" s="5" t="s">
        <v>50</v>
      </c>
    </row>
    <row r="210" spans="1:26" s="6" customFormat="1" ht="60" customHeight="1" x14ac:dyDescent="0.2">
      <c r="A210" s="5">
        <v>207</v>
      </c>
      <c r="B210" s="1" t="s">
        <v>1676</v>
      </c>
      <c r="C210" s="5" t="s">
        <v>970</v>
      </c>
      <c r="D210" s="5" t="s">
        <v>970</v>
      </c>
      <c r="E210" s="5" t="s">
        <v>4548</v>
      </c>
      <c r="F210" s="5" t="s">
        <v>4549</v>
      </c>
      <c r="G210" s="5" t="s">
        <v>4550</v>
      </c>
      <c r="H210" s="5" t="s">
        <v>4551</v>
      </c>
      <c r="I210" s="5" t="s">
        <v>4552</v>
      </c>
      <c r="J210" s="5" t="s">
        <v>4548</v>
      </c>
      <c r="K210" s="62">
        <v>32.545656999999999</v>
      </c>
      <c r="L210" s="44">
        <v>72.234567999999996</v>
      </c>
      <c r="M210" s="5">
        <v>5</v>
      </c>
      <c r="N210" s="5" t="s">
        <v>236</v>
      </c>
      <c r="O210" s="5" t="s">
        <v>38</v>
      </c>
      <c r="P210" s="5" t="s">
        <v>4372</v>
      </c>
      <c r="Q210" s="5">
        <v>800</v>
      </c>
      <c r="R210" s="5">
        <v>5</v>
      </c>
      <c r="S210" s="1" t="s">
        <v>38</v>
      </c>
      <c r="T210" s="1" t="s">
        <v>38</v>
      </c>
      <c r="U210" s="5" t="s">
        <v>2042</v>
      </c>
      <c r="V210" s="8" t="s">
        <v>38</v>
      </c>
      <c r="W210" s="1">
        <v>117500</v>
      </c>
      <c r="X210" s="5" t="s">
        <v>4553</v>
      </c>
      <c r="Y210" s="29" t="s">
        <v>10614</v>
      </c>
      <c r="Z210" s="5" t="s">
        <v>50</v>
      </c>
    </row>
    <row r="211" spans="1:26" s="6" customFormat="1" ht="60" customHeight="1" x14ac:dyDescent="0.2">
      <c r="A211" s="5">
        <v>208</v>
      </c>
      <c r="B211" s="1" t="s">
        <v>1676</v>
      </c>
      <c r="C211" s="5" t="s">
        <v>970</v>
      </c>
      <c r="D211" s="5" t="s">
        <v>970</v>
      </c>
      <c r="E211" s="5" t="s">
        <v>4554</v>
      </c>
      <c r="F211" s="5" t="s">
        <v>4554</v>
      </c>
      <c r="G211" s="5" t="s">
        <v>4555</v>
      </c>
      <c r="H211" s="5" t="s">
        <v>2071</v>
      </c>
      <c r="I211" s="5" t="s">
        <v>2078</v>
      </c>
      <c r="J211" s="5" t="s">
        <v>4554</v>
      </c>
      <c r="K211" s="62">
        <v>32.517609999999998</v>
      </c>
      <c r="L211" s="44">
        <v>72.166566000000003</v>
      </c>
      <c r="M211" s="5">
        <v>5</v>
      </c>
      <c r="N211" s="5" t="s">
        <v>236</v>
      </c>
      <c r="O211" s="5" t="s">
        <v>38</v>
      </c>
      <c r="P211" s="5" t="s">
        <v>4372</v>
      </c>
      <c r="Q211" s="5">
        <v>800</v>
      </c>
      <c r="R211" s="5">
        <v>5</v>
      </c>
      <c r="S211" s="1" t="s">
        <v>38</v>
      </c>
      <c r="T211" s="1" t="s">
        <v>38</v>
      </c>
      <c r="U211" s="5" t="s">
        <v>4556</v>
      </c>
      <c r="V211" s="8" t="s">
        <v>38</v>
      </c>
      <c r="W211" s="1">
        <v>117500</v>
      </c>
      <c r="X211" s="5" t="s">
        <v>4557</v>
      </c>
      <c r="Y211" s="29" t="s">
        <v>10614</v>
      </c>
      <c r="Z211" s="5" t="s">
        <v>50</v>
      </c>
    </row>
    <row r="212" spans="1:26" s="6" customFormat="1" ht="60" customHeight="1" x14ac:dyDescent="0.2">
      <c r="A212" s="5">
        <v>209</v>
      </c>
      <c r="B212" s="1" t="s">
        <v>1676</v>
      </c>
      <c r="C212" s="5" t="s">
        <v>970</v>
      </c>
      <c r="D212" s="5" t="s">
        <v>970</v>
      </c>
      <c r="E212" s="5" t="s">
        <v>4558</v>
      </c>
      <c r="F212" s="5" t="s">
        <v>4558</v>
      </c>
      <c r="G212" s="5" t="s">
        <v>4559</v>
      </c>
      <c r="H212" s="5" t="s">
        <v>4560</v>
      </c>
      <c r="I212" s="5" t="s">
        <v>4561</v>
      </c>
      <c r="J212" s="5" t="s">
        <v>4558</v>
      </c>
      <c r="K212" s="62">
        <v>32.628782999999999</v>
      </c>
      <c r="L212" s="44">
        <v>72.213036000000002</v>
      </c>
      <c r="M212" s="5">
        <v>5</v>
      </c>
      <c r="N212" s="5" t="s">
        <v>236</v>
      </c>
      <c r="O212" s="5" t="s">
        <v>38</v>
      </c>
      <c r="P212" s="5" t="s">
        <v>4372</v>
      </c>
      <c r="Q212" s="5">
        <v>800</v>
      </c>
      <c r="R212" s="5">
        <v>5</v>
      </c>
      <c r="S212" s="1" t="s">
        <v>38</v>
      </c>
      <c r="T212" s="1" t="s">
        <v>38</v>
      </c>
      <c r="U212" s="5" t="s">
        <v>2008</v>
      </c>
      <c r="V212" s="5" t="s">
        <v>38</v>
      </c>
      <c r="W212" s="1">
        <v>117500</v>
      </c>
      <c r="X212" s="5" t="s">
        <v>4562</v>
      </c>
      <c r="Y212" s="29" t="s">
        <v>10614</v>
      </c>
      <c r="Z212" s="5" t="s">
        <v>50</v>
      </c>
    </row>
    <row r="213" spans="1:26" s="6" customFormat="1" ht="60" customHeight="1" x14ac:dyDescent="0.2">
      <c r="A213" s="5">
        <v>210</v>
      </c>
      <c r="B213" s="1" t="s">
        <v>1676</v>
      </c>
      <c r="C213" s="5" t="s">
        <v>970</v>
      </c>
      <c r="D213" s="5" t="s">
        <v>970</v>
      </c>
      <c r="E213" s="5" t="s">
        <v>4548</v>
      </c>
      <c r="F213" s="5" t="s">
        <v>4549</v>
      </c>
      <c r="G213" s="5" t="s">
        <v>4563</v>
      </c>
      <c r="H213" s="5" t="s">
        <v>4564</v>
      </c>
      <c r="I213" s="5" t="s">
        <v>4565</v>
      </c>
      <c r="J213" s="5" t="s">
        <v>4548</v>
      </c>
      <c r="K213" s="62">
        <v>32.554786</v>
      </c>
      <c r="L213" s="44">
        <v>72.236761999999999</v>
      </c>
      <c r="M213" s="5">
        <v>5</v>
      </c>
      <c r="N213" s="5" t="s">
        <v>236</v>
      </c>
      <c r="O213" s="5" t="s">
        <v>38</v>
      </c>
      <c r="P213" s="5" t="s">
        <v>4372</v>
      </c>
      <c r="Q213" s="5">
        <v>800</v>
      </c>
      <c r="R213" s="5">
        <v>5</v>
      </c>
      <c r="S213" s="1" t="s">
        <v>38</v>
      </c>
      <c r="T213" s="1" t="s">
        <v>38</v>
      </c>
      <c r="U213" s="5" t="s">
        <v>2068</v>
      </c>
      <c r="V213" s="5" t="s">
        <v>38</v>
      </c>
      <c r="W213" s="1">
        <v>117500</v>
      </c>
      <c r="X213" s="5" t="s">
        <v>4566</v>
      </c>
      <c r="Y213" s="29" t="s">
        <v>10614</v>
      </c>
      <c r="Z213" s="5" t="s">
        <v>50</v>
      </c>
    </row>
    <row r="214" spans="1:26" s="6" customFormat="1" ht="60" customHeight="1" x14ac:dyDescent="0.2">
      <c r="A214" s="5">
        <v>211</v>
      </c>
      <c r="B214" s="1" t="s">
        <v>1676</v>
      </c>
      <c r="C214" s="5" t="s">
        <v>970</v>
      </c>
      <c r="D214" s="5" t="s">
        <v>970</v>
      </c>
      <c r="E214" s="5" t="s">
        <v>4567</v>
      </c>
      <c r="F214" s="5" t="s">
        <v>4568</v>
      </c>
      <c r="G214" s="5" t="s">
        <v>4569</v>
      </c>
      <c r="H214" s="5" t="s">
        <v>4570</v>
      </c>
      <c r="I214" s="5" t="s">
        <v>4571</v>
      </c>
      <c r="J214" s="5" t="s">
        <v>4567</v>
      </c>
      <c r="K214" s="62">
        <v>32.557094999999997</v>
      </c>
      <c r="L214" s="44">
        <v>72.147948999999997</v>
      </c>
      <c r="M214" s="5">
        <v>5</v>
      </c>
      <c r="N214" s="5" t="s">
        <v>236</v>
      </c>
      <c r="O214" s="5" t="s">
        <v>38</v>
      </c>
      <c r="P214" s="5" t="s">
        <v>4572</v>
      </c>
      <c r="Q214" s="5">
        <v>800</v>
      </c>
      <c r="R214" s="5">
        <v>5</v>
      </c>
      <c r="S214" s="1" t="s">
        <v>38</v>
      </c>
      <c r="T214" s="1" t="s">
        <v>38</v>
      </c>
      <c r="U214" s="53">
        <v>44714</v>
      </c>
      <c r="V214" s="5" t="s">
        <v>38</v>
      </c>
      <c r="W214" s="1">
        <v>117500</v>
      </c>
      <c r="X214" s="5" t="s">
        <v>4573</v>
      </c>
      <c r="Y214" s="29" t="s">
        <v>10614</v>
      </c>
      <c r="Z214" s="5" t="s">
        <v>50</v>
      </c>
    </row>
    <row r="215" spans="1:26" s="6" customFormat="1" ht="60" customHeight="1" x14ac:dyDescent="0.2">
      <c r="A215" s="5">
        <v>212</v>
      </c>
      <c r="B215" s="1" t="s">
        <v>1676</v>
      </c>
      <c r="C215" s="5" t="s">
        <v>970</v>
      </c>
      <c r="D215" s="5" t="s">
        <v>970</v>
      </c>
      <c r="E215" s="5" t="s">
        <v>1062</v>
      </c>
      <c r="F215" s="5" t="s">
        <v>1062</v>
      </c>
      <c r="G215" s="5" t="s">
        <v>4574</v>
      </c>
      <c r="H215" s="5" t="s">
        <v>4575</v>
      </c>
      <c r="I215" s="5" t="s">
        <v>4576</v>
      </c>
      <c r="J215" s="5" t="s">
        <v>1062</v>
      </c>
      <c r="K215" s="62">
        <v>32.536678999999999</v>
      </c>
      <c r="L215" s="44">
        <v>72.012660999999994</v>
      </c>
      <c r="M215" s="5">
        <v>1</v>
      </c>
      <c r="N215" s="5" t="s">
        <v>236</v>
      </c>
      <c r="O215" s="5" t="s">
        <v>38</v>
      </c>
      <c r="P215" s="5" t="s">
        <v>822</v>
      </c>
      <c r="Q215" s="5">
        <v>180</v>
      </c>
      <c r="R215" s="5">
        <v>1</v>
      </c>
      <c r="S215" s="1" t="s">
        <v>38</v>
      </c>
      <c r="T215" s="1" t="s">
        <v>38</v>
      </c>
      <c r="U215" s="53">
        <v>44836</v>
      </c>
      <c r="V215" s="5" t="s">
        <v>38</v>
      </c>
      <c r="W215" s="1">
        <v>23500</v>
      </c>
      <c r="X215" s="5" t="s">
        <v>4577</v>
      </c>
      <c r="Y215" s="29" t="s">
        <v>10614</v>
      </c>
      <c r="Z215" s="5" t="s">
        <v>50</v>
      </c>
    </row>
    <row r="216" spans="1:26" s="6" customFormat="1" ht="60" customHeight="1" x14ac:dyDescent="0.2">
      <c r="A216" s="5">
        <v>213</v>
      </c>
      <c r="B216" s="1" t="s">
        <v>1676</v>
      </c>
      <c r="C216" s="5" t="s">
        <v>970</v>
      </c>
      <c r="D216" s="5" t="s">
        <v>1040</v>
      </c>
      <c r="E216" s="5" t="s">
        <v>4578</v>
      </c>
      <c r="F216" s="5" t="s">
        <v>3313</v>
      </c>
      <c r="G216" s="5" t="s">
        <v>4579</v>
      </c>
      <c r="H216" s="5" t="s">
        <v>4580</v>
      </c>
      <c r="I216" s="5" t="s">
        <v>4581</v>
      </c>
      <c r="J216" s="5" t="s">
        <v>4578</v>
      </c>
      <c r="K216" s="44">
        <v>32.165883299999997</v>
      </c>
      <c r="L216" s="62">
        <v>71.894532499999997</v>
      </c>
      <c r="M216" s="5">
        <v>2</v>
      </c>
      <c r="N216" s="5" t="s">
        <v>236</v>
      </c>
      <c r="O216" s="5" t="s">
        <v>38</v>
      </c>
      <c r="P216" s="5" t="s">
        <v>822</v>
      </c>
      <c r="Q216" s="5">
        <v>260</v>
      </c>
      <c r="R216" s="5">
        <v>2</v>
      </c>
      <c r="S216" s="1" t="s">
        <v>38</v>
      </c>
      <c r="T216" s="1" t="s">
        <v>38</v>
      </c>
      <c r="U216" s="5" t="s">
        <v>4582</v>
      </c>
      <c r="V216" s="5" t="s">
        <v>38</v>
      </c>
      <c r="W216" s="1">
        <v>47000</v>
      </c>
      <c r="X216" s="5" t="s">
        <v>4583</v>
      </c>
      <c r="Y216" s="29" t="s">
        <v>10614</v>
      </c>
      <c r="Z216" s="5" t="s">
        <v>50</v>
      </c>
    </row>
    <row r="217" spans="1:26" s="6" customFormat="1" ht="60" customHeight="1" x14ac:dyDescent="0.2">
      <c r="A217" s="5">
        <v>214</v>
      </c>
      <c r="B217" s="1" t="s">
        <v>1676</v>
      </c>
      <c r="C217" s="5" t="s">
        <v>970</v>
      </c>
      <c r="D217" s="5" t="s">
        <v>1040</v>
      </c>
      <c r="E217" s="5" t="s">
        <v>4578</v>
      </c>
      <c r="F217" s="5" t="s">
        <v>3313</v>
      </c>
      <c r="G217" s="5" t="s">
        <v>4584</v>
      </c>
      <c r="H217" s="5" t="s">
        <v>4585</v>
      </c>
      <c r="I217" s="5" t="s">
        <v>4586</v>
      </c>
      <c r="J217" s="5" t="s">
        <v>4578</v>
      </c>
      <c r="K217" s="44">
        <v>32.145614000000002</v>
      </c>
      <c r="L217" s="62">
        <v>71.909813299999996</v>
      </c>
      <c r="M217" s="5">
        <v>2</v>
      </c>
      <c r="N217" s="5" t="s">
        <v>236</v>
      </c>
      <c r="O217" s="5" t="s">
        <v>38</v>
      </c>
      <c r="P217" s="5" t="s">
        <v>822</v>
      </c>
      <c r="Q217" s="5">
        <v>268</v>
      </c>
      <c r="R217" s="5">
        <v>2</v>
      </c>
      <c r="S217" s="1" t="s">
        <v>38</v>
      </c>
      <c r="T217" s="1" t="s">
        <v>38</v>
      </c>
      <c r="U217" s="5" t="s">
        <v>2199</v>
      </c>
      <c r="V217" s="5" t="s">
        <v>38</v>
      </c>
      <c r="W217" s="1">
        <v>47000</v>
      </c>
      <c r="X217" s="5" t="s">
        <v>4587</v>
      </c>
      <c r="Y217" s="29" t="s">
        <v>10614</v>
      </c>
      <c r="Z217" s="5" t="s">
        <v>50</v>
      </c>
    </row>
    <row r="218" spans="1:26" s="6" customFormat="1" ht="60" customHeight="1" x14ac:dyDescent="0.2">
      <c r="A218" s="5">
        <v>215</v>
      </c>
      <c r="B218" s="1" t="s">
        <v>1676</v>
      </c>
      <c r="C218" s="5" t="s">
        <v>970</v>
      </c>
      <c r="D218" s="5" t="s">
        <v>1040</v>
      </c>
      <c r="E218" s="5" t="s">
        <v>4578</v>
      </c>
      <c r="F218" s="5" t="s">
        <v>3313</v>
      </c>
      <c r="G218" s="5" t="s">
        <v>4588</v>
      </c>
      <c r="H218" s="5" t="s">
        <v>4589</v>
      </c>
      <c r="I218" s="5" t="s">
        <v>4590</v>
      </c>
      <c r="J218" s="5" t="s">
        <v>4578</v>
      </c>
      <c r="K218" s="44">
        <v>32.146089199999999</v>
      </c>
      <c r="L218" s="62">
        <v>71.909492900000004</v>
      </c>
      <c r="M218" s="5">
        <v>2</v>
      </c>
      <c r="N218" s="5" t="s">
        <v>236</v>
      </c>
      <c r="O218" s="5" t="s">
        <v>38</v>
      </c>
      <c r="P218" s="5" t="s">
        <v>822</v>
      </c>
      <c r="Q218" s="5">
        <v>268</v>
      </c>
      <c r="R218" s="5">
        <v>2</v>
      </c>
      <c r="S218" s="1" t="s">
        <v>38</v>
      </c>
      <c r="T218" s="1" t="s">
        <v>38</v>
      </c>
      <c r="U218" s="5" t="s">
        <v>4591</v>
      </c>
      <c r="V218" s="5" t="s">
        <v>38</v>
      </c>
      <c r="W218" s="1">
        <v>47000</v>
      </c>
      <c r="X218" s="5" t="s">
        <v>4592</v>
      </c>
      <c r="Y218" s="29" t="s">
        <v>10614</v>
      </c>
      <c r="Z218" s="5" t="s">
        <v>50</v>
      </c>
    </row>
    <row r="219" spans="1:26" s="6" customFormat="1" ht="60" customHeight="1" x14ac:dyDescent="0.2">
      <c r="A219" s="5">
        <v>216</v>
      </c>
      <c r="B219" s="1" t="s">
        <v>1676</v>
      </c>
      <c r="C219" s="5" t="s">
        <v>970</v>
      </c>
      <c r="D219" s="5" t="s">
        <v>1040</v>
      </c>
      <c r="E219" s="5" t="s">
        <v>4578</v>
      </c>
      <c r="F219" s="5" t="s">
        <v>3313</v>
      </c>
      <c r="G219" s="5" t="s">
        <v>4593</v>
      </c>
      <c r="H219" s="5" t="s">
        <v>4594</v>
      </c>
      <c r="I219" s="5" t="s">
        <v>4595</v>
      </c>
      <c r="J219" s="5" t="s">
        <v>4578</v>
      </c>
      <c r="K219" s="44">
        <v>32.146080599999998</v>
      </c>
      <c r="L219" s="62">
        <v>71.967549399999996</v>
      </c>
      <c r="M219" s="5">
        <v>2</v>
      </c>
      <c r="N219" s="5" t="s">
        <v>236</v>
      </c>
      <c r="O219" s="5" t="s">
        <v>38</v>
      </c>
      <c r="P219" s="5" t="s">
        <v>822</v>
      </c>
      <c r="Q219" s="5">
        <v>268</v>
      </c>
      <c r="R219" s="5">
        <v>2</v>
      </c>
      <c r="S219" s="1" t="s">
        <v>38</v>
      </c>
      <c r="T219" s="1" t="s">
        <v>38</v>
      </c>
      <c r="U219" s="5" t="s">
        <v>2199</v>
      </c>
      <c r="V219" s="5" t="s">
        <v>38</v>
      </c>
      <c r="W219" s="1">
        <v>47000</v>
      </c>
      <c r="X219" s="5" t="s">
        <v>4596</v>
      </c>
      <c r="Y219" s="29" t="s">
        <v>10614</v>
      </c>
      <c r="Z219" s="5" t="s">
        <v>50</v>
      </c>
    </row>
    <row r="220" spans="1:26" s="6" customFormat="1" ht="60" customHeight="1" x14ac:dyDescent="0.2">
      <c r="A220" s="5">
        <v>217</v>
      </c>
      <c r="B220" s="1" t="s">
        <v>1676</v>
      </c>
      <c r="C220" s="5" t="s">
        <v>970</v>
      </c>
      <c r="D220" s="5" t="s">
        <v>1040</v>
      </c>
      <c r="E220" s="5" t="s">
        <v>4578</v>
      </c>
      <c r="F220" s="5" t="s">
        <v>3313</v>
      </c>
      <c r="G220" s="5" t="s">
        <v>4597</v>
      </c>
      <c r="H220" s="5" t="s">
        <v>4598</v>
      </c>
      <c r="I220" s="5" t="s">
        <v>4599</v>
      </c>
      <c r="J220" s="5" t="s">
        <v>4578</v>
      </c>
      <c r="K220" s="44">
        <v>32.154950999999997</v>
      </c>
      <c r="L220" s="62">
        <v>71.898304999999993</v>
      </c>
      <c r="M220" s="5">
        <v>2</v>
      </c>
      <c r="N220" s="5" t="s">
        <v>236</v>
      </c>
      <c r="O220" s="5" t="s">
        <v>38</v>
      </c>
      <c r="P220" s="5" t="s">
        <v>822</v>
      </c>
      <c r="Q220" s="5">
        <v>268</v>
      </c>
      <c r="R220" s="5">
        <v>2</v>
      </c>
      <c r="S220" s="1" t="s">
        <v>38</v>
      </c>
      <c r="T220" s="1" t="s">
        <v>38</v>
      </c>
      <c r="U220" s="5" t="s">
        <v>4600</v>
      </c>
      <c r="V220" s="5" t="s">
        <v>38</v>
      </c>
      <c r="W220" s="1">
        <v>47000</v>
      </c>
      <c r="X220" s="5" t="s">
        <v>4601</v>
      </c>
      <c r="Y220" s="29" t="s">
        <v>10614</v>
      </c>
      <c r="Z220" s="5" t="s">
        <v>50</v>
      </c>
    </row>
    <row r="221" spans="1:26" s="6" customFormat="1" ht="60" customHeight="1" x14ac:dyDescent="0.2">
      <c r="A221" s="5">
        <v>218</v>
      </c>
      <c r="B221" s="1" t="s">
        <v>1676</v>
      </c>
      <c r="C221" s="5" t="s">
        <v>970</v>
      </c>
      <c r="D221" s="5" t="s">
        <v>1040</v>
      </c>
      <c r="E221" s="5" t="s">
        <v>4602</v>
      </c>
      <c r="F221" s="5" t="s">
        <v>3267</v>
      </c>
      <c r="G221" s="5" t="s">
        <v>4603</v>
      </c>
      <c r="H221" s="5" t="s">
        <v>4604</v>
      </c>
      <c r="I221" s="5" t="s">
        <v>4605</v>
      </c>
      <c r="J221" s="5" t="s">
        <v>4602</v>
      </c>
      <c r="K221" s="44">
        <v>32.096270599999997</v>
      </c>
      <c r="L221" s="62">
        <v>71.821044000000001</v>
      </c>
      <c r="M221" s="5">
        <v>2</v>
      </c>
      <c r="N221" s="5" t="s">
        <v>236</v>
      </c>
      <c r="O221" s="5" t="s">
        <v>38</v>
      </c>
      <c r="P221" s="5" t="s">
        <v>822</v>
      </c>
      <c r="Q221" s="5">
        <v>268</v>
      </c>
      <c r="R221" s="5">
        <v>2</v>
      </c>
      <c r="S221" s="1" t="s">
        <v>38</v>
      </c>
      <c r="T221" s="1" t="s">
        <v>38</v>
      </c>
      <c r="U221" s="5" t="s">
        <v>4606</v>
      </c>
      <c r="V221" s="5" t="s">
        <v>38</v>
      </c>
      <c r="W221" s="1">
        <v>47000</v>
      </c>
      <c r="X221" s="5" t="s">
        <v>4607</v>
      </c>
      <c r="Y221" s="29" t="s">
        <v>10614</v>
      </c>
      <c r="Z221" s="5" t="s">
        <v>4608</v>
      </c>
    </row>
    <row r="222" spans="1:26" s="6" customFormat="1" ht="60" customHeight="1" x14ac:dyDescent="0.2">
      <c r="A222" s="5">
        <v>219</v>
      </c>
      <c r="B222" s="1" t="s">
        <v>1676</v>
      </c>
      <c r="C222" s="5" t="s">
        <v>970</v>
      </c>
      <c r="D222" s="5" t="s">
        <v>1040</v>
      </c>
      <c r="E222" s="5" t="s">
        <v>4602</v>
      </c>
      <c r="F222" s="5" t="s">
        <v>3267</v>
      </c>
      <c r="G222" s="5" t="s">
        <v>4609</v>
      </c>
      <c r="H222" s="5" t="s">
        <v>4610</v>
      </c>
      <c r="I222" s="5" t="s">
        <v>4611</v>
      </c>
      <c r="J222" s="5" t="s">
        <v>4602</v>
      </c>
      <c r="K222" s="44">
        <v>32.099670000000003</v>
      </c>
      <c r="L222" s="62">
        <v>71.827849999999998</v>
      </c>
      <c r="M222" s="5">
        <v>5</v>
      </c>
      <c r="N222" s="5" t="s">
        <v>236</v>
      </c>
      <c r="O222" s="5" t="s">
        <v>38</v>
      </c>
      <c r="P222" s="5" t="s">
        <v>822</v>
      </c>
      <c r="Q222" s="5">
        <v>670</v>
      </c>
      <c r="R222" s="5">
        <v>5</v>
      </c>
      <c r="S222" s="1" t="s">
        <v>38</v>
      </c>
      <c r="T222" s="1" t="s">
        <v>38</v>
      </c>
      <c r="U222" s="5" t="s">
        <v>4591</v>
      </c>
      <c r="V222" s="5" t="s">
        <v>38</v>
      </c>
      <c r="W222" s="1">
        <v>117500</v>
      </c>
      <c r="X222" s="5" t="s">
        <v>4612</v>
      </c>
      <c r="Y222" s="29" t="s">
        <v>10614</v>
      </c>
      <c r="Z222" s="5" t="s">
        <v>50</v>
      </c>
    </row>
    <row r="223" spans="1:26" s="6" customFormat="1" ht="80.25" customHeight="1" x14ac:dyDescent="0.2">
      <c r="A223" s="5">
        <v>220</v>
      </c>
      <c r="B223" s="1" t="s">
        <v>1676</v>
      </c>
      <c r="C223" s="5" t="s">
        <v>970</v>
      </c>
      <c r="D223" s="5" t="s">
        <v>1040</v>
      </c>
      <c r="E223" s="5" t="s">
        <v>4613</v>
      </c>
      <c r="F223" s="5" t="s">
        <v>4613</v>
      </c>
      <c r="G223" s="5" t="s">
        <v>4614</v>
      </c>
      <c r="H223" s="5" t="s">
        <v>4615</v>
      </c>
      <c r="I223" s="5" t="s">
        <v>4616</v>
      </c>
      <c r="J223" s="5" t="s">
        <v>4613</v>
      </c>
      <c r="K223" s="44">
        <v>31.971990000000002</v>
      </c>
      <c r="L223" s="62">
        <v>71.728394399999999</v>
      </c>
      <c r="M223" s="5">
        <v>2</v>
      </c>
      <c r="N223" s="5" t="s">
        <v>236</v>
      </c>
      <c r="O223" s="5" t="s">
        <v>38</v>
      </c>
      <c r="P223" s="5" t="s">
        <v>822</v>
      </c>
      <c r="Q223" s="5">
        <v>268</v>
      </c>
      <c r="R223" s="5">
        <v>2</v>
      </c>
      <c r="S223" s="1" t="s">
        <v>38</v>
      </c>
      <c r="T223" s="1" t="s">
        <v>38</v>
      </c>
      <c r="U223" s="5" t="s">
        <v>2199</v>
      </c>
      <c r="V223" s="5" t="s">
        <v>38</v>
      </c>
      <c r="W223" s="1">
        <v>47000</v>
      </c>
      <c r="X223" s="5" t="s">
        <v>4617</v>
      </c>
      <c r="Y223" s="29" t="s">
        <v>10614</v>
      </c>
      <c r="Z223" s="5" t="s">
        <v>4618</v>
      </c>
    </row>
    <row r="224" spans="1:26" s="6" customFormat="1" ht="60" customHeight="1" x14ac:dyDescent="0.2">
      <c r="A224" s="5">
        <v>221</v>
      </c>
      <c r="B224" s="1" t="s">
        <v>1676</v>
      </c>
      <c r="C224" s="1" t="s">
        <v>1666</v>
      </c>
      <c r="D224" s="1" t="s">
        <v>1666</v>
      </c>
      <c r="E224" s="1" t="s">
        <v>4619</v>
      </c>
      <c r="F224" s="1" t="s">
        <v>4620</v>
      </c>
      <c r="G224" s="4" t="s">
        <v>4621</v>
      </c>
      <c r="H224" s="81">
        <v>3830246899489</v>
      </c>
      <c r="I224" s="82">
        <v>3004020137</v>
      </c>
      <c r="J224" s="1" t="s">
        <v>4619</v>
      </c>
      <c r="K224" s="1">
        <v>32.608834999999999</v>
      </c>
      <c r="L224" s="1">
        <v>71.882812999999999</v>
      </c>
      <c r="M224" s="1">
        <v>96</v>
      </c>
      <c r="N224" s="4" t="s">
        <v>236</v>
      </c>
      <c r="O224" s="4" t="s">
        <v>147</v>
      </c>
      <c r="P224" s="1" t="s">
        <v>1669</v>
      </c>
      <c r="Q224" s="1">
        <v>350</v>
      </c>
      <c r="R224" s="1">
        <v>2</v>
      </c>
      <c r="S224" s="1" t="s">
        <v>38</v>
      </c>
      <c r="T224" s="1" t="s">
        <v>38</v>
      </c>
      <c r="U224" s="1" t="s">
        <v>3934</v>
      </c>
      <c r="V224" s="5" t="s">
        <v>38</v>
      </c>
      <c r="W224" s="4">
        <f t="shared" ref="W224:W239" si="3">R224*23500</f>
        <v>47000</v>
      </c>
      <c r="X224" s="1" t="s">
        <v>4622</v>
      </c>
      <c r="Y224" s="29" t="s">
        <v>10614</v>
      </c>
      <c r="Z224" s="4" t="s">
        <v>50</v>
      </c>
    </row>
    <row r="225" spans="1:26" s="6" customFormat="1" ht="60" customHeight="1" x14ac:dyDescent="0.2">
      <c r="A225" s="5">
        <v>222</v>
      </c>
      <c r="B225" s="1" t="s">
        <v>1676</v>
      </c>
      <c r="C225" s="1" t="s">
        <v>1666</v>
      </c>
      <c r="D225" s="1" t="s">
        <v>1666</v>
      </c>
      <c r="E225" s="1" t="s">
        <v>4623</v>
      </c>
      <c r="F225" s="1" t="s">
        <v>4623</v>
      </c>
      <c r="G225" s="4" t="s">
        <v>4624</v>
      </c>
      <c r="H225" s="81">
        <v>3830240700131</v>
      </c>
      <c r="I225" s="82">
        <v>3413610425</v>
      </c>
      <c r="J225" s="1" t="s">
        <v>4623</v>
      </c>
      <c r="K225" s="1">
        <v>32.884450000000001</v>
      </c>
      <c r="L225" s="1">
        <v>71.923231999999999</v>
      </c>
      <c r="M225" s="1">
        <v>96</v>
      </c>
      <c r="N225" s="4" t="s">
        <v>236</v>
      </c>
      <c r="O225" s="4" t="s">
        <v>147</v>
      </c>
      <c r="P225" s="1" t="s">
        <v>1669</v>
      </c>
      <c r="Q225" s="1">
        <v>348</v>
      </c>
      <c r="R225" s="1">
        <v>2</v>
      </c>
      <c r="S225" s="1" t="s">
        <v>38</v>
      </c>
      <c r="T225" s="1" t="s">
        <v>38</v>
      </c>
      <c r="U225" s="1" t="s">
        <v>4625</v>
      </c>
      <c r="V225" s="5" t="s">
        <v>38</v>
      </c>
      <c r="W225" s="4">
        <f t="shared" si="3"/>
        <v>47000</v>
      </c>
      <c r="X225" s="1" t="s">
        <v>4626</v>
      </c>
      <c r="Y225" s="29" t="s">
        <v>10614</v>
      </c>
      <c r="Z225" s="4" t="s">
        <v>50</v>
      </c>
    </row>
    <row r="226" spans="1:26" s="6" customFormat="1" ht="60" customHeight="1" x14ac:dyDescent="0.2">
      <c r="A226" s="5">
        <v>223</v>
      </c>
      <c r="B226" s="1" t="s">
        <v>1676</v>
      </c>
      <c r="C226" s="1" t="s">
        <v>1666</v>
      </c>
      <c r="D226" s="1" t="s">
        <v>1666</v>
      </c>
      <c r="E226" s="1" t="s">
        <v>4623</v>
      </c>
      <c r="F226" s="1" t="s">
        <v>4623</v>
      </c>
      <c r="G226" s="4" t="s">
        <v>4627</v>
      </c>
      <c r="H226" s="81">
        <v>3830211880149</v>
      </c>
      <c r="I226" s="82">
        <v>3457714786</v>
      </c>
      <c r="J226" s="1" t="s">
        <v>4623</v>
      </c>
      <c r="K226" s="1">
        <v>32.923940000000002</v>
      </c>
      <c r="L226" s="1">
        <v>71.891409999999993</v>
      </c>
      <c r="M226" s="1">
        <v>88</v>
      </c>
      <c r="N226" s="4" t="s">
        <v>236</v>
      </c>
      <c r="O226" s="4" t="s">
        <v>147</v>
      </c>
      <c r="P226" s="1" t="s">
        <v>1669</v>
      </c>
      <c r="Q226" s="1">
        <v>348</v>
      </c>
      <c r="R226" s="1">
        <v>2</v>
      </c>
      <c r="S226" s="1" t="s">
        <v>38</v>
      </c>
      <c r="T226" s="1" t="s">
        <v>38</v>
      </c>
      <c r="U226" s="7">
        <v>44388</v>
      </c>
      <c r="V226" s="5" t="s">
        <v>38</v>
      </c>
      <c r="W226" s="4">
        <f t="shared" si="3"/>
        <v>47000</v>
      </c>
      <c r="X226" s="1" t="s">
        <v>4628</v>
      </c>
      <c r="Y226" s="29" t="s">
        <v>10614</v>
      </c>
      <c r="Z226" s="4" t="s">
        <v>50</v>
      </c>
    </row>
    <row r="227" spans="1:26" s="6" customFormat="1" ht="60" customHeight="1" x14ac:dyDescent="0.2">
      <c r="A227" s="5">
        <v>224</v>
      </c>
      <c r="B227" s="1" t="s">
        <v>1676</v>
      </c>
      <c r="C227" s="1" t="s">
        <v>1666</v>
      </c>
      <c r="D227" s="1" t="s">
        <v>1666</v>
      </c>
      <c r="E227" s="1" t="s">
        <v>1667</v>
      </c>
      <c r="F227" s="1" t="s">
        <v>1667</v>
      </c>
      <c r="G227" s="4" t="s">
        <v>4629</v>
      </c>
      <c r="H227" s="81" t="s">
        <v>4630</v>
      </c>
      <c r="I227" s="82">
        <v>0</v>
      </c>
      <c r="J227" s="1" t="s">
        <v>1667</v>
      </c>
      <c r="K227" s="1">
        <v>32.635497999999998</v>
      </c>
      <c r="L227" s="1">
        <v>71.701318999999998</v>
      </c>
      <c r="M227" s="1">
        <v>80</v>
      </c>
      <c r="N227" s="4" t="s">
        <v>236</v>
      </c>
      <c r="O227" s="4" t="s">
        <v>147</v>
      </c>
      <c r="P227" s="1" t="s">
        <v>4631</v>
      </c>
      <c r="Q227" s="1">
        <v>700</v>
      </c>
      <c r="R227" s="1">
        <v>4</v>
      </c>
      <c r="S227" s="1" t="s">
        <v>38</v>
      </c>
      <c r="T227" s="1" t="s">
        <v>38</v>
      </c>
      <c r="U227" s="1" t="s">
        <v>4632</v>
      </c>
      <c r="V227" s="5" t="s">
        <v>38</v>
      </c>
      <c r="W227" s="4">
        <f t="shared" si="3"/>
        <v>94000</v>
      </c>
      <c r="X227" s="1" t="s">
        <v>4633</v>
      </c>
      <c r="Y227" s="29" t="s">
        <v>10614</v>
      </c>
      <c r="Z227" s="4" t="s">
        <v>50</v>
      </c>
    </row>
    <row r="228" spans="1:26" s="6" customFormat="1" ht="60" customHeight="1" x14ac:dyDescent="0.2">
      <c r="A228" s="5">
        <v>225</v>
      </c>
      <c r="B228" s="1" t="s">
        <v>1676</v>
      </c>
      <c r="C228" s="1" t="s">
        <v>1666</v>
      </c>
      <c r="D228" s="1" t="s">
        <v>1666</v>
      </c>
      <c r="E228" s="1" t="s">
        <v>4634</v>
      </c>
      <c r="F228" s="1" t="s">
        <v>4634</v>
      </c>
      <c r="G228" s="4" t="s">
        <v>4635</v>
      </c>
      <c r="H228" s="81">
        <v>3830290183019</v>
      </c>
      <c r="I228" s="82">
        <v>3017806660</v>
      </c>
      <c r="J228" s="1" t="s">
        <v>4634</v>
      </c>
      <c r="K228" s="1">
        <v>32.705660000000002</v>
      </c>
      <c r="L228" s="1">
        <v>71.535210000000006</v>
      </c>
      <c r="M228" s="1">
        <v>32</v>
      </c>
      <c r="N228" s="4" t="s">
        <v>236</v>
      </c>
      <c r="O228" s="4" t="s">
        <v>147</v>
      </c>
      <c r="P228" s="1" t="s">
        <v>1669</v>
      </c>
      <c r="Q228" s="1">
        <v>520</v>
      </c>
      <c r="R228" s="1">
        <v>3</v>
      </c>
      <c r="S228" s="1" t="s">
        <v>38</v>
      </c>
      <c r="T228" s="1" t="s">
        <v>38</v>
      </c>
      <c r="U228" s="1" t="s">
        <v>4632</v>
      </c>
      <c r="V228" s="5" t="s">
        <v>38</v>
      </c>
      <c r="W228" s="4">
        <f t="shared" si="3"/>
        <v>70500</v>
      </c>
      <c r="X228" s="1" t="s">
        <v>4636</v>
      </c>
      <c r="Y228" s="29" t="s">
        <v>10614</v>
      </c>
      <c r="Z228" s="4" t="s">
        <v>50</v>
      </c>
    </row>
    <row r="229" spans="1:26" s="6" customFormat="1" ht="60" customHeight="1" x14ac:dyDescent="0.2">
      <c r="A229" s="5">
        <v>226</v>
      </c>
      <c r="B229" s="1" t="s">
        <v>1676</v>
      </c>
      <c r="C229" s="1" t="s">
        <v>1666</v>
      </c>
      <c r="D229" s="1" t="s">
        <v>1666</v>
      </c>
      <c r="E229" s="1" t="s">
        <v>1667</v>
      </c>
      <c r="F229" s="1" t="s">
        <v>1667</v>
      </c>
      <c r="G229" s="4" t="s">
        <v>4637</v>
      </c>
      <c r="H229" s="81">
        <v>3310654546667</v>
      </c>
      <c r="I229" s="82">
        <v>3023442335</v>
      </c>
      <c r="J229" s="1" t="s">
        <v>1667</v>
      </c>
      <c r="K229" s="1">
        <v>32.667774199999997</v>
      </c>
      <c r="L229" s="1">
        <v>71.679494000000005</v>
      </c>
      <c r="M229" s="1">
        <v>80</v>
      </c>
      <c r="N229" s="4" t="s">
        <v>236</v>
      </c>
      <c r="O229" s="4" t="s">
        <v>147</v>
      </c>
      <c r="P229" s="1" t="s">
        <v>1669</v>
      </c>
      <c r="Q229" s="1">
        <v>870</v>
      </c>
      <c r="R229" s="1">
        <v>5</v>
      </c>
      <c r="S229" s="1" t="s">
        <v>38</v>
      </c>
      <c r="T229" s="1" t="s">
        <v>38</v>
      </c>
      <c r="U229" s="7">
        <v>44207</v>
      </c>
      <c r="V229" s="5" t="s">
        <v>38</v>
      </c>
      <c r="W229" s="4">
        <f t="shared" si="3"/>
        <v>117500</v>
      </c>
      <c r="X229" s="1" t="s">
        <v>4638</v>
      </c>
      <c r="Y229" s="29" t="s">
        <v>10614</v>
      </c>
      <c r="Z229" s="4" t="s">
        <v>50</v>
      </c>
    </row>
    <row r="230" spans="1:26" s="6" customFormat="1" ht="60" customHeight="1" x14ac:dyDescent="0.2">
      <c r="A230" s="5">
        <v>227</v>
      </c>
      <c r="B230" s="1" t="s">
        <v>1676</v>
      </c>
      <c r="C230" s="1" t="s">
        <v>1666</v>
      </c>
      <c r="D230" s="1" t="s">
        <v>1666</v>
      </c>
      <c r="E230" s="1" t="s">
        <v>1667</v>
      </c>
      <c r="F230" s="1" t="s">
        <v>1667</v>
      </c>
      <c r="G230" s="4" t="s">
        <v>4639</v>
      </c>
      <c r="H230" s="81">
        <v>3830211558189</v>
      </c>
      <c r="I230" s="82">
        <v>3004520732</v>
      </c>
      <c r="J230" s="1" t="s">
        <v>1667</v>
      </c>
      <c r="K230" s="1">
        <v>32.657614000000002</v>
      </c>
      <c r="L230" s="1">
        <v>71.730998</v>
      </c>
      <c r="M230" s="1">
        <v>88</v>
      </c>
      <c r="N230" s="4" t="s">
        <v>236</v>
      </c>
      <c r="O230" s="4" t="s">
        <v>147</v>
      </c>
      <c r="P230" s="1" t="s">
        <v>4640</v>
      </c>
      <c r="Q230" s="1">
        <v>870</v>
      </c>
      <c r="R230" s="1">
        <v>5</v>
      </c>
      <c r="S230" s="1" t="s">
        <v>38</v>
      </c>
      <c r="T230" s="1" t="s">
        <v>38</v>
      </c>
      <c r="U230" s="7">
        <v>44238</v>
      </c>
      <c r="V230" s="5" t="s">
        <v>38</v>
      </c>
      <c r="W230" s="4">
        <f t="shared" si="3"/>
        <v>117500</v>
      </c>
      <c r="X230" s="1" t="s">
        <v>4641</v>
      </c>
      <c r="Y230" s="29" t="s">
        <v>10614</v>
      </c>
      <c r="Z230" s="4" t="s">
        <v>50</v>
      </c>
    </row>
    <row r="231" spans="1:26" s="6" customFormat="1" ht="60" customHeight="1" x14ac:dyDescent="0.2">
      <c r="A231" s="5">
        <v>228</v>
      </c>
      <c r="B231" s="1" t="s">
        <v>1676</v>
      </c>
      <c r="C231" s="1" t="s">
        <v>1666</v>
      </c>
      <c r="D231" s="1" t="s">
        <v>1666</v>
      </c>
      <c r="E231" s="1" t="s">
        <v>1667</v>
      </c>
      <c r="F231" s="1" t="s">
        <v>1667</v>
      </c>
      <c r="G231" s="4" t="s">
        <v>4642</v>
      </c>
      <c r="H231" s="81">
        <v>3830212330049</v>
      </c>
      <c r="I231" s="82">
        <v>3015040579</v>
      </c>
      <c r="J231" s="1" t="s">
        <v>1667</v>
      </c>
      <c r="K231" s="1">
        <v>32.625441000000002</v>
      </c>
      <c r="L231" s="1">
        <v>71.689988</v>
      </c>
      <c r="M231" s="1">
        <v>80</v>
      </c>
      <c r="N231" s="4" t="s">
        <v>236</v>
      </c>
      <c r="O231" s="4" t="s">
        <v>147</v>
      </c>
      <c r="P231" s="1" t="s">
        <v>1669</v>
      </c>
      <c r="Q231" s="1">
        <v>348</v>
      </c>
      <c r="R231" s="1">
        <v>2</v>
      </c>
      <c r="S231" s="1" t="s">
        <v>38</v>
      </c>
      <c r="T231" s="1" t="s">
        <v>38</v>
      </c>
      <c r="U231" s="7">
        <v>44450</v>
      </c>
      <c r="V231" s="5" t="s">
        <v>38</v>
      </c>
      <c r="W231" s="4">
        <f t="shared" si="3"/>
        <v>47000</v>
      </c>
      <c r="X231" s="1" t="s">
        <v>4643</v>
      </c>
      <c r="Y231" s="29" t="s">
        <v>10614</v>
      </c>
      <c r="Z231" s="4" t="s">
        <v>50</v>
      </c>
    </row>
    <row r="232" spans="1:26" s="6" customFormat="1" ht="60" customHeight="1" x14ac:dyDescent="0.2">
      <c r="A232" s="5">
        <v>229</v>
      </c>
      <c r="B232" s="1" t="s">
        <v>1676</v>
      </c>
      <c r="C232" s="1" t="s">
        <v>1666</v>
      </c>
      <c r="D232" s="1" t="s">
        <v>1666</v>
      </c>
      <c r="E232" s="1" t="s">
        <v>1667</v>
      </c>
      <c r="F232" s="1" t="s">
        <v>1667</v>
      </c>
      <c r="G232" s="4" t="s">
        <v>4644</v>
      </c>
      <c r="H232" s="81">
        <v>3803213528607</v>
      </c>
      <c r="I232" s="82">
        <v>3075531786</v>
      </c>
      <c r="J232" s="1" t="s">
        <v>1667</v>
      </c>
      <c r="K232" s="1">
        <v>32.620578999999999</v>
      </c>
      <c r="L232" s="1">
        <v>71.734087000000002</v>
      </c>
      <c r="M232" s="1">
        <v>56</v>
      </c>
      <c r="N232" s="4" t="s">
        <v>236</v>
      </c>
      <c r="O232" s="4" t="s">
        <v>147</v>
      </c>
      <c r="P232" s="1" t="s">
        <v>4645</v>
      </c>
      <c r="Q232" s="1">
        <v>520</v>
      </c>
      <c r="R232" s="1">
        <v>3</v>
      </c>
      <c r="S232" s="1" t="s">
        <v>38</v>
      </c>
      <c r="T232" s="1" t="s">
        <v>38</v>
      </c>
      <c r="U232" s="7">
        <v>44266</v>
      </c>
      <c r="V232" s="5" t="s">
        <v>38</v>
      </c>
      <c r="W232" s="4">
        <f t="shared" si="3"/>
        <v>70500</v>
      </c>
      <c r="X232" s="1" t="s">
        <v>4646</v>
      </c>
      <c r="Y232" s="29" t="s">
        <v>10614</v>
      </c>
      <c r="Z232" s="4" t="s">
        <v>50</v>
      </c>
    </row>
    <row r="233" spans="1:26" s="6" customFormat="1" ht="60" customHeight="1" x14ac:dyDescent="0.2">
      <c r="A233" s="5">
        <v>230</v>
      </c>
      <c r="B233" s="1" t="s">
        <v>1676</v>
      </c>
      <c r="C233" s="1" t="s">
        <v>1666</v>
      </c>
      <c r="D233" s="1" t="s">
        <v>1666</v>
      </c>
      <c r="E233" s="1" t="s">
        <v>1667</v>
      </c>
      <c r="F233" s="1" t="s">
        <v>1667</v>
      </c>
      <c r="G233" s="4" t="s">
        <v>4647</v>
      </c>
      <c r="H233" s="81">
        <v>3830212262383</v>
      </c>
      <c r="I233" s="82">
        <v>3017801684</v>
      </c>
      <c r="J233" s="1" t="s">
        <v>1667</v>
      </c>
      <c r="K233" s="1">
        <v>32.551036000000003</v>
      </c>
      <c r="L233" s="1">
        <v>71.549401000000003</v>
      </c>
      <c r="M233" s="1">
        <v>80</v>
      </c>
      <c r="N233" s="4" t="s">
        <v>236</v>
      </c>
      <c r="O233" s="4" t="s">
        <v>147</v>
      </c>
      <c r="P233" s="1" t="s">
        <v>4648</v>
      </c>
      <c r="Q233" s="1">
        <v>348</v>
      </c>
      <c r="R233" s="1">
        <v>2</v>
      </c>
      <c r="S233" s="1" t="s">
        <v>38</v>
      </c>
      <c r="T233" s="1" t="s">
        <v>38</v>
      </c>
      <c r="U233" s="1" t="s">
        <v>4632</v>
      </c>
      <c r="V233" s="5" t="s">
        <v>38</v>
      </c>
      <c r="W233" s="4">
        <f t="shared" si="3"/>
        <v>47000</v>
      </c>
      <c r="X233" s="1" t="s">
        <v>4649</v>
      </c>
      <c r="Y233" s="29" t="s">
        <v>10614</v>
      </c>
      <c r="Z233" s="4" t="s">
        <v>50</v>
      </c>
    </row>
    <row r="234" spans="1:26" s="6" customFormat="1" ht="60" customHeight="1" x14ac:dyDescent="0.2">
      <c r="A234" s="5">
        <v>231</v>
      </c>
      <c r="B234" s="1" t="s">
        <v>1676</v>
      </c>
      <c r="C234" s="1" t="s">
        <v>1666</v>
      </c>
      <c r="D234" s="1" t="s">
        <v>1666</v>
      </c>
      <c r="E234" s="1" t="s">
        <v>1667</v>
      </c>
      <c r="F234" s="1" t="s">
        <v>4650</v>
      </c>
      <c r="G234" s="4" t="s">
        <v>4651</v>
      </c>
      <c r="H234" s="81">
        <v>3830208605279</v>
      </c>
      <c r="I234" s="82">
        <v>3056360003</v>
      </c>
      <c r="J234" s="1" t="s">
        <v>1667</v>
      </c>
      <c r="K234" s="1">
        <v>32.635497999999998</v>
      </c>
      <c r="L234" s="1">
        <v>71.701318999999998</v>
      </c>
      <c r="M234" s="1">
        <v>96</v>
      </c>
      <c r="N234" s="4" t="s">
        <v>236</v>
      </c>
      <c r="O234" s="4" t="s">
        <v>147</v>
      </c>
      <c r="P234" s="1" t="s">
        <v>4645</v>
      </c>
      <c r="Q234" s="1">
        <v>870</v>
      </c>
      <c r="R234" s="1">
        <v>5</v>
      </c>
      <c r="S234" s="1" t="s">
        <v>38</v>
      </c>
      <c r="T234" s="1" t="s">
        <v>38</v>
      </c>
      <c r="U234" s="7">
        <v>44450</v>
      </c>
      <c r="V234" s="5" t="s">
        <v>38</v>
      </c>
      <c r="W234" s="4">
        <f t="shared" si="3"/>
        <v>117500</v>
      </c>
      <c r="X234" s="1" t="s">
        <v>4652</v>
      </c>
      <c r="Y234" s="29" t="s">
        <v>10614</v>
      </c>
      <c r="Z234" s="4" t="s">
        <v>50</v>
      </c>
    </row>
    <row r="235" spans="1:26" s="6" customFormat="1" ht="60" customHeight="1" x14ac:dyDescent="0.2">
      <c r="A235" s="5">
        <v>232</v>
      </c>
      <c r="B235" s="1" t="s">
        <v>1676</v>
      </c>
      <c r="C235" s="1" t="s">
        <v>1666</v>
      </c>
      <c r="D235" s="1" t="s">
        <v>1666</v>
      </c>
      <c r="E235" s="1" t="s">
        <v>4653</v>
      </c>
      <c r="F235" s="1" t="s">
        <v>4653</v>
      </c>
      <c r="G235" s="4" t="s">
        <v>4654</v>
      </c>
      <c r="H235" s="81">
        <v>3830211851965</v>
      </c>
      <c r="I235" s="82">
        <v>3066354298</v>
      </c>
      <c r="J235" s="1" t="s">
        <v>4653</v>
      </c>
      <c r="K235" s="1">
        <v>32.370204000000001</v>
      </c>
      <c r="L235" s="1">
        <v>71.643365000000003</v>
      </c>
      <c r="M235" s="1">
        <v>64</v>
      </c>
      <c r="N235" s="4" t="s">
        <v>236</v>
      </c>
      <c r="O235" s="4" t="s">
        <v>147</v>
      </c>
      <c r="P235" s="1" t="s">
        <v>1669</v>
      </c>
      <c r="Q235" s="1">
        <v>348</v>
      </c>
      <c r="R235" s="1">
        <v>2</v>
      </c>
      <c r="S235" s="1" t="s">
        <v>38</v>
      </c>
      <c r="T235" s="1" t="s">
        <v>38</v>
      </c>
      <c r="U235" s="7">
        <v>44451</v>
      </c>
      <c r="V235" s="5" t="s">
        <v>38</v>
      </c>
      <c r="W235" s="4">
        <f t="shared" si="3"/>
        <v>47000</v>
      </c>
      <c r="X235" s="1" t="s">
        <v>4655</v>
      </c>
      <c r="Y235" s="29" t="s">
        <v>10614</v>
      </c>
      <c r="Z235" s="4" t="s">
        <v>50</v>
      </c>
    </row>
    <row r="236" spans="1:26" s="6" customFormat="1" ht="60" customHeight="1" x14ac:dyDescent="0.2">
      <c r="A236" s="5">
        <v>233</v>
      </c>
      <c r="B236" s="1" t="s">
        <v>1676</v>
      </c>
      <c r="C236" s="1" t="s">
        <v>1666</v>
      </c>
      <c r="D236" s="1" t="s">
        <v>1666</v>
      </c>
      <c r="E236" s="1" t="s">
        <v>4653</v>
      </c>
      <c r="F236" s="1" t="s">
        <v>4653</v>
      </c>
      <c r="G236" s="4" t="s">
        <v>4656</v>
      </c>
      <c r="H236" s="81">
        <v>3830211231053</v>
      </c>
      <c r="I236" s="82">
        <v>3465516609</v>
      </c>
      <c r="J236" s="1" t="s">
        <v>4653</v>
      </c>
      <c r="K236" s="1">
        <v>32.369492000000001</v>
      </c>
      <c r="L236" s="1">
        <v>71.644360000000006</v>
      </c>
      <c r="M236" s="1">
        <v>64</v>
      </c>
      <c r="N236" s="4" t="s">
        <v>236</v>
      </c>
      <c r="O236" s="4" t="s">
        <v>147</v>
      </c>
      <c r="P236" s="1" t="s">
        <v>1669</v>
      </c>
      <c r="Q236" s="1">
        <v>348</v>
      </c>
      <c r="R236" s="1">
        <v>2</v>
      </c>
      <c r="S236" s="1" t="s">
        <v>38</v>
      </c>
      <c r="T236" s="1" t="s">
        <v>38</v>
      </c>
      <c r="U236" s="7" t="s">
        <v>1993</v>
      </c>
      <c r="V236" s="5" t="s">
        <v>38</v>
      </c>
      <c r="W236" s="4">
        <f t="shared" si="3"/>
        <v>47000</v>
      </c>
      <c r="X236" s="1" t="s">
        <v>4657</v>
      </c>
      <c r="Y236" s="29" t="s">
        <v>10614</v>
      </c>
      <c r="Z236" s="4" t="s">
        <v>50</v>
      </c>
    </row>
    <row r="237" spans="1:26" s="6" customFormat="1" ht="60" customHeight="1" x14ac:dyDescent="0.2">
      <c r="A237" s="5">
        <v>234</v>
      </c>
      <c r="B237" s="1" t="s">
        <v>1676</v>
      </c>
      <c r="C237" s="1" t="s">
        <v>1666</v>
      </c>
      <c r="D237" s="1" t="s">
        <v>4658</v>
      </c>
      <c r="E237" s="1" t="s">
        <v>4659</v>
      </c>
      <c r="F237" s="1" t="s">
        <v>4660</v>
      </c>
      <c r="G237" s="1" t="s">
        <v>4661</v>
      </c>
      <c r="H237" s="81" t="s">
        <v>4662</v>
      </c>
      <c r="I237" s="82" t="s">
        <v>4663</v>
      </c>
      <c r="J237" s="81" t="s">
        <v>4659</v>
      </c>
      <c r="K237" s="1">
        <v>32.811300000000003</v>
      </c>
      <c r="L237" s="1">
        <v>71.339299999999994</v>
      </c>
      <c r="M237" s="1">
        <v>96</v>
      </c>
      <c r="N237" s="4" t="s">
        <v>236</v>
      </c>
      <c r="O237" s="4" t="s">
        <v>147</v>
      </c>
      <c r="P237" s="1" t="s">
        <v>211</v>
      </c>
      <c r="Q237" s="1">
        <v>350</v>
      </c>
      <c r="R237" s="1">
        <v>2</v>
      </c>
      <c r="S237" s="1" t="s">
        <v>38</v>
      </c>
      <c r="T237" s="1" t="s">
        <v>38</v>
      </c>
      <c r="U237" s="12" t="s">
        <v>4664</v>
      </c>
      <c r="V237" s="5" t="s">
        <v>38</v>
      </c>
      <c r="W237" s="4">
        <f t="shared" si="3"/>
        <v>47000</v>
      </c>
      <c r="X237" s="1" t="s">
        <v>4665</v>
      </c>
      <c r="Y237" s="29" t="s">
        <v>10614</v>
      </c>
      <c r="Z237" s="4" t="s">
        <v>50</v>
      </c>
    </row>
    <row r="238" spans="1:26" s="6" customFormat="1" ht="60" customHeight="1" x14ac:dyDescent="0.2">
      <c r="A238" s="5">
        <v>235</v>
      </c>
      <c r="B238" s="1" t="s">
        <v>1676</v>
      </c>
      <c r="C238" s="1" t="s">
        <v>1666</v>
      </c>
      <c r="D238" s="1" t="s">
        <v>4658</v>
      </c>
      <c r="E238" s="1" t="s">
        <v>4666</v>
      </c>
      <c r="F238" s="1" t="s">
        <v>4667</v>
      </c>
      <c r="G238" s="1" t="s">
        <v>4668</v>
      </c>
      <c r="H238" s="81" t="s">
        <v>4669</v>
      </c>
      <c r="I238" s="82" t="s">
        <v>4670</v>
      </c>
      <c r="J238" s="81" t="s">
        <v>4666</v>
      </c>
      <c r="K238" s="1">
        <v>32.922902999999998</v>
      </c>
      <c r="L238" s="1">
        <v>71.486999999999995</v>
      </c>
      <c r="M238" s="1">
        <v>48</v>
      </c>
      <c r="N238" s="4" t="s">
        <v>236</v>
      </c>
      <c r="O238" s="4" t="s">
        <v>147</v>
      </c>
      <c r="P238" s="1" t="s">
        <v>211</v>
      </c>
      <c r="Q238" s="1">
        <v>520</v>
      </c>
      <c r="R238" s="1">
        <v>3</v>
      </c>
      <c r="S238" s="1" t="s">
        <v>38</v>
      </c>
      <c r="T238" s="1" t="s">
        <v>38</v>
      </c>
      <c r="U238" s="12" t="s">
        <v>4671</v>
      </c>
      <c r="V238" s="5" t="s">
        <v>38</v>
      </c>
      <c r="W238" s="4">
        <f t="shared" si="3"/>
        <v>70500</v>
      </c>
      <c r="X238" s="1" t="s">
        <v>4672</v>
      </c>
      <c r="Y238" s="29" t="s">
        <v>10614</v>
      </c>
      <c r="Z238" s="4" t="s">
        <v>50</v>
      </c>
    </row>
    <row r="239" spans="1:26" s="6" customFormat="1" ht="60" customHeight="1" x14ac:dyDescent="0.2">
      <c r="A239" s="5">
        <v>236</v>
      </c>
      <c r="B239" s="1" t="s">
        <v>1676</v>
      </c>
      <c r="C239" s="1" t="s">
        <v>1666</v>
      </c>
      <c r="D239" s="1" t="s">
        <v>4658</v>
      </c>
      <c r="E239" s="1" t="s">
        <v>4666</v>
      </c>
      <c r="F239" s="1" t="s">
        <v>4667</v>
      </c>
      <c r="G239" s="1" t="s">
        <v>4673</v>
      </c>
      <c r="H239" s="81" t="s">
        <v>4674</v>
      </c>
      <c r="I239" s="82" t="s">
        <v>4675</v>
      </c>
      <c r="J239" s="81" t="s">
        <v>4666</v>
      </c>
      <c r="K239" s="1">
        <v>32.922398999999999</v>
      </c>
      <c r="L239" s="1">
        <v>71.488431000000006</v>
      </c>
      <c r="M239" s="1">
        <v>56</v>
      </c>
      <c r="N239" s="4" t="s">
        <v>236</v>
      </c>
      <c r="O239" s="4" t="s">
        <v>147</v>
      </c>
      <c r="P239" s="1" t="s">
        <v>211</v>
      </c>
      <c r="Q239" s="1">
        <v>520</v>
      </c>
      <c r="R239" s="1">
        <v>3</v>
      </c>
      <c r="S239" s="1" t="s">
        <v>38</v>
      </c>
      <c r="T239" s="1" t="s">
        <v>38</v>
      </c>
      <c r="U239" s="12" t="s">
        <v>4676</v>
      </c>
      <c r="V239" s="5" t="s">
        <v>38</v>
      </c>
      <c r="W239" s="4">
        <f t="shared" si="3"/>
        <v>70500</v>
      </c>
      <c r="X239" s="1" t="s">
        <v>4677</v>
      </c>
      <c r="Y239" s="29" t="s">
        <v>10614</v>
      </c>
      <c r="Z239" s="4" t="s">
        <v>50</v>
      </c>
    </row>
    <row r="240" spans="1:26" s="6" customFormat="1" ht="60" customHeight="1" x14ac:dyDescent="0.2">
      <c r="A240" s="5">
        <v>237</v>
      </c>
      <c r="B240" s="4" t="s">
        <v>1676</v>
      </c>
      <c r="C240" s="4" t="s">
        <v>1549</v>
      </c>
      <c r="D240" s="4" t="s">
        <v>1583</v>
      </c>
      <c r="E240" s="4" t="s">
        <v>4678</v>
      </c>
      <c r="F240" s="4" t="s">
        <v>4679</v>
      </c>
      <c r="G240" s="4" t="s">
        <v>4680</v>
      </c>
      <c r="H240" s="4" t="s">
        <v>4681</v>
      </c>
      <c r="I240" s="4" t="s">
        <v>4682</v>
      </c>
      <c r="J240" s="4" t="s">
        <v>4678</v>
      </c>
      <c r="K240" s="4">
        <v>33.465440000000001</v>
      </c>
      <c r="L240" s="4">
        <v>74.139449999999997</v>
      </c>
      <c r="M240" s="4">
        <v>10</v>
      </c>
      <c r="N240" s="4" t="s">
        <v>4683</v>
      </c>
      <c r="O240" s="4" t="s">
        <v>348</v>
      </c>
      <c r="P240" s="4" t="s">
        <v>4684</v>
      </c>
      <c r="Q240" s="4">
        <v>680</v>
      </c>
      <c r="R240" s="4">
        <v>4</v>
      </c>
      <c r="S240" s="1" t="s">
        <v>38</v>
      </c>
      <c r="T240" s="1" t="s">
        <v>38</v>
      </c>
      <c r="U240" s="4" t="s">
        <v>4685</v>
      </c>
      <c r="V240" s="5" t="s">
        <v>38</v>
      </c>
      <c r="W240" s="4">
        <v>94000</v>
      </c>
      <c r="X240" s="4" t="s">
        <v>4686</v>
      </c>
      <c r="Y240" s="29" t="s">
        <v>10614</v>
      </c>
      <c r="Z240" s="4" t="s">
        <v>50</v>
      </c>
    </row>
    <row r="241" spans="1:26" s="6" customFormat="1" ht="60" customHeight="1" x14ac:dyDescent="0.2">
      <c r="A241" s="5">
        <v>238</v>
      </c>
      <c r="B241" s="4" t="s">
        <v>1676</v>
      </c>
      <c r="C241" s="4" t="s">
        <v>1549</v>
      </c>
      <c r="D241" s="4" t="s">
        <v>1583</v>
      </c>
      <c r="E241" s="4" t="s">
        <v>4687</v>
      </c>
      <c r="F241" s="4" t="s">
        <v>1615</v>
      </c>
      <c r="G241" s="4" t="s">
        <v>4688</v>
      </c>
      <c r="H241" s="4" t="s">
        <v>4689</v>
      </c>
      <c r="I241" s="4" t="s">
        <v>4690</v>
      </c>
      <c r="J241" s="4" t="s">
        <v>4687</v>
      </c>
      <c r="K241" s="4">
        <v>33.196424</v>
      </c>
      <c r="L241" s="4">
        <v>73.124853999999999</v>
      </c>
      <c r="M241" s="4">
        <v>8</v>
      </c>
      <c r="N241" s="4" t="s">
        <v>1612</v>
      </c>
      <c r="O241" s="4" t="s">
        <v>348</v>
      </c>
      <c r="P241" s="4" t="s">
        <v>211</v>
      </c>
      <c r="Q241" s="4">
        <v>170</v>
      </c>
      <c r="R241" s="4">
        <v>1</v>
      </c>
      <c r="S241" s="1" t="s">
        <v>38</v>
      </c>
      <c r="T241" s="1" t="s">
        <v>38</v>
      </c>
      <c r="U241" s="4" t="s">
        <v>4691</v>
      </c>
      <c r="V241" s="5" t="s">
        <v>38</v>
      </c>
      <c r="W241" s="4">
        <v>23500</v>
      </c>
      <c r="X241" s="4" t="s">
        <v>4692</v>
      </c>
      <c r="Y241" s="29" t="s">
        <v>10614</v>
      </c>
      <c r="Z241" s="46" t="s">
        <v>50</v>
      </c>
    </row>
    <row r="242" spans="1:26" s="6" customFormat="1" ht="60" customHeight="1" x14ac:dyDescent="0.2">
      <c r="A242" s="5">
        <v>239</v>
      </c>
      <c r="B242" s="4" t="s">
        <v>1676</v>
      </c>
      <c r="C242" s="4" t="s">
        <v>1549</v>
      </c>
      <c r="D242" s="4" t="s">
        <v>1583</v>
      </c>
      <c r="E242" s="4" t="s">
        <v>4693</v>
      </c>
      <c r="F242" s="4" t="s">
        <v>4694</v>
      </c>
      <c r="G242" s="4" t="s">
        <v>4695</v>
      </c>
      <c r="H242" s="4" t="s">
        <v>4696</v>
      </c>
      <c r="I242" s="4" t="s">
        <v>4697</v>
      </c>
      <c r="J242" s="4" t="s">
        <v>4693</v>
      </c>
      <c r="K242" s="4">
        <v>33.346249999999998</v>
      </c>
      <c r="L242" s="4">
        <v>74.239559999999997</v>
      </c>
      <c r="M242" s="4">
        <v>8</v>
      </c>
      <c r="N242" s="4" t="s">
        <v>1612</v>
      </c>
      <c r="O242" s="4" t="s">
        <v>348</v>
      </c>
      <c r="P242" s="4" t="s">
        <v>4698</v>
      </c>
      <c r="Q242" s="4">
        <v>340</v>
      </c>
      <c r="R242" s="4">
        <v>2</v>
      </c>
      <c r="S242" s="1" t="s">
        <v>38</v>
      </c>
      <c r="T242" s="1" t="s">
        <v>38</v>
      </c>
      <c r="U242" s="4" t="s">
        <v>4699</v>
      </c>
      <c r="V242" s="5" t="s">
        <v>38</v>
      </c>
      <c r="W242" s="4">
        <v>47000</v>
      </c>
      <c r="X242" s="4" t="s">
        <v>4700</v>
      </c>
      <c r="Y242" s="29" t="s">
        <v>10614</v>
      </c>
      <c r="Z242" s="46" t="s">
        <v>50</v>
      </c>
    </row>
    <row r="243" spans="1:26" s="6" customFormat="1" ht="60" customHeight="1" x14ac:dyDescent="0.2">
      <c r="A243" s="5">
        <v>240</v>
      </c>
      <c r="B243" s="4" t="s">
        <v>1676</v>
      </c>
      <c r="C243" s="4" t="s">
        <v>1549</v>
      </c>
      <c r="D243" s="4" t="s">
        <v>1583</v>
      </c>
      <c r="E243" s="4" t="s">
        <v>1622</v>
      </c>
      <c r="F243" s="4" t="s">
        <v>1615</v>
      </c>
      <c r="G243" s="4" t="s">
        <v>4701</v>
      </c>
      <c r="H243" s="4" t="s">
        <v>4702</v>
      </c>
      <c r="I243" s="4" t="s">
        <v>4703</v>
      </c>
      <c r="J243" s="4" t="s">
        <v>1622</v>
      </c>
      <c r="K243" s="4">
        <v>33.161921</v>
      </c>
      <c r="L243" s="4">
        <v>73.112566000000001</v>
      </c>
      <c r="M243" s="4">
        <v>10</v>
      </c>
      <c r="N243" s="4" t="s">
        <v>267</v>
      </c>
      <c r="O243" s="4" t="s">
        <v>348</v>
      </c>
      <c r="P243" s="4" t="s">
        <v>4698</v>
      </c>
      <c r="Q243" s="4">
        <v>340</v>
      </c>
      <c r="R243" s="4">
        <v>2</v>
      </c>
      <c r="S243" s="1" t="s">
        <v>38</v>
      </c>
      <c r="T243" s="1" t="s">
        <v>38</v>
      </c>
      <c r="U243" s="4" t="s">
        <v>4704</v>
      </c>
      <c r="V243" s="5" t="s">
        <v>38</v>
      </c>
      <c r="W243" s="4">
        <v>47000</v>
      </c>
      <c r="X243" s="4" t="s">
        <v>4705</v>
      </c>
      <c r="Y243" s="29" t="s">
        <v>10614</v>
      </c>
      <c r="Z243" s="4" t="s">
        <v>4706</v>
      </c>
    </row>
    <row r="244" spans="1:26" s="6" customFormat="1" ht="60" customHeight="1" x14ac:dyDescent="0.2">
      <c r="A244" s="5">
        <v>241</v>
      </c>
      <c r="B244" s="4" t="s">
        <v>1676</v>
      </c>
      <c r="C244" s="4" t="s">
        <v>1549</v>
      </c>
      <c r="D244" s="4" t="s">
        <v>1583</v>
      </c>
      <c r="E244" s="4" t="s">
        <v>4707</v>
      </c>
      <c r="F244" s="4" t="s">
        <v>4708</v>
      </c>
      <c r="G244" s="4" t="s">
        <v>4709</v>
      </c>
      <c r="H244" s="4" t="s">
        <v>4710</v>
      </c>
      <c r="I244" s="4" t="s">
        <v>4711</v>
      </c>
      <c r="J244" s="4" t="s">
        <v>4707</v>
      </c>
      <c r="K244" s="4">
        <v>33.114477000000001</v>
      </c>
      <c r="L244" s="4">
        <v>73.206073000000004</v>
      </c>
      <c r="M244" s="4">
        <v>12</v>
      </c>
      <c r="N244" s="4" t="s">
        <v>4712</v>
      </c>
      <c r="O244" s="4" t="s">
        <v>348</v>
      </c>
      <c r="P244" s="4" t="s">
        <v>4698</v>
      </c>
      <c r="Q244" s="4">
        <v>170</v>
      </c>
      <c r="R244" s="4">
        <v>1</v>
      </c>
      <c r="S244" s="1" t="s">
        <v>38</v>
      </c>
      <c r="T244" s="1" t="s">
        <v>38</v>
      </c>
      <c r="U244" s="4" t="s">
        <v>4713</v>
      </c>
      <c r="V244" s="5" t="s">
        <v>38</v>
      </c>
      <c r="W244" s="4">
        <v>23500</v>
      </c>
      <c r="X244" s="4" t="s">
        <v>4714</v>
      </c>
      <c r="Y244" s="29" t="s">
        <v>10614</v>
      </c>
      <c r="Z244" s="4" t="s">
        <v>50</v>
      </c>
    </row>
    <row r="245" spans="1:26" s="6" customFormat="1" ht="60" customHeight="1" x14ac:dyDescent="0.2">
      <c r="A245" s="5">
        <v>242</v>
      </c>
      <c r="B245" s="4" t="s">
        <v>1676</v>
      </c>
      <c r="C245" s="4" t="s">
        <v>1549</v>
      </c>
      <c r="D245" s="4" t="s">
        <v>1583</v>
      </c>
      <c r="E245" s="4" t="s">
        <v>4715</v>
      </c>
      <c r="F245" s="4" t="s">
        <v>4716</v>
      </c>
      <c r="G245" s="4" t="s">
        <v>4717</v>
      </c>
      <c r="H245" s="4" t="s">
        <v>4718</v>
      </c>
      <c r="I245" s="4" t="s">
        <v>4719</v>
      </c>
      <c r="J245" s="4" t="s">
        <v>4715</v>
      </c>
      <c r="K245" s="4">
        <v>33.22325</v>
      </c>
      <c r="L245" s="4">
        <v>74.211449999999999</v>
      </c>
      <c r="M245" s="4">
        <v>15</v>
      </c>
      <c r="N245" s="4" t="s">
        <v>236</v>
      </c>
      <c r="O245" s="4" t="s">
        <v>348</v>
      </c>
      <c r="P245" s="4" t="s">
        <v>1620</v>
      </c>
      <c r="Q245" s="4">
        <v>170</v>
      </c>
      <c r="R245" s="4">
        <v>2</v>
      </c>
      <c r="S245" s="1" t="s">
        <v>38</v>
      </c>
      <c r="T245" s="1" t="s">
        <v>38</v>
      </c>
      <c r="U245" s="4" t="s">
        <v>4720</v>
      </c>
      <c r="V245" s="5" t="s">
        <v>38</v>
      </c>
      <c r="W245" s="4">
        <v>47000</v>
      </c>
      <c r="X245" s="4" t="s">
        <v>4721</v>
      </c>
      <c r="Y245" s="29" t="s">
        <v>10614</v>
      </c>
      <c r="Z245" s="4" t="s">
        <v>50</v>
      </c>
    </row>
    <row r="246" spans="1:26" s="6" customFormat="1" ht="60" customHeight="1" x14ac:dyDescent="0.2">
      <c r="A246" s="5">
        <v>243</v>
      </c>
      <c r="B246" s="4" t="s">
        <v>1676</v>
      </c>
      <c r="C246" s="4" t="s">
        <v>1549</v>
      </c>
      <c r="D246" s="4" t="s">
        <v>1583</v>
      </c>
      <c r="E246" s="4" t="s">
        <v>4722</v>
      </c>
      <c r="F246" s="4" t="s">
        <v>4723</v>
      </c>
      <c r="G246" s="4" t="s">
        <v>4724</v>
      </c>
      <c r="H246" s="4" t="s">
        <v>4725</v>
      </c>
      <c r="I246" s="4" t="s">
        <v>4726</v>
      </c>
      <c r="J246" s="4" t="s">
        <v>4722</v>
      </c>
      <c r="K246" s="4">
        <v>33.254559999999998</v>
      </c>
      <c r="L246" s="4">
        <v>74.269559999999998</v>
      </c>
      <c r="M246" s="4">
        <v>4</v>
      </c>
      <c r="N246" s="4" t="s">
        <v>1641</v>
      </c>
      <c r="O246" s="4" t="s">
        <v>348</v>
      </c>
      <c r="P246" s="4" t="s">
        <v>1620</v>
      </c>
      <c r="Q246" s="4">
        <v>170</v>
      </c>
      <c r="R246" s="4">
        <v>1</v>
      </c>
      <c r="S246" s="1" t="s">
        <v>38</v>
      </c>
      <c r="T246" s="1" t="s">
        <v>38</v>
      </c>
      <c r="U246" s="4" t="s">
        <v>4727</v>
      </c>
      <c r="V246" s="5" t="s">
        <v>38</v>
      </c>
      <c r="W246" s="4">
        <v>23500</v>
      </c>
      <c r="X246" s="4" t="s">
        <v>4728</v>
      </c>
      <c r="Y246" s="29" t="s">
        <v>10614</v>
      </c>
      <c r="Z246" s="4" t="s">
        <v>50</v>
      </c>
    </row>
    <row r="247" spans="1:26" s="6" customFormat="1" ht="60" customHeight="1" x14ac:dyDescent="0.2">
      <c r="A247" s="5">
        <v>244</v>
      </c>
      <c r="B247" s="4" t="s">
        <v>1676</v>
      </c>
      <c r="C247" s="4" t="s">
        <v>1549</v>
      </c>
      <c r="D247" s="4" t="s">
        <v>1583</v>
      </c>
      <c r="E247" s="4" t="s">
        <v>4729</v>
      </c>
      <c r="F247" s="4" t="s">
        <v>4730</v>
      </c>
      <c r="G247" s="4" t="s">
        <v>4731</v>
      </c>
      <c r="H247" s="4" t="s">
        <v>4732</v>
      </c>
      <c r="I247" s="4" t="s">
        <v>4733</v>
      </c>
      <c r="J247" s="4" t="s">
        <v>4729</v>
      </c>
      <c r="K247" s="4">
        <v>33.426250000000003</v>
      </c>
      <c r="L247" s="4">
        <v>73.231464000000003</v>
      </c>
      <c r="M247" s="4">
        <v>8</v>
      </c>
      <c r="N247" s="4" t="s">
        <v>1641</v>
      </c>
      <c r="O247" s="4" t="s">
        <v>348</v>
      </c>
      <c r="P247" s="4" t="s">
        <v>1620</v>
      </c>
      <c r="Q247" s="4">
        <v>170</v>
      </c>
      <c r="R247" s="4">
        <v>1</v>
      </c>
      <c r="S247" s="1" t="s">
        <v>38</v>
      </c>
      <c r="T247" s="1" t="s">
        <v>38</v>
      </c>
      <c r="U247" s="4" t="s">
        <v>4734</v>
      </c>
      <c r="V247" s="5" t="s">
        <v>38</v>
      </c>
      <c r="W247" s="4">
        <v>23500</v>
      </c>
      <c r="X247" s="4" t="s">
        <v>4735</v>
      </c>
      <c r="Y247" s="29" t="s">
        <v>10614</v>
      </c>
      <c r="Z247" s="4" t="s">
        <v>50</v>
      </c>
    </row>
    <row r="248" spans="1:26" s="6" customFormat="1" ht="60" customHeight="1" x14ac:dyDescent="0.2">
      <c r="A248" s="5">
        <v>245</v>
      </c>
      <c r="B248" s="4" t="s">
        <v>1676</v>
      </c>
      <c r="C248" s="4" t="s">
        <v>1549</v>
      </c>
      <c r="D248" s="4" t="s">
        <v>1583</v>
      </c>
      <c r="E248" s="4" t="s">
        <v>4736</v>
      </c>
      <c r="F248" s="4" t="s">
        <v>4737</v>
      </c>
      <c r="G248" s="4" t="s">
        <v>4738</v>
      </c>
      <c r="H248" s="4" t="s">
        <v>4739</v>
      </c>
      <c r="I248" s="4" t="s">
        <v>4740</v>
      </c>
      <c r="J248" s="4" t="s">
        <v>4736</v>
      </c>
      <c r="K248" s="4">
        <v>33.31465</v>
      </c>
      <c r="L248" s="4">
        <v>74.325450000000004</v>
      </c>
      <c r="M248" s="4">
        <v>6</v>
      </c>
      <c r="N248" s="4" t="s">
        <v>4712</v>
      </c>
      <c r="O248" s="4" t="s">
        <v>348</v>
      </c>
      <c r="P248" s="4" t="s">
        <v>4741</v>
      </c>
      <c r="Q248" s="4">
        <v>170</v>
      </c>
      <c r="R248" s="4">
        <v>1</v>
      </c>
      <c r="S248" s="1" t="s">
        <v>38</v>
      </c>
      <c r="T248" s="1" t="s">
        <v>38</v>
      </c>
      <c r="U248" s="4" t="s">
        <v>4742</v>
      </c>
      <c r="V248" s="5" t="s">
        <v>38</v>
      </c>
      <c r="W248" s="4">
        <v>23500</v>
      </c>
      <c r="X248" s="4" t="s">
        <v>4743</v>
      </c>
      <c r="Y248" s="29" t="s">
        <v>10614</v>
      </c>
      <c r="Z248" s="4" t="s">
        <v>50</v>
      </c>
    </row>
    <row r="249" spans="1:26" s="6" customFormat="1" ht="60" customHeight="1" x14ac:dyDescent="0.2">
      <c r="A249" s="5">
        <v>246</v>
      </c>
      <c r="B249" s="4" t="s">
        <v>1676</v>
      </c>
      <c r="C249" s="4" t="s">
        <v>1549</v>
      </c>
      <c r="D249" s="4" t="s">
        <v>1583</v>
      </c>
      <c r="E249" s="4" t="s">
        <v>4744</v>
      </c>
      <c r="F249" s="4" t="s">
        <v>4744</v>
      </c>
      <c r="G249" s="4" t="s">
        <v>4745</v>
      </c>
      <c r="H249" s="4" t="s">
        <v>4746</v>
      </c>
      <c r="I249" s="4" t="s">
        <v>4747</v>
      </c>
      <c r="J249" s="4" t="s">
        <v>4744</v>
      </c>
      <c r="K249" s="4">
        <v>33.225659999999998</v>
      </c>
      <c r="L249" s="4">
        <v>74.215559999999996</v>
      </c>
      <c r="M249" s="4">
        <v>6</v>
      </c>
      <c r="N249" s="4" t="s">
        <v>236</v>
      </c>
      <c r="O249" s="4" t="s">
        <v>348</v>
      </c>
      <c r="P249" s="4" t="s">
        <v>211</v>
      </c>
      <c r="Q249" s="4">
        <v>170</v>
      </c>
      <c r="R249" s="4">
        <v>1</v>
      </c>
      <c r="S249" s="1" t="s">
        <v>38</v>
      </c>
      <c r="T249" s="1" t="s">
        <v>38</v>
      </c>
      <c r="U249" s="4" t="s">
        <v>4748</v>
      </c>
      <c r="V249" s="5" t="s">
        <v>38</v>
      </c>
      <c r="W249" s="4">
        <v>23500</v>
      </c>
      <c r="X249" s="4" t="s">
        <v>4749</v>
      </c>
      <c r="Y249" s="29" t="s">
        <v>10614</v>
      </c>
      <c r="Z249" s="4" t="s">
        <v>50</v>
      </c>
    </row>
    <row r="250" spans="1:26" s="6" customFormat="1" ht="60" customHeight="1" x14ac:dyDescent="0.2">
      <c r="A250" s="5">
        <v>247</v>
      </c>
      <c r="B250" s="4" t="s">
        <v>1676</v>
      </c>
      <c r="C250" s="4" t="s">
        <v>1549</v>
      </c>
      <c r="D250" s="4" t="s">
        <v>1583</v>
      </c>
      <c r="E250" s="4" t="s">
        <v>4750</v>
      </c>
      <c r="F250" s="4" t="s">
        <v>4750</v>
      </c>
      <c r="G250" s="4" t="s">
        <v>4751</v>
      </c>
      <c r="H250" s="4" t="s">
        <v>4752</v>
      </c>
      <c r="I250" s="4" t="s">
        <v>4753</v>
      </c>
      <c r="J250" s="4" t="s">
        <v>4750</v>
      </c>
      <c r="K250" s="4">
        <v>33.254449999999999</v>
      </c>
      <c r="L250" s="4">
        <v>74.26464</v>
      </c>
      <c r="M250" s="4">
        <v>10</v>
      </c>
      <c r="N250" s="4" t="s">
        <v>236</v>
      </c>
      <c r="O250" s="4" t="s">
        <v>348</v>
      </c>
      <c r="P250" s="4" t="s">
        <v>211</v>
      </c>
      <c r="Q250" s="4">
        <v>340</v>
      </c>
      <c r="R250" s="4">
        <v>2</v>
      </c>
      <c r="S250" s="1" t="s">
        <v>38</v>
      </c>
      <c r="T250" s="1" t="s">
        <v>38</v>
      </c>
      <c r="U250" s="4" t="s">
        <v>4754</v>
      </c>
      <c r="V250" s="5" t="s">
        <v>38</v>
      </c>
      <c r="W250" s="4">
        <v>47000</v>
      </c>
      <c r="X250" s="4" t="s">
        <v>4755</v>
      </c>
      <c r="Y250" s="29" t="s">
        <v>10614</v>
      </c>
      <c r="Z250" s="4" t="s">
        <v>50</v>
      </c>
    </row>
    <row r="251" spans="1:26" s="6" customFormat="1" ht="60" customHeight="1" x14ac:dyDescent="0.2">
      <c r="A251" s="5">
        <v>248</v>
      </c>
      <c r="B251" s="4" t="s">
        <v>1676</v>
      </c>
      <c r="C251" s="4" t="s">
        <v>1549</v>
      </c>
      <c r="D251" s="4" t="s">
        <v>1583</v>
      </c>
      <c r="E251" s="4" t="s">
        <v>4756</v>
      </c>
      <c r="F251" s="4" t="s">
        <v>4757</v>
      </c>
      <c r="G251" s="4" t="s">
        <v>4758</v>
      </c>
      <c r="H251" s="4" t="s">
        <v>4759</v>
      </c>
      <c r="I251" s="4" t="s">
        <v>4760</v>
      </c>
      <c r="J251" s="4" t="s">
        <v>4756</v>
      </c>
      <c r="K251" s="4">
        <v>33.297870000000003</v>
      </c>
      <c r="L251" s="4">
        <v>74.294449999999998</v>
      </c>
      <c r="M251" s="4">
        <v>10</v>
      </c>
      <c r="N251" s="4" t="s">
        <v>236</v>
      </c>
      <c r="O251" s="4" t="s">
        <v>348</v>
      </c>
      <c r="P251" s="4" t="s">
        <v>211</v>
      </c>
      <c r="Q251" s="4">
        <v>170</v>
      </c>
      <c r="R251" s="4">
        <v>1</v>
      </c>
      <c r="S251" s="1" t="s">
        <v>38</v>
      </c>
      <c r="T251" s="1" t="s">
        <v>38</v>
      </c>
      <c r="U251" s="4" t="s">
        <v>4761</v>
      </c>
      <c r="V251" s="5" t="s">
        <v>38</v>
      </c>
      <c r="W251" s="4">
        <v>23500</v>
      </c>
      <c r="X251" s="4" t="s">
        <v>4762</v>
      </c>
      <c r="Y251" s="29" t="s">
        <v>10614</v>
      </c>
      <c r="Z251" s="4" t="s">
        <v>50</v>
      </c>
    </row>
    <row r="252" spans="1:26" s="6" customFormat="1" ht="60" customHeight="1" x14ac:dyDescent="0.2">
      <c r="A252" s="5">
        <v>249</v>
      </c>
      <c r="B252" s="4" t="s">
        <v>1676</v>
      </c>
      <c r="C252" s="4" t="s">
        <v>1549</v>
      </c>
      <c r="D252" s="4" t="s">
        <v>1583</v>
      </c>
      <c r="E252" s="4" t="s">
        <v>4763</v>
      </c>
      <c r="F252" s="4" t="s">
        <v>1631</v>
      </c>
      <c r="G252" s="4" t="s">
        <v>4764</v>
      </c>
      <c r="H252" s="4" t="s">
        <v>4765</v>
      </c>
      <c r="I252" s="4" t="s">
        <v>4766</v>
      </c>
      <c r="J252" s="4" t="s">
        <v>4763</v>
      </c>
      <c r="K252" s="4">
        <v>33.29233</v>
      </c>
      <c r="L252" s="4">
        <v>74.21566</v>
      </c>
      <c r="M252" s="4">
        <v>8</v>
      </c>
      <c r="N252" s="4" t="s">
        <v>1641</v>
      </c>
      <c r="O252" s="4" t="s">
        <v>348</v>
      </c>
      <c r="P252" s="4" t="s">
        <v>211</v>
      </c>
      <c r="Q252" s="4">
        <v>340</v>
      </c>
      <c r="R252" s="4">
        <v>2</v>
      </c>
      <c r="S252" s="1" t="s">
        <v>38</v>
      </c>
      <c r="T252" s="1" t="s">
        <v>38</v>
      </c>
      <c r="U252" s="4" t="s">
        <v>4767</v>
      </c>
      <c r="V252" s="5" t="s">
        <v>38</v>
      </c>
      <c r="W252" s="4">
        <v>47000</v>
      </c>
      <c r="X252" s="4" t="s">
        <v>4768</v>
      </c>
      <c r="Y252" s="29" t="s">
        <v>10614</v>
      </c>
      <c r="Z252" s="4" t="s">
        <v>50</v>
      </c>
    </row>
    <row r="253" spans="1:26" s="6" customFormat="1" ht="60" customHeight="1" x14ac:dyDescent="0.2">
      <c r="A253" s="5">
        <v>250</v>
      </c>
      <c r="B253" s="4" t="s">
        <v>1676</v>
      </c>
      <c r="C253" s="4" t="s">
        <v>1549</v>
      </c>
      <c r="D253" s="4" t="s">
        <v>1583</v>
      </c>
      <c r="E253" s="4" t="s">
        <v>4769</v>
      </c>
      <c r="F253" s="4" t="s">
        <v>4770</v>
      </c>
      <c r="G253" s="4" t="s">
        <v>4771</v>
      </c>
      <c r="H253" s="4" t="s">
        <v>4772</v>
      </c>
      <c r="I253" s="4" t="s">
        <v>4773</v>
      </c>
      <c r="J253" s="4" t="s">
        <v>4769</v>
      </c>
      <c r="K253" s="4">
        <v>33.297745999999997</v>
      </c>
      <c r="L253" s="4">
        <v>73.217093000000006</v>
      </c>
      <c r="M253" s="4">
        <v>7</v>
      </c>
      <c r="N253" s="4" t="s">
        <v>4712</v>
      </c>
      <c r="O253" s="4" t="s">
        <v>348</v>
      </c>
      <c r="P253" s="4" t="s">
        <v>211</v>
      </c>
      <c r="Q253" s="4">
        <v>170</v>
      </c>
      <c r="R253" s="4">
        <v>1</v>
      </c>
      <c r="S253" s="1" t="s">
        <v>38</v>
      </c>
      <c r="T253" s="1" t="s">
        <v>38</v>
      </c>
      <c r="U253" s="4" t="s">
        <v>4202</v>
      </c>
      <c r="V253" s="5" t="s">
        <v>38</v>
      </c>
      <c r="W253" s="4">
        <v>23500</v>
      </c>
      <c r="X253" s="4" t="s">
        <v>4774</v>
      </c>
      <c r="Y253" s="29" t="s">
        <v>10614</v>
      </c>
      <c r="Z253" s="4" t="s">
        <v>50</v>
      </c>
    </row>
    <row r="254" spans="1:26" s="6" customFormat="1" ht="60" customHeight="1" x14ac:dyDescent="0.2">
      <c r="A254" s="5">
        <v>251</v>
      </c>
      <c r="B254" s="4" t="s">
        <v>1676</v>
      </c>
      <c r="C254" s="4" t="s">
        <v>1549</v>
      </c>
      <c r="D254" s="4" t="s">
        <v>2849</v>
      </c>
      <c r="E254" s="4" t="s">
        <v>4775</v>
      </c>
      <c r="F254" s="4" t="s">
        <v>4776</v>
      </c>
      <c r="G254" s="4" t="s">
        <v>4777</v>
      </c>
      <c r="H254" s="4" t="s">
        <v>4778</v>
      </c>
      <c r="I254" s="4" t="s">
        <v>4779</v>
      </c>
      <c r="J254" s="4" t="s">
        <v>4775</v>
      </c>
      <c r="K254" s="4">
        <v>33.607025</v>
      </c>
      <c r="L254" s="4">
        <v>73.503366999999997</v>
      </c>
      <c r="M254" s="4">
        <v>5</v>
      </c>
      <c r="N254" s="4" t="s">
        <v>4780</v>
      </c>
      <c r="O254" s="4" t="s">
        <v>348</v>
      </c>
      <c r="P254" s="4" t="s">
        <v>4781</v>
      </c>
      <c r="Q254" s="4">
        <v>680</v>
      </c>
      <c r="R254" s="4">
        <v>4</v>
      </c>
      <c r="S254" s="1" t="s">
        <v>38</v>
      </c>
      <c r="T254" s="1" t="s">
        <v>38</v>
      </c>
      <c r="U254" s="4" t="s">
        <v>4782</v>
      </c>
      <c r="V254" s="5" t="s">
        <v>38</v>
      </c>
      <c r="W254" s="4">
        <v>94000</v>
      </c>
      <c r="X254" s="4" t="s">
        <v>4783</v>
      </c>
      <c r="Y254" s="29" t="s">
        <v>10614</v>
      </c>
      <c r="Z254" s="4" t="s">
        <v>4784</v>
      </c>
    </row>
    <row r="255" spans="1:26" s="6" customFormat="1" ht="60" customHeight="1" x14ac:dyDescent="0.2">
      <c r="A255" s="5">
        <v>252</v>
      </c>
      <c r="B255" s="4" t="s">
        <v>1676</v>
      </c>
      <c r="C255" s="4" t="s">
        <v>1549</v>
      </c>
      <c r="D255" s="4" t="s">
        <v>2849</v>
      </c>
      <c r="E255" s="4" t="s">
        <v>4785</v>
      </c>
      <c r="F255" s="4" t="s">
        <v>4786</v>
      </c>
      <c r="G255" s="4" t="s">
        <v>4787</v>
      </c>
      <c r="H255" s="4" t="s">
        <v>4788</v>
      </c>
      <c r="I255" s="4" t="s">
        <v>4789</v>
      </c>
      <c r="J255" s="4" t="s">
        <v>4785</v>
      </c>
      <c r="K255" s="4">
        <v>33.553390999999998</v>
      </c>
      <c r="L255" s="4">
        <v>73.3583</v>
      </c>
      <c r="M255" s="4">
        <v>5</v>
      </c>
      <c r="N255" s="4" t="s">
        <v>4790</v>
      </c>
      <c r="O255" s="4" t="s">
        <v>348</v>
      </c>
      <c r="P255" s="4" t="s">
        <v>4791</v>
      </c>
      <c r="Q255" s="4">
        <v>340</v>
      </c>
      <c r="R255" s="4">
        <v>2</v>
      </c>
      <c r="S255" s="1" t="s">
        <v>38</v>
      </c>
      <c r="T255" s="1" t="s">
        <v>38</v>
      </c>
      <c r="U255" s="46">
        <v>44602</v>
      </c>
      <c r="V255" s="5" t="s">
        <v>38</v>
      </c>
      <c r="W255" s="4">
        <v>47000</v>
      </c>
      <c r="X255" s="4" t="s">
        <v>4792</v>
      </c>
      <c r="Y255" s="29" t="s">
        <v>10614</v>
      </c>
      <c r="Z255" s="46" t="s">
        <v>50</v>
      </c>
    </row>
    <row r="256" spans="1:26" s="6" customFormat="1" ht="60" customHeight="1" x14ac:dyDescent="0.2">
      <c r="A256" s="5">
        <v>253</v>
      </c>
      <c r="B256" s="4" t="s">
        <v>1676</v>
      </c>
      <c r="C256" s="4" t="s">
        <v>1549</v>
      </c>
      <c r="D256" s="4" t="s">
        <v>2849</v>
      </c>
      <c r="E256" s="4" t="s">
        <v>4793</v>
      </c>
      <c r="F256" s="4" t="s">
        <v>2909</v>
      </c>
      <c r="G256" s="4" t="s">
        <v>4794</v>
      </c>
      <c r="H256" s="4" t="s">
        <v>4795</v>
      </c>
      <c r="I256" s="4">
        <v>3225243055</v>
      </c>
      <c r="J256" s="4" t="s">
        <v>4793</v>
      </c>
      <c r="K256" s="4">
        <v>33.588259000000001</v>
      </c>
      <c r="L256" s="4">
        <v>73.481485000000006</v>
      </c>
      <c r="M256" s="4">
        <v>5</v>
      </c>
      <c r="N256" s="4" t="s">
        <v>1641</v>
      </c>
      <c r="O256" s="4" t="s">
        <v>348</v>
      </c>
      <c r="P256" s="4" t="s">
        <v>4781</v>
      </c>
      <c r="Q256" s="4">
        <v>170</v>
      </c>
      <c r="R256" s="4">
        <v>1</v>
      </c>
      <c r="S256" s="1" t="s">
        <v>38</v>
      </c>
      <c r="T256" s="1" t="s">
        <v>38</v>
      </c>
      <c r="U256" s="46">
        <v>44632</v>
      </c>
      <c r="V256" s="5" t="s">
        <v>38</v>
      </c>
      <c r="W256" s="4">
        <v>23500</v>
      </c>
      <c r="X256" s="4" t="s">
        <v>4796</v>
      </c>
      <c r="Y256" s="29" t="s">
        <v>10614</v>
      </c>
      <c r="Z256" s="46" t="s">
        <v>50</v>
      </c>
    </row>
    <row r="257" spans="1:26" s="6" customFormat="1" ht="60" customHeight="1" x14ac:dyDescent="0.2">
      <c r="A257" s="5">
        <v>254</v>
      </c>
      <c r="B257" s="4" t="s">
        <v>1676</v>
      </c>
      <c r="C257" s="4" t="s">
        <v>1549</v>
      </c>
      <c r="D257" s="4" t="s">
        <v>1542</v>
      </c>
      <c r="E257" s="4" t="s">
        <v>4797</v>
      </c>
      <c r="F257" s="4" t="s">
        <v>4798</v>
      </c>
      <c r="G257" s="4" t="s">
        <v>4799</v>
      </c>
      <c r="H257" s="4" t="s">
        <v>4800</v>
      </c>
      <c r="I257" s="4" t="s">
        <v>4801</v>
      </c>
      <c r="J257" s="4" t="s">
        <v>4797</v>
      </c>
      <c r="K257" s="4">
        <v>33.74342</v>
      </c>
      <c r="L257" s="4">
        <v>72.787099999999995</v>
      </c>
      <c r="M257" s="4">
        <v>15</v>
      </c>
      <c r="N257" s="4" t="s">
        <v>236</v>
      </c>
      <c r="O257" s="4" t="s">
        <v>348</v>
      </c>
      <c r="P257" s="4" t="s">
        <v>211</v>
      </c>
      <c r="Q257" s="4">
        <v>170</v>
      </c>
      <c r="R257" s="4">
        <v>1</v>
      </c>
      <c r="S257" s="1" t="s">
        <v>38</v>
      </c>
      <c r="T257" s="1" t="s">
        <v>38</v>
      </c>
      <c r="U257" s="4" t="s">
        <v>4802</v>
      </c>
      <c r="V257" s="5" t="s">
        <v>38</v>
      </c>
      <c r="W257" s="4">
        <v>23500</v>
      </c>
      <c r="X257" s="4" t="s">
        <v>4803</v>
      </c>
      <c r="Y257" s="29" t="s">
        <v>10614</v>
      </c>
      <c r="Z257" s="4" t="s">
        <v>50</v>
      </c>
    </row>
    <row r="258" spans="1:26" s="6" customFormat="1" ht="60" customHeight="1" x14ac:dyDescent="0.2">
      <c r="A258" s="5">
        <v>255</v>
      </c>
      <c r="B258" s="4" t="s">
        <v>1676</v>
      </c>
      <c r="C258" s="4" t="s">
        <v>1549</v>
      </c>
      <c r="D258" s="4" t="s">
        <v>1542</v>
      </c>
      <c r="E258" s="4" t="s">
        <v>4804</v>
      </c>
      <c r="F258" s="4" t="s">
        <v>4804</v>
      </c>
      <c r="G258" s="4" t="s">
        <v>4805</v>
      </c>
      <c r="H258" s="4" t="s">
        <v>4806</v>
      </c>
      <c r="I258" s="4" t="s">
        <v>4807</v>
      </c>
      <c r="J258" s="4" t="s">
        <v>4804</v>
      </c>
      <c r="K258" s="4">
        <v>33.661720000000003</v>
      </c>
      <c r="L258" s="4">
        <v>72.754102000000003</v>
      </c>
      <c r="M258" s="4">
        <v>10</v>
      </c>
      <c r="N258" s="4" t="s">
        <v>236</v>
      </c>
      <c r="O258" s="4" t="s">
        <v>348</v>
      </c>
      <c r="P258" s="4" t="s">
        <v>4808</v>
      </c>
      <c r="Q258" s="4">
        <v>510</v>
      </c>
      <c r="R258" s="4">
        <v>3</v>
      </c>
      <c r="S258" s="1" t="s">
        <v>38</v>
      </c>
      <c r="T258" s="1" t="s">
        <v>38</v>
      </c>
      <c r="U258" s="4" t="s">
        <v>4809</v>
      </c>
      <c r="V258" s="5" t="s">
        <v>38</v>
      </c>
      <c r="W258" s="4">
        <v>70500</v>
      </c>
      <c r="X258" s="4" t="s">
        <v>4810</v>
      </c>
      <c r="Y258" s="29" t="s">
        <v>10614</v>
      </c>
      <c r="Z258" s="4" t="s">
        <v>50</v>
      </c>
    </row>
    <row r="259" spans="1:26" s="6" customFormat="1" ht="60" customHeight="1" x14ac:dyDescent="0.2">
      <c r="A259" s="5">
        <v>256</v>
      </c>
      <c r="B259" s="4" t="s">
        <v>1676</v>
      </c>
      <c r="C259" s="4" t="s">
        <v>1549</v>
      </c>
      <c r="D259" s="4" t="s">
        <v>1542</v>
      </c>
      <c r="E259" s="4" t="s">
        <v>4804</v>
      </c>
      <c r="F259" s="4" t="s">
        <v>4804</v>
      </c>
      <c r="G259" s="4" t="s">
        <v>4811</v>
      </c>
      <c r="H259" s="4" t="s">
        <v>4812</v>
      </c>
      <c r="I259" s="4" t="s">
        <v>4813</v>
      </c>
      <c r="J259" s="4" t="s">
        <v>4804</v>
      </c>
      <c r="K259" s="4">
        <v>33.663795999999998</v>
      </c>
      <c r="L259" s="4">
        <v>72.759407999999993</v>
      </c>
      <c r="M259" s="4">
        <v>12</v>
      </c>
      <c r="N259" s="4" t="s">
        <v>236</v>
      </c>
      <c r="O259" s="4" t="s">
        <v>348</v>
      </c>
      <c r="P259" s="4" t="s">
        <v>4808</v>
      </c>
      <c r="Q259" s="4">
        <v>850</v>
      </c>
      <c r="R259" s="4">
        <v>5</v>
      </c>
      <c r="S259" s="1" t="s">
        <v>38</v>
      </c>
      <c r="T259" s="1" t="s">
        <v>38</v>
      </c>
      <c r="U259" s="4" t="s">
        <v>4809</v>
      </c>
      <c r="V259" s="5" t="s">
        <v>38</v>
      </c>
      <c r="W259" s="4">
        <v>117500</v>
      </c>
      <c r="X259" s="4" t="s">
        <v>4814</v>
      </c>
      <c r="Y259" s="29" t="s">
        <v>10614</v>
      </c>
      <c r="Z259" s="4" t="s">
        <v>50</v>
      </c>
    </row>
    <row r="260" spans="1:26" s="6" customFormat="1" ht="60" customHeight="1" x14ac:dyDescent="0.2">
      <c r="A260" s="5">
        <v>257</v>
      </c>
      <c r="B260" s="4" t="s">
        <v>1676</v>
      </c>
      <c r="C260" s="4" t="s">
        <v>1549</v>
      </c>
      <c r="D260" s="4" t="s">
        <v>1542</v>
      </c>
      <c r="E260" s="4" t="s">
        <v>4804</v>
      </c>
      <c r="F260" s="4" t="s">
        <v>4804</v>
      </c>
      <c r="G260" s="4" t="s">
        <v>4815</v>
      </c>
      <c r="H260" s="4" t="s">
        <v>4816</v>
      </c>
      <c r="I260" s="4" t="s">
        <v>4817</v>
      </c>
      <c r="J260" s="4" t="s">
        <v>4804</v>
      </c>
      <c r="K260" s="4">
        <v>33.665999999999997</v>
      </c>
      <c r="L260" s="4">
        <v>72.754000000000005</v>
      </c>
      <c r="M260" s="4">
        <v>12</v>
      </c>
      <c r="N260" s="4" t="s">
        <v>236</v>
      </c>
      <c r="O260" s="4" t="s">
        <v>348</v>
      </c>
      <c r="P260" s="4" t="s">
        <v>4808</v>
      </c>
      <c r="Q260" s="4">
        <v>850</v>
      </c>
      <c r="R260" s="4">
        <v>5</v>
      </c>
      <c r="S260" s="1" t="s">
        <v>38</v>
      </c>
      <c r="T260" s="1" t="s">
        <v>38</v>
      </c>
      <c r="U260" s="4" t="s">
        <v>4809</v>
      </c>
      <c r="V260" s="5" t="s">
        <v>38</v>
      </c>
      <c r="W260" s="4">
        <v>117500</v>
      </c>
      <c r="X260" s="4" t="s">
        <v>4818</v>
      </c>
      <c r="Y260" s="29" t="s">
        <v>10614</v>
      </c>
      <c r="Z260" s="4" t="s">
        <v>50</v>
      </c>
    </row>
    <row r="261" spans="1:26" s="6" customFormat="1" ht="60" customHeight="1" x14ac:dyDescent="0.2">
      <c r="A261" s="5">
        <v>258</v>
      </c>
      <c r="B261" s="4" t="s">
        <v>1676</v>
      </c>
      <c r="C261" s="4" t="s">
        <v>1549</v>
      </c>
      <c r="D261" s="4" t="s">
        <v>1542</v>
      </c>
      <c r="E261" s="4" t="s">
        <v>4819</v>
      </c>
      <c r="F261" s="4" t="s">
        <v>4804</v>
      </c>
      <c r="G261" s="4" t="s">
        <v>4820</v>
      </c>
      <c r="H261" s="4" t="s">
        <v>3027</v>
      </c>
      <c r="I261" s="4" t="s">
        <v>4821</v>
      </c>
      <c r="J261" s="4" t="s">
        <v>4819</v>
      </c>
      <c r="K261" s="2">
        <v>33657443</v>
      </c>
      <c r="L261" s="4">
        <v>72.795743999999999</v>
      </c>
      <c r="M261" s="4">
        <v>6</v>
      </c>
      <c r="N261" s="4" t="s">
        <v>236</v>
      </c>
      <c r="O261" s="4" t="s">
        <v>348</v>
      </c>
      <c r="P261" s="4" t="s">
        <v>4822</v>
      </c>
      <c r="Q261" s="4">
        <v>170</v>
      </c>
      <c r="R261" s="4">
        <v>1</v>
      </c>
      <c r="S261" s="1" t="s">
        <v>38</v>
      </c>
      <c r="T261" s="1" t="s">
        <v>38</v>
      </c>
      <c r="U261" s="4" t="s">
        <v>4823</v>
      </c>
      <c r="V261" s="5" t="s">
        <v>38</v>
      </c>
      <c r="W261" s="4">
        <v>23500</v>
      </c>
      <c r="X261" s="4" t="s">
        <v>4824</v>
      </c>
      <c r="Y261" s="29" t="s">
        <v>10614</v>
      </c>
      <c r="Z261" s="4" t="s">
        <v>50</v>
      </c>
    </row>
    <row r="262" spans="1:26" s="6" customFormat="1" ht="60" customHeight="1" x14ac:dyDescent="0.2">
      <c r="A262" s="5">
        <v>259</v>
      </c>
      <c r="B262" s="4" t="s">
        <v>1676</v>
      </c>
      <c r="C262" s="4" t="s">
        <v>1549</v>
      </c>
      <c r="D262" s="4" t="s">
        <v>1542</v>
      </c>
      <c r="E262" s="4" t="s">
        <v>4825</v>
      </c>
      <c r="F262" s="4" t="s">
        <v>1581</v>
      </c>
      <c r="G262" s="4" t="s">
        <v>4826</v>
      </c>
      <c r="H262" s="4" t="s">
        <v>4827</v>
      </c>
      <c r="I262" s="4" t="s">
        <v>4828</v>
      </c>
      <c r="J262" s="4" t="s">
        <v>4825</v>
      </c>
      <c r="K262" s="4">
        <v>33.755200000000002</v>
      </c>
      <c r="L262" s="4">
        <v>72.829350000000005</v>
      </c>
      <c r="M262" s="4">
        <v>7</v>
      </c>
      <c r="N262" s="4" t="s">
        <v>236</v>
      </c>
      <c r="O262" s="4" t="s">
        <v>348</v>
      </c>
      <c r="P262" s="4" t="s">
        <v>4822</v>
      </c>
      <c r="Q262" s="4">
        <v>340</v>
      </c>
      <c r="R262" s="4">
        <v>2</v>
      </c>
      <c r="S262" s="1" t="s">
        <v>38</v>
      </c>
      <c r="T262" s="1" t="s">
        <v>38</v>
      </c>
      <c r="U262" s="4" t="s">
        <v>3739</v>
      </c>
      <c r="V262" s="5" t="s">
        <v>38</v>
      </c>
      <c r="W262" s="4">
        <v>47000</v>
      </c>
      <c r="X262" s="4" t="s">
        <v>4829</v>
      </c>
      <c r="Y262" s="29" t="s">
        <v>10614</v>
      </c>
      <c r="Z262" s="4" t="s">
        <v>50</v>
      </c>
    </row>
    <row r="263" spans="1:26" s="6" customFormat="1" ht="60" customHeight="1" x14ac:dyDescent="0.2">
      <c r="A263" s="5">
        <v>260</v>
      </c>
      <c r="B263" s="4" t="s">
        <v>1676</v>
      </c>
      <c r="C263" s="4" t="s">
        <v>1549</v>
      </c>
      <c r="D263" s="4" t="s">
        <v>1542</v>
      </c>
      <c r="E263" s="4" t="s">
        <v>4830</v>
      </c>
      <c r="F263" s="4" t="s">
        <v>1581</v>
      </c>
      <c r="G263" s="4" t="s">
        <v>4831</v>
      </c>
      <c r="H263" s="4" t="s">
        <v>4832</v>
      </c>
      <c r="I263" s="4" t="s">
        <v>4833</v>
      </c>
      <c r="J263" s="4" t="s">
        <v>4830</v>
      </c>
      <c r="K263" s="4">
        <v>33.734499999999997</v>
      </c>
      <c r="L263" s="4">
        <v>72.904300000000006</v>
      </c>
      <c r="M263" s="4">
        <v>25</v>
      </c>
      <c r="N263" s="4" t="s">
        <v>236</v>
      </c>
      <c r="O263" s="4" t="s">
        <v>348</v>
      </c>
      <c r="P263" s="4" t="s">
        <v>4834</v>
      </c>
      <c r="Q263" s="4">
        <v>850</v>
      </c>
      <c r="R263" s="4">
        <v>5</v>
      </c>
      <c r="S263" s="1" t="s">
        <v>38</v>
      </c>
      <c r="T263" s="1" t="s">
        <v>38</v>
      </c>
      <c r="U263" s="4" t="s">
        <v>4835</v>
      </c>
      <c r="V263" s="5" t="s">
        <v>38</v>
      </c>
      <c r="W263" s="4">
        <v>117500</v>
      </c>
      <c r="X263" s="4" t="s">
        <v>4836</v>
      </c>
      <c r="Y263" s="29" t="s">
        <v>10614</v>
      </c>
      <c r="Z263" s="4" t="s">
        <v>50</v>
      </c>
    </row>
    <row r="264" spans="1:26" s="6" customFormat="1" ht="60" customHeight="1" x14ac:dyDescent="0.2">
      <c r="A264" s="5">
        <v>261</v>
      </c>
      <c r="B264" s="4" t="s">
        <v>1676</v>
      </c>
      <c r="C264" s="4" t="s">
        <v>1549</v>
      </c>
      <c r="D264" s="4" t="s">
        <v>1542</v>
      </c>
      <c r="E264" s="4" t="s">
        <v>4798</v>
      </c>
      <c r="F264" s="4" t="s">
        <v>4798</v>
      </c>
      <c r="G264" s="4" t="s">
        <v>4837</v>
      </c>
      <c r="H264" s="4" t="s">
        <v>4838</v>
      </c>
      <c r="I264" s="4" t="s">
        <v>4839</v>
      </c>
      <c r="J264" s="4" t="s">
        <v>4798</v>
      </c>
      <c r="K264" s="4">
        <v>33.744121</v>
      </c>
      <c r="L264" s="4">
        <v>72.785101999999995</v>
      </c>
      <c r="M264" s="4">
        <v>15</v>
      </c>
      <c r="N264" s="4" t="s">
        <v>236</v>
      </c>
      <c r="O264" s="4" t="s">
        <v>348</v>
      </c>
      <c r="P264" s="4" t="s">
        <v>4840</v>
      </c>
      <c r="Q264" s="4">
        <v>510</v>
      </c>
      <c r="R264" s="4">
        <v>3</v>
      </c>
      <c r="S264" s="1" t="s">
        <v>38</v>
      </c>
      <c r="T264" s="1" t="s">
        <v>38</v>
      </c>
      <c r="U264" s="4" t="s">
        <v>3739</v>
      </c>
      <c r="V264" s="5" t="s">
        <v>38</v>
      </c>
      <c r="W264" s="4">
        <v>70500</v>
      </c>
      <c r="X264" s="4" t="s">
        <v>4841</v>
      </c>
      <c r="Y264" s="29" t="s">
        <v>10614</v>
      </c>
      <c r="Z264" s="4" t="s">
        <v>50</v>
      </c>
    </row>
    <row r="265" spans="1:26" s="6" customFormat="1" ht="60" customHeight="1" x14ac:dyDescent="0.2">
      <c r="A265" s="5">
        <v>262</v>
      </c>
      <c r="B265" s="4" t="s">
        <v>1676</v>
      </c>
      <c r="C265" s="4" t="s">
        <v>1549</v>
      </c>
      <c r="D265" s="4" t="s">
        <v>1542</v>
      </c>
      <c r="E265" s="4" t="s">
        <v>4842</v>
      </c>
      <c r="F265" s="4" t="s">
        <v>4843</v>
      </c>
      <c r="G265" s="4" t="s">
        <v>4844</v>
      </c>
      <c r="H265" s="4" t="s">
        <v>4845</v>
      </c>
      <c r="I265" s="4" t="s">
        <v>4846</v>
      </c>
      <c r="J265" s="4" t="s">
        <v>4842</v>
      </c>
      <c r="K265" s="4">
        <v>33.737099999999998</v>
      </c>
      <c r="L265" s="4">
        <v>72.718500000000006</v>
      </c>
      <c r="M265" s="4">
        <v>8</v>
      </c>
      <c r="N265" s="4" t="s">
        <v>236</v>
      </c>
      <c r="O265" s="4" t="s">
        <v>348</v>
      </c>
      <c r="P265" s="4" t="s">
        <v>4808</v>
      </c>
      <c r="Q265" s="4">
        <v>510</v>
      </c>
      <c r="R265" s="4">
        <v>3</v>
      </c>
      <c r="S265" s="1" t="s">
        <v>38</v>
      </c>
      <c r="T265" s="1" t="s">
        <v>38</v>
      </c>
      <c r="U265" s="4" t="s">
        <v>4847</v>
      </c>
      <c r="V265" s="5" t="s">
        <v>38</v>
      </c>
      <c r="W265" s="4">
        <v>70500</v>
      </c>
      <c r="X265" s="4" t="s">
        <v>4848</v>
      </c>
      <c r="Y265" s="29" t="s">
        <v>10614</v>
      </c>
      <c r="Z265" s="4" t="s">
        <v>50</v>
      </c>
    </row>
    <row r="266" spans="1:26" s="6" customFormat="1" ht="60" customHeight="1" x14ac:dyDescent="0.2">
      <c r="A266" s="5">
        <v>263</v>
      </c>
      <c r="B266" s="4" t="s">
        <v>1676</v>
      </c>
      <c r="C266" s="4" t="s">
        <v>1549</v>
      </c>
      <c r="D266" s="4" t="s">
        <v>1650</v>
      </c>
      <c r="E266" s="4" t="s">
        <v>4849</v>
      </c>
      <c r="F266" s="4" t="s">
        <v>1652</v>
      </c>
      <c r="G266" s="4" t="s">
        <v>1653</v>
      </c>
      <c r="H266" s="4" t="s">
        <v>1654</v>
      </c>
      <c r="I266" s="4" t="s">
        <v>1655</v>
      </c>
      <c r="J266" s="4" t="s">
        <v>4849</v>
      </c>
      <c r="K266" s="4">
        <v>33.453899999999997</v>
      </c>
      <c r="L266" s="4">
        <v>73.369200000000006</v>
      </c>
      <c r="M266" s="4">
        <v>5</v>
      </c>
      <c r="N266" s="4" t="s">
        <v>267</v>
      </c>
      <c r="O266" s="4" t="s">
        <v>348</v>
      </c>
      <c r="P266" s="4" t="s">
        <v>4850</v>
      </c>
      <c r="Q266" s="4">
        <v>480</v>
      </c>
      <c r="R266" s="4">
        <v>3</v>
      </c>
      <c r="S266" s="1" t="s">
        <v>38</v>
      </c>
      <c r="T266" s="1" t="s">
        <v>38</v>
      </c>
      <c r="U266" s="4" t="s">
        <v>4851</v>
      </c>
      <c r="V266" s="5" t="s">
        <v>38</v>
      </c>
      <c r="W266" s="4">
        <v>70500</v>
      </c>
      <c r="X266" s="4" t="s">
        <v>4852</v>
      </c>
      <c r="Y266" s="29" t="s">
        <v>10614</v>
      </c>
      <c r="Z266" s="4" t="s">
        <v>50</v>
      </c>
    </row>
    <row r="267" spans="1:26" s="6" customFormat="1" ht="60" customHeight="1" x14ac:dyDescent="0.2">
      <c r="A267" s="5">
        <v>264</v>
      </c>
      <c r="B267" s="4" t="s">
        <v>1676</v>
      </c>
      <c r="C267" s="4" t="s">
        <v>1549</v>
      </c>
      <c r="D267" s="4" t="s">
        <v>1650</v>
      </c>
      <c r="E267" s="4" t="s">
        <v>4853</v>
      </c>
      <c r="F267" s="4" t="s">
        <v>1652</v>
      </c>
      <c r="G267" s="4" t="s">
        <v>4854</v>
      </c>
      <c r="H267" s="4" t="s">
        <v>4855</v>
      </c>
      <c r="I267" s="4" t="s">
        <v>4856</v>
      </c>
      <c r="J267" s="4" t="s">
        <v>4853</v>
      </c>
      <c r="K267" s="4">
        <v>33.284550000000003</v>
      </c>
      <c r="L267" s="4">
        <v>73.224329999999995</v>
      </c>
      <c r="M267" s="4">
        <v>5</v>
      </c>
      <c r="N267" s="4" t="s">
        <v>4857</v>
      </c>
      <c r="O267" s="4" t="s">
        <v>348</v>
      </c>
      <c r="P267" s="4" t="s">
        <v>1620</v>
      </c>
      <c r="Q267" s="4">
        <v>320</v>
      </c>
      <c r="R267" s="4">
        <v>2</v>
      </c>
      <c r="S267" s="1" t="s">
        <v>38</v>
      </c>
      <c r="T267" s="1" t="s">
        <v>38</v>
      </c>
      <c r="U267" s="4" t="s">
        <v>2025</v>
      </c>
      <c r="V267" s="5" t="s">
        <v>38</v>
      </c>
      <c r="W267" s="4">
        <v>47000</v>
      </c>
      <c r="X267" s="4" t="s">
        <v>4858</v>
      </c>
      <c r="Y267" s="29" t="s">
        <v>10614</v>
      </c>
      <c r="Z267" s="4" t="s">
        <v>50</v>
      </c>
    </row>
    <row r="268" spans="1:26" s="6" customFormat="1" ht="60" customHeight="1" x14ac:dyDescent="0.2">
      <c r="A268" s="5">
        <v>265</v>
      </c>
      <c r="B268" s="4" t="s">
        <v>1676</v>
      </c>
      <c r="C268" s="4" t="s">
        <v>1549</v>
      </c>
      <c r="D268" s="4" t="s">
        <v>1650</v>
      </c>
      <c r="E268" s="4" t="s">
        <v>4859</v>
      </c>
      <c r="F268" s="4" t="s">
        <v>4860</v>
      </c>
      <c r="G268" s="4" t="s">
        <v>4861</v>
      </c>
      <c r="H268" s="4" t="s">
        <v>4862</v>
      </c>
      <c r="I268" s="4" t="s">
        <v>4863</v>
      </c>
      <c r="J268" s="4" t="s">
        <v>4859</v>
      </c>
      <c r="K268" s="4">
        <v>33.247</v>
      </c>
      <c r="L268" s="4">
        <v>73.293099999999995</v>
      </c>
      <c r="M268" s="4">
        <v>5</v>
      </c>
      <c r="N268" s="4" t="s">
        <v>4857</v>
      </c>
      <c r="O268" s="4" t="s">
        <v>348</v>
      </c>
      <c r="P268" s="4" t="s">
        <v>211</v>
      </c>
      <c r="Q268" s="4">
        <v>800</v>
      </c>
      <c r="R268" s="4">
        <v>5</v>
      </c>
      <c r="S268" s="1" t="s">
        <v>38</v>
      </c>
      <c r="T268" s="1" t="s">
        <v>38</v>
      </c>
      <c r="U268" s="4" t="s">
        <v>4864</v>
      </c>
      <c r="V268" s="5" t="s">
        <v>38</v>
      </c>
      <c r="W268" s="4">
        <v>117500</v>
      </c>
      <c r="X268" s="4" t="s">
        <v>4865</v>
      </c>
      <c r="Y268" s="29" t="s">
        <v>10614</v>
      </c>
      <c r="Z268" s="4" t="s">
        <v>50</v>
      </c>
    </row>
    <row r="269" spans="1:26" s="6" customFormat="1" ht="60" customHeight="1" x14ac:dyDescent="0.2">
      <c r="A269" s="5">
        <v>266</v>
      </c>
      <c r="B269" s="4" t="s">
        <v>1676</v>
      </c>
      <c r="C269" s="4" t="s">
        <v>1549</v>
      </c>
      <c r="D269" s="4" t="s">
        <v>1650</v>
      </c>
      <c r="E269" s="4" t="s">
        <v>4860</v>
      </c>
      <c r="F269" s="4" t="s">
        <v>4860</v>
      </c>
      <c r="G269" s="4" t="s">
        <v>4866</v>
      </c>
      <c r="H269" s="4" t="s">
        <v>4867</v>
      </c>
      <c r="I269" s="4" t="s">
        <v>4868</v>
      </c>
      <c r="J269" s="4" t="s">
        <v>4860</v>
      </c>
      <c r="K269" s="4">
        <v>33.436500000000002</v>
      </c>
      <c r="L269" s="4">
        <v>73.415800000000004</v>
      </c>
      <c r="M269" s="4">
        <v>5</v>
      </c>
      <c r="N269" s="4" t="s">
        <v>4857</v>
      </c>
      <c r="O269" s="4" t="s">
        <v>348</v>
      </c>
      <c r="P269" s="4" t="s">
        <v>4869</v>
      </c>
      <c r="Q269" s="4">
        <v>640</v>
      </c>
      <c r="R269" s="4">
        <v>3</v>
      </c>
      <c r="S269" s="1" t="s">
        <v>38</v>
      </c>
      <c r="T269" s="1" t="s">
        <v>38</v>
      </c>
      <c r="U269" s="4" t="s">
        <v>2580</v>
      </c>
      <c r="V269" s="5" t="s">
        <v>38</v>
      </c>
      <c r="W269" s="4">
        <v>70500</v>
      </c>
      <c r="X269" s="4" t="s">
        <v>4870</v>
      </c>
      <c r="Y269" s="29" t="s">
        <v>10614</v>
      </c>
      <c r="Z269" s="4" t="s">
        <v>50</v>
      </c>
    </row>
    <row r="270" spans="1:26" s="6" customFormat="1" ht="60" customHeight="1" x14ac:dyDescent="0.2">
      <c r="A270" s="5">
        <v>267</v>
      </c>
      <c r="B270" s="4" t="s">
        <v>1676</v>
      </c>
      <c r="C270" s="4" t="s">
        <v>1549</v>
      </c>
      <c r="D270" s="4" t="s">
        <v>1650</v>
      </c>
      <c r="E270" s="4" t="s">
        <v>4871</v>
      </c>
      <c r="F270" s="4" t="s">
        <v>4872</v>
      </c>
      <c r="G270" s="4" t="s">
        <v>4873</v>
      </c>
      <c r="H270" s="4" t="s">
        <v>4874</v>
      </c>
      <c r="I270" s="4" t="s">
        <v>4875</v>
      </c>
      <c r="J270" s="4" t="s">
        <v>4871</v>
      </c>
      <c r="K270" s="83">
        <v>33.25</v>
      </c>
      <c r="L270" s="83">
        <v>73.3</v>
      </c>
      <c r="M270" s="4">
        <v>1</v>
      </c>
      <c r="N270" s="4" t="s">
        <v>1612</v>
      </c>
      <c r="O270" s="4" t="s">
        <v>348</v>
      </c>
      <c r="P270" s="4" t="s">
        <v>808</v>
      </c>
      <c r="Q270" s="4">
        <v>160</v>
      </c>
      <c r="R270" s="4">
        <v>1</v>
      </c>
      <c r="S270" s="1" t="s">
        <v>38</v>
      </c>
      <c r="T270" s="1" t="s">
        <v>38</v>
      </c>
      <c r="U270" s="46">
        <v>44604</v>
      </c>
      <c r="V270" s="5" t="s">
        <v>38</v>
      </c>
      <c r="W270" s="4">
        <v>23500</v>
      </c>
      <c r="X270" s="4" t="s">
        <v>4876</v>
      </c>
      <c r="Y270" s="29" t="s">
        <v>10614</v>
      </c>
      <c r="Z270" s="4" t="s">
        <v>50</v>
      </c>
    </row>
    <row r="271" spans="1:26" s="6" customFormat="1" ht="60" customHeight="1" x14ac:dyDescent="0.2">
      <c r="A271" s="5">
        <v>268</v>
      </c>
      <c r="B271" s="4" t="s">
        <v>1676</v>
      </c>
      <c r="C271" s="4" t="s">
        <v>1549</v>
      </c>
      <c r="D271" s="4" t="s">
        <v>1549</v>
      </c>
      <c r="E271" s="4" t="s">
        <v>4877</v>
      </c>
      <c r="F271" s="4" t="s">
        <v>4877</v>
      </c>
      <c r="G271" s="4" t="s">
        <v>4878</v>
      </c>
      <c r="H271" s="4" t="s">
        <v>4879</v>
      </c>
      <c r="I271" s="4" t="s">
        <v>4880</v>
      </c>
      <c r="J271" s="4" t="s">
        <v>4877</v>
      </c>
      <c r="K271" s="4">
        <v>33.308900000000001</v>
      </c>
      <c r="L271" s="4">
        <v>72.727980000000002</v>
      </c>
      <c r="M271" s="4">
        <v>6</v>
      </c>
      <c r="N271" s="84" t="s">
        <v>3807</v>
      </c>
      <c r="O271" s="4" t="s">
        <v>348</v>
      </c>
      <c r="P271" s="4" t="s">
        <v>4808</v>
      </c>
      <c r="Q271" s="4">
        <v>850</v>
      </c>
      <c r="R271" s="4">
        <v>5</v>
      </c>
      <c r="S271" s="1" t="s">
        <v>38</v>
      </c>
      <c r="T271" s="1" t="s">
        <v>38</v>
      </c>
      <c r="U271" s="4" t="s">
        <v>4881</v>
      </c>
      <c r="V271" s="5" t="s">
        <v>38</v>
      </c>
      <c r="W271" s="4">
        <v>117500</v>
      </c>
      <c r="X271" s="4" t="s">
        <v>4882</v>
      </c>
      <c r="Y271" s="29" t="s">
        <v>10614</v>
      </c>
      <c r="Z271" s="4" t="s">
        <v>50</v>
      </c>
    </row>
    <row r="272" spans="1:26" s="6" customFormat="1" ht="60" customHeight="1" x14ac:dyDescent="0.2">
      <c r="A272" s="5">
        <v>269</v>
      </c>
      <c r="B272" s="4" t="s">
        <v>1676</v>
      </c>
      <c r="C272" s="4" t="s">
        <v>1549</v>
      </c>
      <c r="D272" s="4" t="s">
        <v>1549</v>
      </c>
      <c r="E272" s="4" t="s">
        <v>4883</v>
      </c>
      <c r="F272" s="4" t="s">
        <v>4877</v>
      </c>
      <c r="G272" s="4" t="s">
        <v>4884</v>
      </c>
      <c r="H272" s="4" t="s">
        <v>4885</v>
      </c>
      <c r="I272" s="4" t="s">
        <v>4886</v>
      </c>
      <c r="J272" s="4" t="s">
        <v>4883</v>
      </c>
      <c r="K272" s="4">
        <v>33.299999999999997</v>
      </c>
      <c r="L272" s="4">
        <v>72.73</v>
      </c>
      <c r="M272" s="4">
        <v>5</v>
      </c>
      <c r="N272" s="84" t="s">
        <v>3807</v>
      </c>
      <c r="O272" s="4" t="s">
        <v>348</v>
      </c>
      <c r="P272" s="4" t="s">
        <v>4887</v>
      </c>
      <c r="Q272" s="4">
        <v>850</v>
      </c>
      <c r="R272" s="4">
        <v>5</v>
      </c>
      <c r="S272" s="1" t="s">
        <v>38</v>
      </c>
      <c r="T272" s="1" t="s">
        <v>38</v>
      </c>
      <c r="U272" s="4" t="s">
        <v>4881</v>
      </c>
      <c r="V272" s="5" t="s">
        <v>38</v>
      </c>
      <c r="W272" s="4">
        <v>117500</v>
      </c>
      <c r="X272" s="4" t="s">
        <v>4888</v>
      </c>
      <c r="Y272" s="29" t="s">
        <v>10614</v>
      </c>
      <c r="Z272" s="4" t="s">
        <v>50</v>
      </c>
    </row>
    <row r="273" spans="1:26" s="6" customFormat="1" ht="60" customHeight="1" x14ac:dyDescent="0.2">
      <c r="A273" s="5">
        <v>270</v>
      </c>
      <c r="B273" s="4" t="s">
        <v>1676</v>
      </c>
      <c r="C273" s="4" t="s">
        <v>1549</v>
      </c>
      <c r="D273" s="4" t="s">
        <v>1549</v>
      </c>
      <c r="E273" s="4" t="s">
        <v>4877</v>
      </c>
      <c r="F273" s="4" t="s">
        <v>4889</v>
      </c>
      <c r="G273" s="4" t="s">
        <v>4890</v>
      </c>
      <c r="H273" s="4" t="s">
        <v>4891</v>
      </c>
      <c r="I273" s="4" t="s">
        <v>4892</v>
      </c>
      <c r="J273" s="4" t="s">
        <v>4877</v>
      </c>
      <c r="K273" s="4">
        <v>33.296750000000003</v>
      </c>
      <c r="L273" s="4">
        <v>72.987499999999997</v>
      </c>
      <c r="M273" s="4">
        <v>8</v>
      </c>
      <c r="N273" s="84" t="s">
        <v>3807</v>
      </c>
      <c r="O273" s="4" t="s">
        <v>348</v>
      </c>
      <c r="P273" s="4" t="s">
        <v>4808</v>
      </c>
      <c r="Q273" s="4">
        <v>850</v>
      </c>
      <c r="R273" s="4">
        <v>5</v>
      </c>
      <c r="S273" s="1" t="s">
        <v>38</v>
      </c>
      <c r="T273" s="1" t="s">
        <v>38</v>
      </c>
      <c r="U273" s="4" t="s">
        <v>2876</v>
      </c>
      <c r="V273" s="5" t="s">
        <v>38</v>
      </c>
      <c r="W273" s="4">
        <v>117500</v>
      </c>
      <c r="X273" s="4" t="s">
        <v>4893</v>
      </c>
      <c r="Y273" s="29" t="s">
        <v>10614</v>
      </c>
      <c r="Z273" s="4" t="s">
        <v>50</v>
      </c>
    </row>
    <row r="274" spans="1:26" s="6" customFormat="1" ht="60" customHeight="1" x14ac:dyDescent="0.2">
      <c r="A274" s="5">
        <v>271</v>
      </c>
      <c r="B274" s="4" t="s">
        <v>1676</v>
      </c>
      <c r="C274" s="4" t="s">
        <v>1549</v>
      </c>
      <c r="D274" s="4" t="s">
        <v>1549</v>
      </c>
      <c r="E274" s="4" t="s">
        <v>4894</v>
      </c>
      <c r="F274" s="4" t="s">
        <v>4894</v>
      </c>
      <c r="G274" s="4" t="s">
        <v>4895</v>
      </c>
      <c r="H274" s="4" t="s">
        <v>2889</v>
      </c>
      <c r="I274" s="4" t="s">
        <v>4896</v>
      </c>
      <c r="J274" s="4" t="s">
        <v>4894</v>
      </c>
      <c r="K274" s="4">
        <v>33.25</v>
      </c>
      <c r="L274" s="4">
        <v>72.8</v>
      </c>
      <c r="M274" s="4">
        <v>5</v>
      </c>
      <c r="N274" s="84" t="s">
        <v>3807</v>
      </c>
      <c r="O274" s="4" t="s">
        <v>348</v>
      </c>
      <c r="P274" s="4" t="s">
        <v>4897</v>
      </c>
      <c r="Q274" s="4">
        <v>170</v>
      </c>
      <c r="R274" s="4">
        <v>1</v>
      </c>
      <c r="S274" s="1" t="s">
        <v>38</v>
      </c>
      <c r="T274" s="1" t="s">
        <v>38</v>
      </c>
      <c r="U274" s="4" t="s">
        <v>4898</v>
      </c>
      <c r="V274" s="5" t="s">
        <v>38</v>
      </c>
      <c r="W274" s="4">
        <v>23500</v>
      </c>
      <c r="X274" s="4" t="s">
        <v>4899</v>
      </c>
      <c r="Y274" s="29" t="s">
        <v>10614</v>
      </c>
      <c r="Z274" s="4" t="s">
        <v>50</v>
      </c>
    </row>
    <row r="275" spans="1:26" s="6" customFormat="1" ht="60" customHeight="1" x14ac:dyDescent="0.2">
      <c r="A275" s="5">
        <v>272</v>
      </c>
      <c r="B275" s="4" t="s">
        <v>1676</v>
      </c>
      <c r="C275" s="4" t="s">
        <v>1549</v>
      </c>
      <c r="D275" s="4" t="s">
        <v>1549</v>
      </c>
      <c r="E275" s="4" t="s">
        <v>4900</v>
      </c>
      <c r="F275" s="4" t="s">
        <v>4900</v>
      </c>
      <c r="G275" s="4" t="s">
        <v>4901</v>
      </c>
      <c r="H275" s="4" t="s">
        <v>4902</v>
      </c>
      <c r="I275" s="4" t="s">
        <v>4903</v>
      </c>
      <c r="J275" s="4" t="s">
        <v>4900</v>
      </c>
      <c r="K275" s="4">
        <v>33.395600000000002</v>
      </c>
      <c r="L275" s="4">
        <v>73.296539999999993</v>
      </c>
      <c r="M275" s="4">
        <v>5</v>
      </c>
      <c r="N275" s="85" t="s">
        <v>4904</v>
      </c>
      <c r="O275" s="4" t="s">
        <v>348</v>
      </c>
      <c r="P275" s="4" t="s">
        <v>4905</v>
      </c>
      <c r="Q275" s="4">
        <v>680</v>
      </c>
      <c r="R275" s="4">
        <v>4</v>
      </c>
      <c r="S275" s="1" t="s">
        <v>38</v>
      </c>
      <c r="T275" s="1" t="s">
        <v>38</v>
      </c>
      <c r="U275" s="4" t="s">
        <v>4835</v>
      </c>
      <c r="V275" s="5" t="s">
        <v>38</v>
      </c>
      <c r="W275" s="4">
        <v>94000</v>
      </c>
      <c r="X275" s="4" t="s">
        <v>4906</v>
      </c>
      <c r="Y275" s="29" t="s">
        <v>10614</v>
      </c>
      <c r="Z275" s="4" t="s">
        <v>50</v>
      </c>
    </row>
    <row r="276" spans="1:26" s="6" customFormat="1" ht="60" customHeight="1" x14ac:dyDescent="0.2">
      <c r="A276" s="5">
        <v>273</v>
      </c>
      <c r="B276" s="4" t="s">
        <v>1676</v>
      </c>
      <c r="C276" s="4" t="s">
        <v>1549</v>
      </c>
      <c r="D276" s="4" t="s">
        <v>1549</v>
      </c>
      <c r="E276" s="4" t="s">
        <v>4907</v>
      </c>
      <c r="F276" s="4" t="s">
        <v>4908</v>
      </c>
      <c r="G276" s="4" t="s">
        <v>4909</v>
      </c>
      <c r="H276" s="4" t="s">
        <v>4910</v>
      </c>
      <c r="I276" s="4" t="s">
        <v>4911</v>
      </c>
      <c r="J276" s="4" t="s">
        <v>4907</v>
      </c>
      <c r="K276" s="4">
        <v>33.56</v>
      </c>
      <c r="L276" s="4">
        <v>73.010000000000005</v>
      </c>
      <c r="M276" s="4">
        <v>4</v>
      </c>
      <c r="N276" s="85" t="s">
        <v>4912</v>
      </c>
      <c r="O276" s="4" t="s">
        <v>348</v>
      </c>
      <c r="P276" s="4" t="s">
        <v>4808</v>
      </c>
      <c r="Q276" s="4">
        <v>640</v>
      </c>
      <c r="R276" s="4">
        <v>4</v>
      </c>
      <c r="S276" s="1" t="s">
        <v>38</v>
      </c>
      <c r="T276" s="1" t="s">
        <v>38</v>
      </c>
      <c r="U276" s="4" t="s">
        <v>4881</v>
      </c>
      <c r="V276" s="5" t="s">
        <v>38</v>
      </c>
      <c r="W276" s="4">
        <v>94000</v>
      </c>
      <c r="X276" s="4" t="s">
        <v>4913</v>
      </c>
      <c r="Y276" s="29" t="s">
        <v>10614</v>
      </c>
      <c r="Z276" s="4" t="s">
        <v>50</v>
      </c>
    </row>
    <row r="277" spans="1:26" s="6" customFormat="1" ht="60" customHeight="1" x14ac:dyDescent="0.2">
      <c r="A277" s="5">
        <v>274</v>
      </c>
      <c r="B277" s="4" t="s">
        <v>1676</v>
      </c>
      <c r="C277" s="4" t="s">
        <v>1549</v>
      </c>
      <c r="D277" s="4" t="s">
        <v>1549</v>
      </c>
      <c r="E277" s="4" t="s">
        <v>2049</v>
      </c>
      <c r="F277" s="4" t="s">
        <v>2049</v>
      </c>
      <c r="G277" s="4" t="s">
        <v>4914</v>
      </c>
      <c r="H277" s="4" t="s">
        <v>4915</v>
      </c>
      <c r="I277" s="4" t="s">
        <v>4916</v>
      </c>
      <c r="J277" s="4" t="s">
        <v>2049</v>
      </c>
      <c r="K277" s="4">
        <v>33.200000000000003</v>
      </c>
      <c r="L277" s="4">
        <v>73.150000000000006</v>
      </c>
      <c r="M277" s="4">
        <v>1</v>
      </c>
      <c r="N277" s="4" t="s">
        <v>2929</v>
      </c>
      <c r="O277" s="4" t="s">
        <v>348</v>
      </c>
      <c r="P277" s="4" t="s">
        <v>211</v>
      </c>
      <c r="Q277" s="4">
        <v>170</v>
      </c>
      <c r="R277" s="4">
        <v>1</v>
      </c>
      <c r="S277" s="1" t="s">
        <v>38</v>
      </c>
      <c r="T277" s="1" t="s">
        <v>38</v>
      </c>
      <c r="U277" s="4" t="s">
        <v>2580</v>
      </c>
      <c r="V277" s="5" t="s">
        <v>38</v>
      </c>
      <c r="W277" s="4">
        <v>23500</v>
      </c>
      <c r="X277" s="4" t="s">
        <v>4917</v>
      </c>
      <c r="Y277" s="29" t="s">
        <v>10614</v>
      </c>
      <c r="Z277" s="4" t="s">
        <v>50</v>
      </c>
    </row>
    <row r="278" spans="1:26" s="6" customFormat="1" ht="60" customHeight="1" x14ac:dyDescent="0.2">
      <c r="A278" s="5">
        <v>275</v>
      </c>
      <c r="B278" s="4" t="s">
        <v>1676</v>
      </c>
      <c r="C278" s="4" t="s">
        <v>1549</v>
      </c>
      <c r="D278" s="4" t="s">
        <v>1549</v>
      </c>
      <c r="E278" s="4" t="s">
        <v>2834</v>
      </c>
      <c r="F278" s="4" t="s">
        <v>2834</v>
      </c>
      <c r="G278" s="4" t="s">
        <v>4918</v>
      </c>
      <c r="H278" s="4" t="s">
        <v>4919</v>
      </c>
      <c r="I278" s="4" t="s">
        <v>4920</v>
      </c>
      <c r="J278" s="4" t="s">
        <v>2834</v>
      </c>
      <c r="K278" s="4">
        <v>33.200200000000002</v>
      </c>
      <c r="L278" s="4">
        <v>72.793899999999994</v>
      </c>
      <c r="M278" s="4">
        <v>5</v>
      </c>
      <c r="N278" s="4" t="s">
        <v>4921</v>
      </c>
      <c r="O278" s="4" t="s">
        <v>348</v>
      </c>
      <c r="P278" s="4" t="s">
        <v>211</v>
      </c>
      <c r="Q278" s="4">
        <v>850</v>
      </c>
      <c r="R278" s="4">
        <v>5</v>
      </c>
      <c r="S278" s="1" t="s">
        <v>38</v>
      </c>
      <c r="T278" s="1" t="s">
        <v>38</v>
      </c>
      <c r="U278" s="4" t="s">
        <v>4922</v>
      </c>
      <c r="V278" s="5" t="s">
        <v>38</v>
      </c>
      <c r="W278" s="4">
        <v>117500</v>
      </c>
      <c r="X278" s="4" t="s">
        <v>4923</v>
      </c>
      <c r="Y278" s="29" t="s">
        <v>10614</v>
      </c>
      <c r="Z278" s="4" t="s">
        <v>50</v>
      </c>
    </row>
    <row r="279" spans="1:26" s="6" customFormat="1" ht="60" customHeight="1" x14ac:dyDescent="0.2">
      <c r="A279" s="5">
        <v>276</v>
      </c>
      <c r="B279" s="3" t="s">
        <v>1676</v>
      </c>
      <c r="C279" s="3" t="s">
        <v>363</v>
      </c>
      <c r="D279" s="224" t="s">
        <v>387</v>
      </c>
      <c r="E279" s="136" t="s">
        <v>4924</v>
      </c>
      <c r="F279" s="224" t="s">
        <v>4924</v>
      </c>
      <c r="G279" s="136" t="s">
        <v>4925</v>
      </c>
      <c r="H279" s="136" t="s">
        <v>4926</v>
      </c>
      <c r="I279" s="3" t="s">
        <v>4927</v>
      </c>
      <c r="J279" s="136" t="s">
        <v>4924</v>
      </c>
      <c r="K279" s="229">
        <v>33.032854</v>
      </c>
      <c r="L279" s="229">
        <v>72.018305999999995</v>
      </c>
      <c r="M279" s="3">
        <v>9</v>
      </c>
      <c r="N279" s="3" t="s">
        <v>4928</v>
      </c>
      <c r="O279" s="3" t="s">
        <v>1184</v>
      </c>
      <c r="P279" s="224" t="s">
        <v>4929</v>
      </c>
      <c r="Q279" s="3">
        <v>850</v>
      </c>
      <c r="R279" s="3">
        <v>5</v>
      </c>
      <c r="S279" s="1" t="s">
        <v>38</v>
      </c>
      <c r="T279" s="1" t="s">
        <v>38</v>
      </c>
      <c r="U279" s="3" t="s">
        <v>4930</v>
      </c>
      <c r="V279" s="5" t="s">
        <v>38</v>
      </c>
      <c r="W279" s="3">
        <v>106925</v>
      </c>
      <c r="X279" s="224" t="s">
        <v>4931</v>
      </c>
      <c r="Y279" s="29" t="s">
        <v>10614</v>
      </c>
      <c r="Z279" s="3" t="s">
        <v>50</v>
      </c>
    </row>
    <row r="280" spans="1:26" s="6" customFormat="1" ht="60" customHeight="1" x14ac:dyDescent="0.2">
      <c r="A280" s="5">
        <v>277</v>
      </c>
      <c r="B280" s="3" t="s">
        <v>1676</v>
      </c>
      <c r="C280" s="3" t="s">
        <v>363</v>
      </c>
      <c r="D280" s="224" t="s">
        <v>387</v>
      </c>
      <c r="E280" s="136" t="s">
        <v>4932</v>
      </c>
      <c r="F280" s="224" t="s">
        <v>4932</v>
      </c>
      <c r="G280" s="136" t="s">
        <v>4933</v>
      </c>
      <c r="H280" s="136" t="s">
        <v>4934</v>
      </c>
      <c r="I280" s="3" t="s">
        <v>4935</v>
      </c>
      <c r="J280" s="136" t="s">
        <v>4932</v>
      </c>
      <c r="K280" s="229">
        <v>32.899330999999997</v>
      </c>
      <c r="L280" s="229">
        <v>72.386611000000002</v>
      </c>
      <c r="M280" s="3">
        <v>12</v>
      </c>
      <c r="N280" s="3" t="s">
        <v>4928</v>
      </c>
      <c r="O280" s="3" t="s">
        <v>1184</v>
      </c>
      <c r="P280" s="224" t="s">
        <v>4936</v>
      </c>
      <c r="Q280" s="3">
        <v>350</v>
      </c>
      <c r="R280" s="3">
        <v>2</v>
      </c>
      <c r="S280" s="1" t="s">
        <v>38</v>
      </c>
      <c r="T280" s="1" t="s">
        <v>38</v>
      </c>
      <c r="U280" s="3" t="s">
        <v>1743</v>
      </c>
      <c r="V280" s="5" t="s">
        <v>38</v>
      </c>
      <c r="W280" s="3">
        <v>42570</v>
      </c>
      <c r="X280" s="224" t="s">
        <v>4937</v>
      </c>
      <c r="Y280" s="29" t="s">
        <v>10614</v>
      </c>
      <c r="Z280" s="3" t="s">
        <v>50</v>
      </c>
    </row>
    <row r="281" spans="1:26" s="6" customFormat="1" ht="60" customHeight="1" x14ac:dyDescent="0.2">
      <c r="A281" s="5">
        <v>278</v>
      </c>
      <c r="B281" s="3" t="s">
        <v>1676</v>
      </c>
      <c r="C281" s="3" t="s">
        <v>363</v>
      </c>
      <c r="D281" s="224" t="s">
        <v>387</v>
      </c>
      <c r="E281" s="136" t="s">
        <v>4932</v>
      </c>
      <c r="F281" s="224" t="s">
        <v>4932</v>
      </c>
      <c r="G281" s="136" t="s">
        <v>4938</v>
      </c>
      <c r="H281" s="136" t="s">
        <v>4939</v>
      </c>
      <c r="I281" s="3" t="s">
        <v>4940</v>
      </c>
      <c r="J281" s="136" t="s">
        <v>4932</v>
      </c>
      <c r="K281" s="229">
        <v>32.882317</v>
      </c>
      <c r="L281" s="229">
        <v>72.358627999999996</v>
      </c>
      <c r="M281" s="3">
        <v>11</v>
      </c>
      <c r="N281" s="3" t="s">
        <v>4941</v>
      </c>
      <c r="O281" s="3" t="s">
        <v>1184</v>
      </c>
      <c r="P281" s="224" t="s">
        <v>4942</v>
      </c>
      <c r="Q281" s="3">
        <v>510</v>
      </c>
      <c r="R281" s="3">
        <v>3</v>
      </c>
      <c r="S281" s="1" t="s">
        <v>38</v>
      </c>
      <c r="T281" s="1" t="s">
        <v>38</v>
      </c>
      <c r="U281" s="3" t="s">
        <v>1743</v>
      </c>
      <c r="V281" s="5" t="s">
        <v>38</v>
      </c>
      <c r="W281" s="3">
        <v>64155</v>
      </c>
      <c r="X281" s="224" t="s">
        <v>4943</v>
      </c>
      <c r="Y281" s="29" t="s">
        <v>10614</v>
      </c>
      <c r="Z281" s="3" t="s">
        <v>50</v>
      </c>
    </row>
    <row r="282" spans="1:26" s="6" customFormat="1" ht="60" customHeight="1" x14ac:dyDescent="0.2">
      <c r="A282" s="5">
        <v>279</v>
      </c>
      <c r="B282" s="3" t="s">
        <v>1676</v>
      </c>
      <c r="C282" s="3" t="s">
        <v>363</v>
      </c>
      <c r="D282" s="224" t="s">
        <v>387</v>
      </c>
      <c r="E282" s="136" t="s">
        <v>4944</v>
      </c>
      <c r="F282" s="224" t="s">
        <v>4944</v>
      </c>
      <c r="G282" s="136" t="s">
        <v>4945</v>
      </c>
      <c r="H282" s="136" t="s">
        <v>4946</v>
      </c>
      <c r="I282" s="3" t="s">
        <v>4947</v>
      </c>
      <c r="J282" s="136" t="s">
        <v>4944</v>
      </c>
      <c r="K282" s="229">
        <v>33.089996999999997</v>
      </c>
      <c r="L282" s="229">
        <v>71.994595000000004</v>
      </c>
      <c r="M282" s="3">
        <v>10</v>
      </c>
      <c r="N282" s="3" t="s">
        <v>4941</v>
      </c>
      <c r="O282" s="3" t="s">
        <v>1184</v>
      </c>
      <c r="P282" s="224" t="s">
        <v>4948</v>
      </c>
      <c r="Q282" s="3">
        <v>870</v>
      </c>
      <c r="R282" s="3">
        <v>5</v>
      </c>
      <c r="S282" s="1" t="s">
        <v>38</v>
      </c>
      <c r="T282" s="1" t="s">
        <v>38</v>
      </c>
      <c r="U282" s="3" t="s">
        <v>4157</v>
      </c>
      <c r="V282" s="5" t="s">
        <v>38</v>
      </c>
      <c r="W282" s="3">
        <v>106925</v>
      </c>
      <c r="X282" s="224" t="s">
        <v>4949</v>
      </c>
      <c r="Y282" s="29" t="s">
        <v>10614</v>
      </c>
      <c r="Z282" s="3" t="s">
        <v>50</v>
      </c>
    </row>
    <row r="283" spans="1:26" s="6" customFormat="1" ht="60" customHeight="1" x14ac:dyDescent="0.2">
      <c r="A283" s="5">
        <v>280</v>
      </c>
      <c r="B283" s="3" t="s">
        <v>1676</v>
      </c>
      <c r="C283" s="3" t="s">
        <v>363</v>
      </c>
      <c r="D283" s="224" t="s">
        <v>387</v>
      </c>
      <c r="E283" s="136" t="s">
        <v>457</v>
      </c>
      <c r="F283" s="224" t="s">
        <v>457</v>
      </c>
      <c r="G283" s="136" t="s">
        <v>4950</v>
      </c>
      <c r="H283" s="136" t="s">
        <v>4951</v>
      </c>
      <c r="I283" s="3" t="s">
        <v>4952</v>
      </c>
      <c r="J283" s="136" t="s">
        <v>457</v>
      </c>
      <c r="K283" s="229">
        <v>32.661766</v>
      </c>
      <c r="L283" s="229">
        <v>72.121337999999994</v>
      </c>
      <c r="M283" s="3">
        <v>11</v>
      </c>
      <c r="N283" s="3" t="s">
        <v>4928</v>
      </c>
      <c r="O283" s="3" t="s">
        <v>1184</v>
      </c>
      <c r="P283" s="224" t="s">
        <v>4953</v>
      </c>
      <c r="Q283" s="3">
        <v>680</v>
      </c>
      <c r="R283" s="3">
        <v>4</v>
      </c>
      <c r="S283" s="1" t="s">
        <v>38</v>
      </c>
      <c r="T283" s="1" t="s">
        <v>38</v>
      </c>
      <c r="U283" s="3" t="s">
        <v>4954</v>
      </c>
      <c r="V283" s="5" t="s">
        <v>38</v>
      </c>
      <c r="W283" s="3">
        <v>85540</v>
      </c>
      <c r="X283" s="224" t="s">
        <v>4955</v>
      </c>
      <c r="Y283" s="29" t="s">
        <v>10614</v>
      </c>
      <c r="Z283" s="3" t="s">
        <v>50</v>
      </c>
    </row>
    <row r="284" spans="1:26" s="6" customFormat="1" ht="60" customHeight="1" x14ac:dyDescent="0.2">
      <c r="A284" s="5">
        <v>281</v>
      </c>
      <c r="B284" s="3" t="s">
        <v>1676</v>
      </c>
      <c r="C284" s="3" t="s">
        <v>363</v>
      </c>
      <c r="D284" s="224" t="s">
        <v>387</v>
      </c>
      <c r="E284" s="136" t="s">
        <v>4924</v>
      </c>
      <c r="F284" s="224" t="s">
        <v>4924</v>
      </c>
      <c r="G284" s="136" t="s">
        <v>4956</v>
      </c>
      <c r="H284" s="136" t="s">
        <v>4957</v>
      </c>
      <c r="I284" s="3" t="s">
        <v>4958</v>
      </c>
      <c r="J284" s="136" t="s">
        <v>4924</v>
      </c>
      <c r="K284" s="229">
        <v>33.033804000000003</v>
      </c>
      <c r="L284" s="229">
        <v>72.011565000000004</v>
      </c>
      <c r="M284" s="3">
        <v>9</v>
      </c>
      <c r="N284" s="3" t="s">
        <v>4941</v>
      </c>
      <c r="O284" s="3" t="s">
        <v>1184</v>
      </c>
      <c r="P284" s="224" t="s">
        <v>4959</v>
      </c>
      <c r="Q284" s="3">
        <v>900</v>
      </c>
      <c r="R284" s="3">
        <v>5</v>
      </c>
      <c r="S284" s="1" t="s">
        <v>38</v>
      </c>
      <c r="T284" s="1" t="s">
        <v>38</v>
      </c>
      <c r="U284" s="3" t="s">
        <v>1846</v>
      </c>
      <c r="V284" s="5" t="s">
        <v>38</v>
      </c>
      <c r="W284" s="3">
        <v>106925</v>
      </c>
      <c r="X284" s="224" t="s">
        <v>4960</v>
      </c>
      <c r="Y284" s="29" t="s">
        <v>10614</v>
      </c>
      <c r="Z284" s="3" t="s">
        <v>50</v>
      </c>
    </row>
    <row r="285" spans="1:26" s="6" customFormat="1" ht="60" customHeight="1" x14ac:dyDescent="0.2">
      <c r="A285" s="5">
        <v>282</v>
      </c>
      <c r="B285" s="3" t="s">
        <v>1676</v>
      </c>
      <c r="C285" s="3" t="s">
        <v>363</v>
      </c>
      <c r="D285" s="224" t="s">
        <v>387</v>
      </c>
      <c r="E285" s="136" t="s">
        <v>4924</v>
      </c>
      <c r="F285" s="224" t="s">
        <v>4924</v>
      </c>
      <c r="G285" s="136" t="s">
        <v>4961</v>
      </c>
      <c r="H285" s="136" t="s">
        <v>4962</v>
      </c>
      <c r="I285" s="3" t="s">
        <v>4963</v>
      </c>
      <c r="J285" s="136" t="s">
        <v>4924</v>
      </c>
      <c r="K285" s="229">
        <v>33.054150999999997</v>
      </c>
      <c r="L285" s="229">
        <v>72.025891000000001</v>
      </c>
      <c r="M285" s="3">
        <v>8</v>
      </c>
      <c r="N285" s="3" t="s">
        <v>4928</v>
      </c>
      <c r="O285" s="3" t="s">
        <v>1184</v>
      </c>
      <c r="P285" s="224" t="s">
        <v>4959</v>
      </c>
      <c r="Q285" s="3">
        <v>350</v>
      </c>
      <c r="R285" s="3">
        <v>2</v>
      </c>
      <c r="S285" s="1" t="s">
        <v>38</v>
      </c>
      <c r="T285" s="1" t="s">
        <v>38</v>
      </c>
      <c r="U285" s="3" t="s">
        <v>1846</v>
      </c>
      <c r="V285" s="5" t="s">
        <v>38</v>
      </c>
      <c r="W285" s="3">
        <v>42770</v>
      </c>
      <c r="X285" s="224" t="s">
        <v>4964</v>
      </c>
      <c r="Y285" s="29" t="s">
        <v>10614</v>
      </c>
      <c r="Z285" s="3" t="s">
        <v>50</v>
      </c>
    </row>
    <row r="286" spans="1:26" s="6" customFormat="1" ht="60" customHeight="1" x14ac:dyDescent="0.2">
      <c r="A286" s="5">
        <v>283</v>
      </c>
      <c r="B286" s="3" t="s">
        <v>1676</v>
      </c>
      <c r="C286" s="3" t="s">
        <v>363</v>
      </c>
      <c r="D286" s="224" t="s">
        <v>2629</v>
      </c>
      <c r="E286" s="136" t="s">
        <v>4965</v>
      </c>
      <c r="F286" s="224" t="s">
        <v>4966</v>
      </c>
      <c r="G286" s="136" t="s">
        <v>4967</v>
      </c>
      <c r="H286" s="136" t="s">
        <v>4968</v>
      </c>
      <c r="I286" s="3" t="s">
        <v>4969</v>
      </c>
      <c r="J286" s="136" t="s">
        <v>4965</v>
      </c>
      <c r="K286" s="229">
        <v>32.774220999999997</v>
      </c>
      <c r="L286" s="229">
        <v>71.921875999999997</v>
      </c>
      <c r="M286" s="3">
        <v>8</v>
      </c>
      <c r="N286" s="3" t="s">
        <v>4941</v>
      </c>
      <c r="O286" s="3" t="s">
        <v>1184</v>
      </c>
      <c r="P286" s="224" t="s">
        <v>4970</v>
      </c>
      <c r="Q286" s="3">
        <v>340</v>
      </c>
      <c r="R286" s="3">
        <v>2</v>
      </c>
      <c r="S286" s="1" t="s">
        <v>38</v>
      </c>
      <c r="T286" s="1" t="s">
        <v>38</v>
      </c>
      <c r="U286" s="3" t="s">
        <v>4340</v>
      </c>
      <c r="V286" s="5" t="s">
        <v>38</v>
      </c>
      <c r="W286" s="3">
        <v>42770</v>
      </c>
      <c r="X286" s="224" t="s">
        <v>4971</v>
      </c>
      <c r="Y286" s="29" t="s">
        <v>10614</v>
      </c>
      <c r="Z286" s="3" t="s">
        <v>50</v>
      </c>
    </row>
    <row r="287" spans="1:26" s="6" customFormat="1" ht="60" customHeight="1" x14ac:dyDescent="0.2">
      <c r="A287" s="5">
        <v>284</v>
      </c>
      <c r="B287" s="3" t="s">
        <v>1676</v>
      </c>
      <c r="C287" s="3" t="s">
        <v>363</v>
      </c>
      <c r="D287" s="224" t="s">
        <v>387</v>
      </c>
      <c r="E287" s="136" t="s">
        <v>457</v>
      </c>
      <c r="F287" s="224" t="s">
        <v>457</v>
      </c>
      <c r="G287" s="136" t="s">
        <v>4972</v>
      </c>
      <c r="H287" s="136" t="s">
        <v>4973</v>
      </c>
      <c r="I287" s="3" t="s">
        <v>4974</v>
      </c>
      <c r="J287" s="136" t="s">
        <v>457</v>
      </c>
      <c r="K287" s="229" t="s">
        <v>4975</v>
      </c>
      <c r="L287" s="229">
        <v>72.067331999999993</v>
      </c>
      <c r="M287" s="3">
        <v>6</v>
      </c>
      <c r="N287" s="3" t="s">
        <v>745</v>
      </c>
      <c r="O287" s="3" t="s">
        <v>1184</v>
      </c>
      <c r="P287" s="224" t="s">
        <v>4976</v>
      </c>
      <c r="Q287" s="3">
        <v>850</v>
      </c>
      <c r="R287" s="3">
        <v>5</v>
      </c>
      <c r="S287" s="1" t="s">
        <v>38</v>
      </c>
      <c r="T287" s="1" t="s">
        <v>38</v>
      </c>
      <c r="U287" s="3" t="s">
        <v>4977</v>
      </c>
      <c r="V287" s="5" t="s">
        <v>38</v>
      </c>
      <c r="W287" s="3">
        <v>106925</v>
      </c>
      <c r="X287" s="224" t="s">
        <v>4978</v>
      </c>
      <c r="Y287" s="29" t="s">
        <v>10614</v>
      </c>
      <c r="Z287" s="3" t="s">
        <v>50</v>
      </c>
    </row>
    <row r="288" spans="1:26" s="6" customFormat="1" ht="60" customHeight="1" x14ac:dyDescent="0.2">
      <c r="A288" s="5">
        <v>285</v>
      </c>
      <c r="B288" s="3" t="s">
        <v>1676</v>
      </c>
      <c r="C288" s="3" t="s">
        <v>363</v>
      </c>
      <c r="D288" s="224" t="s">
        <v>387</v>
      </c>
      <c r="E288" s="136" t="s">
        <v>4924</v>
      </c>
      <c r="F288" s="224" t="s">
        <v>4924</v>
      </c>
      <c r="G288" s="136" t="s">
        <v>4979</v>
      </c>
      <c r="H288" s="136" t="s">
        <v>4980</v>
      </c>
      <c r="I288" s="3" t="s">
        <v>4981</v>
      </c>
      <c r="J288" s="136" t="s">
        <v>4924</v>
      </c>
      <c r="K288" s="229" t="s">
        <v>4982</v>
      </c>
      <c r="L288" s="229" t="s">
        <v>4983</v>
      </c>
      <c r="M288" s="3">
        <v>6</v>
      </c>
      <c r="N288" s="3" t="s">
        <v>745</v>
      </c>
      <c r="O288" s="3" t="s">
        <v>1184</v>
      </c>
      <c r="P288" s="224" t="s">
        <v>4984</v>
      </c>
      <c r="Q288" s="3">
        <v>850</v>
      </c>
      <c r="R288" s="3">
        <v>5</v>
      </c>
      <c r="S288" s="1" t="s">
        <v>38</v>
      </c>
      <c r="T288" s="1" t="s">
        <v>38</v>
      </c>
      <c r="U288" s="3" t="s">
        <v>2490</v>
      </c>
      <c r="V288" s="5" t="s">
        <v>38</v>
      </c>
      <c r="W288" s="3">
        <v>106925</v>
      </c>
      <c r="X288" s="224" t="s">
        <v>4985</v>
      </c>
      <c r="Y288" s="29" t="s">
        <v>10614</v>
      </c>
      <c r="Z288" s="3" t="s">
        <v>50</v>
      </c>
    </row>
    <row r="289" spans="1:26" s="6" customFormat="1" ht="60" customHeight="1" x14ac:dyDescent="0.2">
      <c r="A289" s="5">
        <v>286</v>
      </c>
      <c r="B289" s="3" t="s">
        <v>1676</v>
      </c>
      <c r="C289" s="3" t="s">
        <v>363</v>
      </c>
      <c r="D289" s="224" t="s">
        <v>387</v>
      </c>
      <c r="E289" s="136" t="s">
        <v>4924</v>
      </c>
      <c r="F289" s="224" t="s">
        <v>4924</v>
      </c>
      <c r="G289" s="136" t="s">
        <v>4986</v>
      </c>
      <c r="H289" s="136" t="s">
        <v>4987</v>
      </c>
      <c r="I289" s="3" t="s">
        <v>4988</v>
      </c>
      <c r="J289" s="136" t="s">
        <v>4924</v>
      </c>
      <c r="K289" s="229">
        <v>33.060836000000002</v>
      </c>
      <c r="L289" s="229">
        <v>72.021493000000007</v>
      </c>
      <c r="M289" s="3">
        <v>9</v>
      </c>
      <c r="N289" s="3" t="s">
        <v>745</v>
      </c>
      <c r="O289" s="3" t="s">
        <v>1184</v>
      </c>
      <c r="P289" s="224" t="s">
        <v>4989</v>
      </c>
      <c r="Q289" s="3">
        <v>340</v>
      </c>
      <c r="R289" s="3">
        <v>2</v>
      </c>
      <c r="S289" s="1" t="s">
        <v>38</v>
      </c>
      <c r="T289" s="1" t="s">
        <v>38</v>
      </c>
      <c r="U289" s="3" t="s">
        <v>4990</v>
      </c>
      <c r="V289" s="5" t="s">
        <v>38</v>
      </c>
      <c r="W289" s="3">
        <v>42770</v>
      </c>
      <c r="X289" s="224" t="s">
        <v>4991</v>
      </c>
      <c r="Y289" s="29" t="s">
        <v>10614</v>
      </c>
      <c r="Z289" s="3" t="s">
        <v>50</v>
      </c>
    </row>
    <row r="290" spans="1:26" s="6" customFormat="1" ht="60" customHeight="1" x14ac:dyDescent="0.2">
      <c r="A290" s="5">
        <v>287</v>
      </c>
      <c r="B290" s="3" t="s">
        <v>1676</v>
      </c>
      <c r="C290" s="3" t="s">
        <v>363</v>
      </c>
      <c r="D290" s="224" t="s">
        <v>387</v>
      </c>
      <c r="E290" s="136" t="s">
        <v>4924</v>
      </c>
      <c r="F290" s="224" t="s">
        <v>4924</v>
      </c>
      <c r="G290" s="136" t="s">
        <v>4992</v>
      </c>
      <c r="H290" s="136" t="s">
        <v>4993</v>
      </c>
      <c r="I290" s="3" t="s">
        <v>4994</v>
      </c>
      <c r="J290" s="136" t="s">
        <v>4924</v>
      </c>
      <c r="K290" s="229">
        <v>33.051777000000001</v>
      </c>
      <c r="L290" s="229">
        <v>72.018934000000002</v>
      </c>
      <c r="M290" s="3">
        <v>9</v>
      </c>
      <c r="N290" s="3" t="s">
        <v>745</v>
      </c>
      <c r="O290" s="3" t="s">
        <v>1184</v>
      </c>
      <c r="P290" s="224" t="s">
        <v>4984</v>
      </c>
      <c r="Q290" s="3">
        <v>340</v>
      </c>
      <c r="R290" s="3">
        <v>2</v>
      </c>
      <c r="S290" s="1" t="s">
        <v>38</v>
      </c>
      <c r="T290" s="1" t="s">
        <v>38</v>
      </c>
      <c r="U290" s="3" t="s">
        <v>2490</v>
      </c>
      <c r="V290" s="5" t="s">
        <v>38</v>
      </c>
      <c r="W290" s="3">
        <v>42770</v>
      </c>
      <c r="X290" s="224" t="s">
        <v>4995</v>
      </c>
      <c r="Y290" s="29" t="s">
        <v>10614</v>
      </c>
      <c r="Z290" s="3" t="s">
        <v>50</v>
      </c>
    </row>
    <row r="291" spans="1:26" s="6" customFormat="1" ht="60" customHeight="1" x14ac:dyDescent="0.2">
      <c r="A291" s="5">
        <v>288</v>
      </c>
      <c r="B291" s="3" t="s">
        <v>1676</v>
      </c>
      <c r="C291" s="3" t="s">
        <v>363</v>
      </c>
      <c r="D291" s="224" t="s">
        <v>387</v>
      </c>
      <c r="E291" s="136" t="s">
        <v>4924</v>
      </c>
      <c r="F291" s="224" t="s">
        <v>4924</v>
      </c>
      <c r="G291" s="136" t="s">
        <v>4996</v>
      </c>
      <c r="H291" s="136" t="s">
        <v>4997</v>
      </c>
      <c r="I291" s="3" t="s">
        <v>4998</v>
      </c>
      <c r="J291" s="136" t="s">
        <v>4924</v>
      </c>
      <c r="K291" s="229">
        <v>33.046258999999999</v>
      </c>
      <c r="L291" s="229">
        <v>72.158730000000006</v>
      </c>
      <c r="M291" s="3">
        <v>7</v>
      </c>
      <c r="N291" s="3" t="s">
        <v>4928</v>
      </c>
      <c r="O291" s="3" t="s">
        <v>1184</v>
      </c>
      <c r="P291" s="224" t="s">
        <v>4989</v>
      </c>
      <c r="Q291" s="3">
        <v>510</v>
      </c>
      <c r="R291" s="3">
        <v>3</v>
      </c>
      <c r="S291" s="1" t="s">
        <v>38</v>
      </c>
      <c r="T291" s="1" t="s">
        <v>38</v>
      </c>
      <c r="U291" s="3" t="s">
        <v>4483</v>
      </c>
      <c r="V291" s="5" t="s">
        <v>38</v>
      </c>
      <c r="W291" s="3">
        <v>64155</v>
      </c>
      <c r="X291" s="224" t="s">
        <v>4999</v>
      </c>
      <c r="Y291" s="29" t="s">
        <v>10614</v>
      </c>
      <c r="Z291" s="3" t="s">
        <v>50</v>
      </c>
    </row>
    <row r="292" spans="1:26" s="6" customFormat="1" ht="60" customHeight="1" x14ac:dyDescent="0.2">
      <c r="A292" s="5">
        <v>289</v>
      </c>
      <c r="B292" s="3" t="s">
        <v>1676</v>
      </c>
      <c r="C292" s="3" t="s">
        <v>363</v>
      </c>
      <c r="D292" s="224" t="s">
        <v>387</v>
      </c>
      <c r="E292" s="136" t="s">
        <v>4924</v>
      </c>
      <c r="F292" s="224" t="s">
        <v>4924</v>
      </c>
      <c r="G292" s="136" t="s">
        <v>5000</v>
      </c>
      <c r="H292" s="136" t="s">
        <v>5001</v>
      </c>
      <c r="I292" s="3" t="s">
        <v>5002</v>
      </c>
      <c r="J292" s="136" t="s">
        <v>4924</v>
      </c>
      <c r="K292" s="229">
        <v>33.029986999999998</v>
      </c>
      <c r="L292" s="229">
        <v>72.023328000000006</v>
      </c>
      <c r="M292" s="3">
        <v>10</v>
      </c>
      <c r="N292" s="3" t="s">
        <v>745</v>
      </c>
      <c r="O292" s="3" t="s">
        <v>1184</v>
      </c>
      <c r="P292" s="224" t="s">
        <v>4984</v>
      </c>
      <c r="Q292" s="3">
        <v>170</v>
      </c>
      <c r="R292" s="3">
        <v>1</v>
      </c>
      <c r="S292" s="1" t="s">
        <v>38</v>
      </c>
      <c r="T292" s="1" t="s">
        <v>38</v>
      </c>
      <c r="U292" s="3" t="s">
        <v>5003</v>
      </c>
      <c r="V292" s="5" t="s">
        <v>38</v>
      </c>
      <c r="W292" s="3">
        <v>21385</v>
      </c>
      <c r="X292" s="224" t="s">
        <v>5004</v>
      </c>
      <c r="Y292" s="29" t="s">
        <v>10614</v>
      </c>
      <c r="Z292" s="3" t="s">
        <v>50</v>
      </c>
    </row>
    <row r="293" spans="1:26" s="6" customFormat="1" ht="60" customHeight="1" x14ac:dyDescent="0.2">
      <c r="A293" s="5">
        <v>290</v>
      </c>
      <c r="B293" s="3" t="s">
        <v>1676</v>
      </c>
      <c r="C293" s="3" t="s">
        <v>363</v>
      </c>
      <c r="D293" s="224" t="s">
        <v>387</v>
      </c>
      <c r="E293" s="136" t="s">
        <v>4924</v>
      </c>
      <c r="F293" s="224" t="s">
        <v>4924</v>
      </c>
      <c r="G293" s="136" t="s">
        <v>5005</v>
      </c>
      <c r="H293" s="136" t="s">
        <v>5006</v>
      </c>
      <c r="I293" s="3" t="s">
        <v>5007</v>
      </c>
      <c r="J293" s="136" t="s">
        <v>4924</v>
      </c>
      <c r="K293" s="229">
        <v>33.026757000000003</v>
      </c>
      <c r="L293" s="229">
        <v>72.025364999999994</v>
      </c>
      <c r="M293" s="3">
        <v>9</v>
      </c>
      <c r="N293" s="3" t="s">
        <v>4941</v>
      </c>
      <c r="O293" s="3" t="s">
        <v>1184</v>
      </c>
      <c r="P293" s="224" t="s">
        <v>4984</v>
      </c>
      <c r="Q293" s="3">
        <v>170</v>
      </c>
      <c r="R293" s="3">
        <v>1</v>
      </c>
      <c r="S293" s="1" t="s">
        <v>38</v>
      </c>
      <c r="T293" s="1" t="s">
        <v>38</v>
      </c>
      <c r="U293" s="3" t="s">
        <v>4823</v>
      </c>
      <c r="V293" s="5" t="s">
        <v>38</v>
      </c>
      <c r="W293" s="3">
        <v>21385</v>
      </c>
      <c r="X293" s="224" t="s">
        <v>5008</v>
      </c>
      <c r="Y293" s="29" t="s">
        <v>10614</v>
      </c>
      <c r="Z293" s="3" t="s">
        <v>50</v>
      </c>
    </row>
    <row r="294" spans="1:26" s="6" customFormat="1" ht="60" customHeight="1" x14ac:dyDescent="0.2">
      <c r="A294" s="5">
        <v>291</v>
      </c>
      <c r="B294" s="3" t="s">
        <v>1676</v>
      </c>
      <c r="C294" s="3" t="s">
        <v>363</v>
      </c>
      <c r="D294" s="224" t="s">
        <v>387</v>
      </c>
      <c r="E294" s="136" t="s">
        <v>5009</v>
      </c>
      <c r="F294" s="224" t="s">
        <v>5009</v>
      </c>
      <c r="G294" s="136" t="s">
        <v>5010</v>
      </c>
      <c r="H294" s="136" t="s">
        <v>5011</v>
      </c>
      <c r="I294" s="3" t="s">
        <v>5012</v>
      </c>
      <c r="J294" s="136" t="s">
        <v>5009</v>
      </c>
      <c r="K294" s="229">
        <v>32.913411000000004</v>
      </c>
      <c r="L294" s="229">
        <v>72.193787</v>
      </c>
      <c r="M294" s="3">
        <v>11</v>
      </c>
      <c r="N294" s="3" t="s">
        <v>4941</v>
      </c>
      <c r="O294" s="3" t="s">
        <v>1184</v>
      </c>
      <c r="P294" s="224" t="s">
        <v>5013</v>
      </c>
      <c r="Q294" s="3">
        <v>340</v>
      </c>
      <c r="R294" s="3">
        <v>2</v>
      </c>
      <c r="S294" s="1" t="s">
        <v>38</v>
      </c>
      <c r="T294" s="1" t="s">
        <v>38</v>
      </c>
      <c r="U294" s="3" t="s">
        <v>5014</v>
      </c>
      <c r="V294" s="5" t="s">
        <v>38</v>
      </c>
      <c r="W294" s="3">
        <v>42770</v>
      </c>
      <c r="X294" s="224" t="s">
        <v>5015</v>
      </c>
      <c r="Y294" s="29" t="s">
        <v>10614</v>
      </c>
      <c r="Z294" s="3" t="s">
        <v>50</v>
      </c>
    </row>
    <row r="295" spans="1:26" s="6" customFormat="1" ht="60" customHeight="1" x14ac:dyDescent="0.2">
      <c r="A295" s="5">
        <v>292</v>
      </c>
      <c r="B295" s="3" t="s">
        <v>1676</v>
      </c>
      <c r="C295" s="3" t="s">
        <v>363</v>
      </c>
      <c r="D295" s="224" t="s">
        <v>387</v>
      </c>
      <c r="E295" s="136" t="s">
        <v>457</v>
      </c>
      <c r="F295" s="224" t="s">
        <v>457</v>
      </c>
      <c r="G295" s="136" t="s">
        <v>5016</v>
      </c>
      <c r="H295" s="136" t="s">
        <v>5017</v>
      </c>
      <c r="I295" s="3" t="s">
        <v>5018</v>
      </c>
      <c r="J295" s="136" t="s">
        <v>457</v>
      </c>
      <c r="K295" s="229">
        <v>33.026390999999997</v>
      </c>
      <c r="L295" s="229">
        <v>72.026131000000007</v>
      </c>
      <c r="M295" s="3">
        <v>10</v>
      </c>
      <c r="N295" s="3" t="s">
        <v>4928</v>
      </c>
      <c r="O295" s="3" t="s">
        <v>1184</v>
      </c>
      <c r="P295" s="224" t="s">
        <v>4984</v>
      </c>
      <c r="Q295" s="3">
        <v>850</v>
      </c>
      <c r="R295" s="3">
        <v>5</v>
      </c>
      <c r="S295" s="1" t="s">
        <v>38</v>
      </c>
      <c r="T295" s="1" t="s">
        <v>38</v>
      </c>
      <c r="U295" s="3" t="s">
        <v>4284</v>
      </c>
      <c r="V295" s="5" t="s">
        <v>38</v>
      </c>
      <c r="W295" s="3">
        <v>106925</v>
      </c>
      <c r="X295" s="224" t="s">
        <v>5019</v>
      </c>
      <c r="Y295" s="29" t="s">
        <v>10614</v>
      </c>
      <c r="Z295" s="3" t="s">
        <v>50</v>
      </c>
    </row>
    <row r="296" spans="1:26" s="6" customFormat="1" ht="60" customHeight="1" x14ac:dyDescent="0.2">
      <c r="A296" s="5">
        <v>293</v>
      </c>
      <c r="B296" s="3" t="s">
        <v>1676</v>
      </c>
      <c r="C296" s="3" t="s">
        <v>363</v>
      </c>
      <c r="D296" s="224" t="s">
        <v>387</v>
      </c>
      <c r="E296" s="136" t="s">
        <v>5009</v>
      </c>
      <c r="F296" s="224" t="s">
        <v>5009</v>
      </c>
      <c r="G296" s="136" t="s">
        <v>5020</v>
      </c>
      <c r="H296" s="136" t="s">
        <v>5021</v>
      </c>
      <c r="I296" s="3" t="s">
        <v>5022</v>
      </c>
      <c r="J296" s="136" t="s">
        <v>5009</v>
      </c>
      <c r="K296" s="229">
        <v>33.019463999999999</v>
      </c>
      <c r="L296" s="229">
        <v>72.080781000000002</v>
      </c>
      <c r="M296" s="3">
        <v>9</v>
      </c>
      <c r="N296" s="3" t="s">
        <v>745</v>
      </c>
      <c r="O296" s="3" t="s">
        <v>1184</v>
      </c>
      <c r="P296" s="224" t="s">
        <v>4989</v>
      </c>
      <c r="Q296" s="3">
        <v>680</v>
      </c>
      <c r="R296" s="3">
        <v>4</v>
      </c>
      <c r="S296" s="1" t="s">
        <v>38</v>
      </c>
      <c r="T296" s="1" t="s">
        <v>38</v>
      </c>
      <c r="U296" s="3" t="s">
        <v>4990</v>
      </c>
      <c r="V296" s="5" t="s">
        <v>38</v>
      </c>
      <c r="W296" s="3">
        <v>85540</v>
      </c>
      <c r="X296" s="224" t="s">
        <v>5023</v>
      </c>
      <c r="Y296" s="29" t="s">
        <v>10614</v>
      </c>
      <c r="Z296" s="3" t="s">
        <v>50</v>
      </c>
    </row>
    <row r="297" spans="1:26" s="6" customFormat="1" ht="60" customHeight="1" x14ac:dyDescent="0.2">
      <c r="A297" s="5">
        <v>294</v>
      </c>
      <c r="B297" s="3" t="s">
        <v>1676</v>
      </c>
      <c r="C297" s="3" t="s">
        <v>363</v>
      </c>
      <c r="D297" s="224" t="s">
        <v>387</v>
      </c>
      <c r="E297" s="136" t="s">
        <v>457</v>
      </c>
      <c r="F297" s="224" t="s">
        <v>457</v>
      </c>
      <c r="G297" s="136" t="s">
        <v>5024</v>
      </c>
      <c r="H297" s="136" t="s">
        <v>5025</v>
      </c>
      <c r="I297" s="3" t="s">
        <v>5026</v>
      </c>
      <c r="J297" s="136" t="s">
        <v>457</v>
      </c>
      <c r="K297" s="229" t="s">
        <v>5027</v>
      </c>
      <c r="L297" s="229" t="s">
        <v>5028</v>
      </c>
      <c r="M297" s="3">
        <v>12</v>
      </c>
      <c r="N297" s="3" t="s">
        <v>4928</v>
      </c>
      <c r="O297" s="3" t="s">
        <v>1184</v>
      </c>
      <c r="P297" s="224" t="s">
        <v>4984</v>
      </c>
      <c r="Q297" s="3">
        <v>1200</v>
      </c>
      <c r="R297" s="3">
        <v>5</v>
      </c>
      <c r="S297" s="1" t="s">
        <v>38</v>
      </c>
      <c r="T297" s="1" t="s">
        <v>38</v>
      </c>
      <c r="U297" s="3" t="s">
        <v>5003</v>
      </c>
      <c r="V297" s="5" t="s">
        <v>38</v>
      </c>
      <c r="W297" s="3">
        <v>106925</v>
      </c>
      <c r="X297" s="224" t="s">
        <v>5029</v>
      </c>
      <c r="Y297" s="29" t="s">
        <v>10614</v>
      </c>
      <c r="Z297" s="3" t="s">
        <v>50</v>
      </c>
    </row>
    <row r="298" spans="1:26" s="6" customFormat="1" ht="60" customHeight="1" x14ac:dyDescent="0.2">
      <c r="A298" s="5">
        <v>295</v>
      </c>
      <c r="B298" s="3" t="s">
        <v>1676</v>
      </c>
      <c r="C298" s="3" t="s">
        <v>363</v>
      </c>
      <c r="D298" s="224" t="s">
        <v>371</v>
      </c>
      <c r="E298" s="136" t="s">
        <v>5030</v>
      </c>
      <c r="F298" s="224" t="s">
        <v>5030</v>
      </c>
      <c r="G298" s="136" t="s">
        <v>5031</v>
      </c>
      <c r="H298" s="136" t="s">
        <v>374</v>
      </c>
      <c r="I298" s="3" t="s">
        <v>375</v>
      </c>
      <c r="J298" s="136" t="s">
        <v>5030</v>
      </c>
      <c r="K298" s="229">
        <v>32.947994000000001</v>
      </c>
      <c r="L298" s="229">
        <v>71.904444999999996</v>
      </c>
      <c r="M298" s="3">
        <v>7</v>
      </c>
      <c r="N298" s="3" t="s">
        <v>4928</v>
      </c>
      <c r="O298" s="3" t="s">
        <v>1184</v>
      </c>
      <c r="P298" s="224" t="s">
        <v>5032</v>
      </c>
      <c r="Q298" s="3">
        <v>680</v>
      </c>
      <c r="R298" s="3">
        <v>4</v>
      </c>
      <c r="S298" s="1" t="s">
        <v>38</v>
      </c>
      <c r="T298" s="1" t="s">
        <v>38</v>
      </c>
      <c r="U298" s="3" t="s">
        <v>5033</v>
      </c>
      <c r="V298" s="5" t="s">
        <v>38</v>
      </c>
      <c r="W298" s="3">
        <v>85540</v>
      </c>
      <c r="X298" s="224" t="s">
        <v>5034</v>
      </c>
      <c r="Y298" s="29" t="s">
        <v>10614</v>
      </c>
      <c r="Z298" s="3" t="s">
        <v>50</v>
      </c>
    </row>
    <row r="299" spans="1:26" s="6" customFormat="1" ht="60" customHeight="1" x14ac:dyDescent="0.2">
      <c r="A299" s="5">
        <v>296</v>
      </c>
      <c r="B299" s="3" t="s">
        <v>1676</v>
      </c>
      <c r="C299" s="3" t="s">
        <v>363</v>
      </c>
      <c r="D299" s="224" t="s">
        <v>371</v>
      </c>
      <c r="E299" s="136" t="s">
        <v>4966</v>
      </c>
      <c r="F299" s="224" t="s">
        <v>4966</v>
      </c>
      <c r="G299" s="136" t="s">
        <v>5035</v>
      </c>
      <c r="H299" s="136" t="s">
        <v>5036</v>
      </c>
      <c r="I299" s="3" t="s">
        <v>5037</v>
      </c>
      <c r="J299" s="136" t="s">
        <v>4966</v>
      </c>
      <c r="K299" s="229">
        <v>32.876987</v>
      </c>
      <c r="L299" s="229" t="s">
        <v>5038</v>
      </c>
      <c r="M299" s="3">
        <v>10</v>
      </c>
      <c r="N299" s="3" t="s">
        <v>4941</v>
      </c>
      <c r="O299" s="3" t="s">
        <v>1184</v>
      </c>
      <c r="P299" s="224" t="s">
        <v>1185</v>
      </c>
      <c r="Q299" s="3">
        <v>1200</v>
      </c>
      <c r="R299" s="3">
        <v>5</v>
      </c>
      <c r="S299" s="1" t="s">
        <v>38</v>
      </c>
      <c r="T299" s="1" t="s">
        <v>38</v>
      </c>
      <c r="U299" s="3" t="s">
        <v>5039</v>
      </c>
      <c r="V299" s="5" t="s">
        <v>38</v>
      </c>
      <c r="W299" s="3">
        <v>106925</v>
      </c>
      <c r="X299" s="224" t="s">
        <v>5040</v>
      </c>
      <c r="Y299" s="29" t="s">
        <v>10614</v>
      </c>
      <c r="Z299" s="3" t="s">
        <v>50</v>
      </c>
    </row>
    <row r="300" spans="1:26" s="6" customFormat="1" ht="60" customHeight="1" x14ac:dyDescent="0.2">
      <c r="A300" s="5">
        <v>297</v>
      </c>
      <c r="B300" s="3" t="s">
        <v>1676</v>
      </c>
      <c r="C300" s="3" t="s">
        <v>363</v>
      </c>
      <c r="D300" s="224" t="s">
        <v>371</v>
      </c>
      <c r="E300" s="136" t="s">
        <v>5030</v>
      </c>
      <c r="F300" s="224" t="s">
        <v>5030</v>
      </c>
      <c r="G300" s="136" t="s">
        <v>5041</v>
      </c>
      <c r="H300" s="136" t="s">
        <v>5042</v>
      </c>
      <c r="I300" s="3" t="s">
        <v>5043</v>
      </c>
      <c r="J300" s="136" t="s">
        <v>5030</v>
      </c>
      <c r="K300" s="229">
        <v>32.919763000000003</v>
      </c>
      <c r="L300" s="229">
        <v>71.924166999999997</v>
      </c>
      <c r="M300" s="3">
        <v>12</v>
      </c>
      <c r="N300" s="3" t="s">
        <v>4941</v>
      </c>
      <c r="O300" s="3" t="s">
        <v>1184</v>
      </c>
      <c r="P300" s="224" t="s">
        <v>1185</v>
      </c>
      <c r="Q300" s="3">
        <v>850</v>
      </c>
      <c r="R300" s="3">
        <v>5</v>
      </c>
      <c r="S300" s="1" t="s">
        <v>38</v>
      </c>
      <c r="T300" s="1" t="s">
        <v>38</v>
      </c>
      <c r="U300" s="3" t="s">
        <v>5044</v>
      </c>
      <c r="V300" s="5" t="s">
        <v>38</v>
      </c>
      <c r="W300" s="3">
        <v>106925</v>
      </c>
      <c r="X300" s="224" t="s">
        <v>5045</v>
      </c>
      <c r="Y300" s="29" t="s">
        <v>10614</v>
      </c>
      <c r="Z300" s="3" t="s">
        <v>50</v>
      </c>
    </row>
    <row r="301" spans="1:26" s="6" customFormat="1" ht="60" customHeight="1" x14ac:dyDescent="0.2">
      <c r="A301" s="5">
        <v>298</v>
      </c>
      <c r="B301" s="3" t="s">
        <v>1676</v>
      </c>
      <c r="C301" s="3" t="s">
        <v>363</v>
      </c>
      <c r="D301" s="224" t="s">
        <v>387</v>
      </c>
      <c r="E301" s="136" t="s">
        <v>4932</v>
      </c>
      <c r="F301" s="224" t="s">
        <v>4932</v>
      </c>
      <c r="G301" s="136" t="s">
        <v>5046</v>
      </c>
      <c r="H301" s="136" t="s">
        <v>5047</v>
      </c>
      <c r="I301" s="3" t="s">
        <v>5048</v>
      </c>
      <c r="J301" s="136" t="s">
        <v>4932</v>
      </c>
      <c r="K301" s="229">
        <v>32.877218999999997</v>
      </c>
      <c r="L301" s="229">
        <v>72.349607000000006</v>
      </c>
      <c r="M301" s="3">
        <v>9</v>
      </c>
      <c r="N301" s="3" t="s">
        <v>745</v>
      </c>
      <c r="O301" s="3" t="s">
        <v>1184</v>
      </c>
      <c r="P301" s="224" t="s">
        <v>5049</v>
      </c>
      <c r="Q301" s="3">
        <v>510</v>
      </c>
      <c r="R301" s="3">
        <v>3</v>
      </c>
      <c r="S301" s="1" t="s">
        <v>38</v>
      </c>
      <c r="T301" s="1" t="s">
        <v>38</v>
      </c>
      <c r="U301" s="3" t="s">
        <v>4461</v>
      </c>
      <c r="V301" s="5" t="s">
        <v>38</v>
      </c>
      <c r="W301" s="3" t="s">
        <v>5050</v>
      </c>
      <c r="X301" s="224" t="s">
        <v>5051</v>
      </c>
      <c r="Y301" s="29" t="s">
        <v>10614</v>
      </c>
      <c r="Z301" s="3" t="s">
        <v>50</v>
      </c>
    </row>
    <row r="302" spans="1:26" s="6" customFormat="1" ht="60" customHeight="1" x14ac:dyDescent="0.2">
      <c r="A302" s="5">
        <v>299</v>
      </c>
      <c r="B302" s="3" t="s">
        <v>1676</v>
      </c>
      <c r="C302" s="3" t="s">
        <v>363</v>
      </c>
      <c r="D302" s="224" t="s">
        <v>387</v>
      </c>
      <c r="E302" s="136" t="s">
        <v>5009</v>
      </c>
      <c r="F302" s="224" t="s">
        <v>5009</v>
      </c>
      <c r="G302" s="136" t="s">
        <v>5052</v>
      </c>
      <c r="H302" s="136" t="s">
        <v>5053</v>
      </c>
      <c r="I302" s="3" t="s">
        <v>5054</v>
      </c>
      <c r="J302" s="136" t="s">
        <v>5009</v>
      </c>
      <c r="K302" s="229">
        <v>32.917842</v>
      </c>
      <c r="L302" s="229">
        <v>72.199178000000003</v>
      </c>
      <c r="M302" s="3">
        <v>12</v>
      </c>
      <c r="N302" s="3" t="s">
        <v>4941</v>
      </c>
      <c r="O302" s="3" t="s">
        <v>1184</v>
      </c>
      <c r="P302" s="224" t="s">
        <v>1620</v>
      </c>
      <c r="Q302" s="3">
        <v>850</v>
      </c>
      <c r="R302" s="3">
        <v>5</v>
      </c>
      <c r="S302" s="1" t="s">
        <v>38</v>
      </c>
      <c r="T302" s="1" t="s">
        <v>38</v>
      </c>
      <c r="U302" s="3" t="s">
        <v>2463</v>
      </c>
      <c r="V302" s="5" t="s">
        <v>38</v>
      </c>
      <c r="W302" s="3">
        <v>106925</v>
      </c>
      <c r="X302" s="224" t="s">
        <v>5055</v>
      </c>
      <c r="Y302" s="29" t="s">
        <v>10614</v>
      </c>
      <c r="Z302" s="3" t="s">
        <v>50</v>
      </c>
    </row>
    <row r="303" spans="1:26" s="6" customFormat="1" ht="60" customHeight="1" x14ac:dyDescent="0.2">
      <c r="A303" s="5">
        <v>300</v>
      </c>
      <c r="B303" s="3" t="s">
        <v>1676</v>
      </c>
      <c r="C303" s="3" t="s">
        <v>363</v>
      </c>
      <c r="D303" s="224" t="s">
        <v>387</v>
      </c>
      <c r="E303" s="136" t="s">
        <v>5009</v>
      </c>
      <c r="F303" s="224" t="s">
        <v>5009</v>
      </c>
      <c r="G303" s="136" t="s">
        <v>5056</v>
      </c>
      <c r="H303" s="136" t="s">
        <v>5057</v>
      </c>
      <c r="I303" s="3" t="s">
        <v>5058</v>
      </c>
      <c r="J303" s="3" t="s">
        <v>5009</v>
      </c>
      <c r="K303" s="3">
        <v>32.913409999999999</v>
      </c>
      <c r="L303" s="229">
        <v>72.193780000000004</v>
      </c>
      <c r="M303" s="3">
        <v>9</v>
      </c>
      <c r="N303" s="3" t="s">
        <v>4928</v>
      </c>
      <c r="O303" s="3" t="s">
        <v>1184</v>
      </c>
      <c r="P303" s="224" t="s">
        <v>5049</v>
      </c>
      <c r="Q303" s="3">
        <v>680</v>
      </c>
      <c r="R303" s="3">
        <v>4</v>
      </c>
      <c r="S303" s="1" t="s">
        <v>38</v>
      </c>
      <c r="T303" s="1" t="s">
        <v>38</v>
      </c>
      <c r="U303" s="3" t="s">
        <v>5059</v>
      </c>
      <c r="V303" s="5" t="s">
        <v>38</v>
      </c>
      <c r="W303" s="3">
        <v>85540</v>
      </c>
      <c r="X303" s="224" t="s">
        <v>5060</v>
      </c>
      <c r="Y303" s="29" t="s">
        <v>10614</v>
      </c>
      <c r="Z303" s="3" t="s">
        <v>50</v>
      </c>
    </row>
    <row r="304" spans="1:26" s="6" customFormat="1" ht="60" customHeight="1" x14ac:dyDescent="0.2">
      <c r="A304" s="5">
        <v>301</v>
      </c>
      <c r="B304" s="3" t="s">
        <v>1676</v>
      </c>
      <c r="C304" s="3" t="s">
        <v>363</v>
      </c>
      <c r="D304" s="224" t="s">
        <v>387</v>
      </c>
      <c r="E304" s="136" t="s">
        <v>5061</v>
      </c>
      <c r="F304" s="224" t="s">
        <v>5061</v>
      </c>
      <c r="G304" s="136" t="s">
        <v>5062</v>
      </c>
      <c r="H304" s="136" t="s">
        <v>5063</v>
      </c>
      <c r="I304" s="3" t="s">
        <v>5064</v>
      </c>
      <c r="J304" s="136" t="s">
        <v>5061</v>
      </c>
      <c r="K304" s="229">
        <v>33.032893999999999</v>
      </c>
      <c r="L304" s="229">
        <v>72.018305999999995</v>
      </c>
      <c r="M304" s="3">
        <v>9</v>
      </c>
      <c r="N304" s="3" t="s">
        <v>1192</v>
      </c>
      <c r="O304" s="3" t="s">
        <v>1184</v>
      </c>
      <c r="P304" s="224" t="s">
        <v>5065</v>
      </c>
      <c r="Q304" s="3">
        <v>340</v>
      </c>
      <c r="R304" s="3">
        <v>2</v>
      </c>
      <c r="S304" s="1" t="s">
        <v>38</v>
      </c>
      <c r="T304" s="1" t="s">
        <v>38</v>
      </c>
      <c r="U304" s="3" t="s">
        <v>2463</v>
      </c>
      <c r="V304" s="5" t="s">
        <v>38</v>
      </c>
      <c r="W304" s="3">
        <v>42770</v>
      </c>
      <c r="X304" s="224" t="s">
        <v>5066</v>
      </c>
      <c r="Y304" s="29" t="s">
        <v>10614</v>
      </c>
      <c r="Z304" s="3" t="s">
        <v>50</v>
      </c>
    </row>
    <row r="305" spans="1:26" s="6" customFormat="1" ht="60" customHeight="1" x14ac:dyDescent="0.2">
      <c r="A305" s="5">
        <v>302</v>
      </c>
      <c r="B305" s="3" t="s">
        <v>1676</v>
      </c>
      <c r="C305" s="3" t="s">
        <v>363</v>
      </c>
      <c r="D305" s="224" t="s">
        <v>387</v>
      </c>
      <c r="E305" s="136" t="s">
        <v>5067</v>
      </c>
      <c r="F305" s="224" t="s">
        <v>4924</v>
      </c>
      <c r="G305" s="136" t="s">
        <v>5068</v>
      </c>
      <c r="H305" s="136" t="s">
        <v>5069</v>
      </c>
      <c r="I305" s="3" t="s">
        <v>5070</v>
      </c>
      <c r="J305" s="136" t="s">
        <v>5067</v>
      </c>
      <c r="K305" s="229">
        <v>33.062226000000003</v>
      </c>
      <c r="L305" s="229">
        <v>72.017548000000005</v>
      </c>
      <c r="M305" s="3">
        <v>10</v>
      </c>
      <c r="N305" s="3" t="s">
        <v>4941</v>
      </c>
      <c r="O305" s="3" t="s">
        <v>1184</v>
      </c>
      <c r="P305" s="224" t="s">
        <v>4976</v>
      </c>
      <c r="Q305" s="3">
        <v>340</v>
      </c>
      <c r="R305" s="3">
        <v>2</v>
      </c>
      <c r="S305" s="1" t="s">
        <v>38</v>
      </c>
      <c r="T305" s="1" t="s">
        <v>38</v>
      </c>
      <c r="U305" s="3" t="s">
        <v>2463</v>
      </c>
      <c r="V305" s="5" t="s">
        <v>38</v>
      </c>
      <c r="W305" s="3">
        <v>42770</v>
      </c>
      <c r="X305" s="224" t="s">
        <v>5071</v>
      </c>
      <c r="Y305" s="29" t="s">
        <v>10614</v>
      </c>
      <c r="Z305" s="3" t="s">
        <v>50</v>
      </c>
    </row>
    <row r="306" spans="1:26" s="6" customFormat="1" ht="60" customHeight="1" x14ac:dyDescent="0.2">
      <c r="A306" s="5">
        <v>303</v>
      </c>
      <c r="B306" s="3" t="s">
        <v>1676</v>
      </c>
      <c r="C306" s="3" t="s">
        <v>363</v>
      </c>
      <c r="D306" s="224" t="s">
        <v>387</v>
      </c>
      <c r="E306" s="136" t="s">
        <v>457</v>
      </c>
      <c r="F306" s="224" t="s">
        <v>457</v>
      </c>
      <c r="G306" s="136" t="s">
        <v>5072</v>
      </c>
      <c r="H306" s="136" t="s">
        <v>2263</v>
      </c>
      <c r="I306" s="3" t="s">
        <v>5073</v>
      </c>
      <c r="J306" s="136" t="s">
        <v>457</v>
      </c>
      <c r="K306" s="229">
        <v>32.661766</v>
      </c>
      <c r="L306" s="229">
        <v>72.121358000000001</v>
      </c>
      <c r="M306" s="3">
        <v>9</v>
      </c>
      <c r="N306" s="3" t="s">
        <v>4928</v>
      </c>
      <c r="O306" s="3" t="s">
        <v>1184</v>
      </c>
      <c r="P306" s="224" t="s">
        <v>1620</v>
      </c>
      <c r="Q306" s="3">
        <v>985</v>
      </c>
      <c r="R306" s="3">
        <v>5</v>
      </c>
      <c r="S306" s="1" t="s">
        <v>38</v>
      </c>
      <c r="T306" s="1" t="s">
        <v>38</v>
      </c>
      <c r="U306" s="3" t="s">
        <v>5074</v>
      </c>
      <c r="V306" s="5" t="s">
        <v>38</v>
      </c>
      <c r="W306" s="3">
        <v>106925</v>
      </c>
      <c r="X306" s="224" t="s">
        <v>5075</v>
      </c>
      <c r="Y306" s="29" t="s">
        <v>10614</v>
      </c>
      <c r="Z306" s="3" t="s">
        <v>50</v>
      </c>
    </row>
    <row r="307" spans="1:26" s="6" customFormat="1" ht="60" customHeight="1" x14ac:dyDescent="0.2">
      <c r="A307" s="5">
        <v>304</v>
      </c>
      <c r="B307" s="3" t="s">
        <v>1676</v>
      </c>
      <c r="C307" s="3" t="s">
        <v>363</v>
      </c>
      <c r="D307" s="224" t="s">
        <v>387</v>
      </c>
      <c r="E307" s="136" t="s">
        <v>5076</v>
      </c>
      <c r="F307" s="224" t="s">
        <v>5076</v>
      </c>
      <c r="G307" s="136" t="s">
        <v>5077</v>
      </c>
      <c r="H307" s="136" t="s">
        <v>5078</v>
      </c>
      <c r="I307" s="3" t="s">
        <v>5079</v>
      </c>
      <c r="J307" s="136" t="s">
        <v>5076</v>
      </c>
      <c r="K307" s="229" t="s">
        <v>5080</v>
      </c>
      <c r="L307" s="229">
        <v>72.333771999999996</v>
      </c>
      <c r="M307" s="3">
        <v>10</v>
      </c>
      <c r="N307" s="3" t="s">
        <v>1192</v>
      </c>
      <c r="O307" s="3" t="s">
        <v>1184</v>
      </c>
      <c r="P307" s="224" t="s">
        <v>5065</v>
      </c>
      <c r="Q307" s="3">
        <v>510</v>
      </c>
      <c r="R307" s="3">
        <v>3</v>
      </c>
      <c r="S307" s="1" t="s">
        <v>38</v>
      </c>
      <c r="T307" s="1" t="s">
        <v>38</v>
      </c>
      <c r="U307" s="3" t="s">
        <v>4305</v>
      </c>
      <c r="V307" s="5" t="s">
        <v>38</v>
      </c>
      <c r="W307" s="3">
        <v>64155</v>
      </c>
      <c r="X307" s="224" t="s">
        <v>5081</v>
      </c>
      <c r="Y307" s="29" t="s">
        <v>10614</v>
      </c>
      <c r="Z307" s="3" t="s">
        <v>50</v>
      </c>
    </row>
    <row r="308" spans="1:26" s="6" customFormat="1" ht="60" customHeight="1" x14ac:dyDescent="0.2">
      <c r="A308" s="5">
        <v>305</v>
      </c>
      <c r="B308" s="5" t="s">
        <v>5914</v>
      </c>
      <c r="C308" s="5" t="s">
        <v>27</v>
      </c>
      <c r="D308" s="5" t="s">
        <v>27</v>
      </c>
      <c r="E308" s="5" t="s">
        <v>10594</v>
      </c>
      <c r="F308" s="5" t="s">
        <v>10598</v>
      </c>
      <c r="G308" s="5" t="s">
        <v>10597</v>
      </c>
      <c r="H308" s="5" t="s">
        <v>10596</v>
      </c>
      <c r="I308" s="5" t="s">
        <v>10595</v>
      </c>
      <c r="J308" s="5" t="s">
        <v>10594</v>
      </c>
      <c r="K308" s="5">
        <v>33.542001999999997</v>
      </c>
      <c r="L308" s="5">
        <v>72.534012000000004</v>
      </c>
      <c r="M308" s="5">
        <v>32</v>
      </c>
      <c r="N308" s="5" t="s">
        <v>3807</v>
      </c>
      <c r="O308" s="5" t="s">
        <v>3746</v>
      </c>
      <c r="P308" s="5" t="s">
        <v>3808</v>
      </c>
      <c r="Q308" s="5">
        <v>255</v>
      </c>
      <c r="R308" s="5">
        <v>1.5</v>
      </c>
      <c r="S308" s="1" t="s">
        <v>38</v>
      </c>
      <c r="T308" s="1" t="s">
        <v>38</v>
      </c>
      <c r="U308" s="53">
        <v>44636</v>
      </c>
      <c r="V308" s="5" t="s">
        <v>38</v>
      </c>
      <c r="W308" s="3" t="s">
        <v>10593</v>
      </c>
      <c r="X308" s="5">
        <v>440012</v>
      </c>
      <c r="Y308" s="29" t="s">
        <v>10614</v>
      </c>
      <c r="Z308" s="5" t="s">
        <v>50</v>
      </c>
    </row>
    <row r="309" spans="1:26" s="6" customFormat="1" ht="60" customHeight="1" x14ac:dyDescent="0.2">
      <c r="A309" s="5">
        <v>306</v>
      </c>
      <c r="B309" s="3" t="s">
        <v>5914</v>
      </c>
      <c r="C309" s="3" t="s">
        <v>27</v>
      </c>
      <c r="D309" s="3" t="s">
        <v>262</v>
      </c>
      <c r="E309" s="3" t="s">
        <v>3914</v>
      </c>
      <c r="F309" s="3" t="s">
        <v>2367</v>
      </c>
      <c r="G309" s="3" t="s">
        <v>10592</v>
      </c>
      <c r="H309" s="3" t="s">
        <v>7626</v>
      </c>
      <c r="I309" s="3" t="s">
        <v>7625</v>
      </c>
      <c r="J309" s="3" t="s">
        <v>3914</v>
      </c>
      <c r="K309" s="3">
        <v>72.285317000000006</v>
      </c>
      <c r="L309" s="3">
        <v>33.201996000000001</v>
      </c>
      <c r="M309" s="3">
        <v>160</v>
      </c>
      <c r="N309" s="3" t="s">
        <v>251</v>
      </c>
      <c r="O309" s="3" t="s">
        <v>3746</v>
      </c>
      <c r="P309" s="3" t="s">
        <v>211</v>
      </c>
      <c r="Q309" s="3">
        <v>850</v>
      </c>
      <c r="R309" s="3">
        <v>5</v>
      </c>
      <c r="S309" s="1" t="s">
        <v>38</v>
      </c>
      <c r="T309" s="1" t="s">
        <v>38</v>
      </c>
      <c r="U309" s="225">
        <v>44969</v>
      </c>
      <c r="V309" s="5" t="s">
        <v>38</v>
      </c>
      <c r="W309" s="3">
        <v>117500</v>
      </c>
      <c r="X309" s="3">
        <v>145454</v>
      </c>
      <c r="Y309" s="29" t="s">
        <v>10614</v>
      </c>
      <c r="Z309" s="3" t="s">
        <v>10591</v>
      </c>
    </row>
    <row r="310" spans="1:26" s="6" customFormat="1" ht="60" customHeight="1" x14ac:dyDescent="0.2">
      <c r="A310" s="5">
        <v>307</v>
      </c>
      <c r="B310" s="5" t="s">
        <v>5914</v>
      </c>
      <c r="C310" s="5" t="s">
        <v>27</v>
      </c>
      <c r="D310" s="5" t="s">
        <v>28</v>
      </c>
      <c r="E310" s="5" t="s">
        <v>3953</v>
      </c>
      <c r="F310" s="5" t="s">
        <v>3954</v>
      </c>
      <c r="G310" s="5" t="s">
        <v>10590</v>
      </c>
      <c r="H310" s="5" t="s">
        <v>10589</v>
      </c>
      <c r="I310" s="5" t="s">
        <v>10588</v>
      </c>
      <c r="J310" s="5" t="s">
        <v>3953</v>
      </c>
      <c r="K310" s="5">
        <v>33.521076000000001</v>
      </c>
      <c r="L310" s="5">
        <v>72.039280000000005</v>
      </c>
      <c r="M310" s="5">
        <v>80</v>
      </c>
      <c r="N310" s="5" t="s">
        <v>236</v>
      </c>
      <c r="O310" s="5" t="s">
        <v>3746</v>
      </c>
      <c r="P310" s="5" t="s">
        <v>211</v>
      </c>
      <c r="Q310" s="5">
        <v>850</v>
      </c>
      <c r="R310" s="5">
        <v>5</v>
      </c>
      <c r="S310" s="1" t="s">
        <v>38</v>
      </c>
      <c r="T310" s="1" t="s">
        <v>38</v>
      </c>
      <c r="U310" s="53">
        <v>44630</v>
      </c>
      <c r="V310" s="5" t="s">
        <v>38</v>
      </c>
      <c r="W310" s="5">
        <v>117500</v>
      </c>
      <c r="X310" s="5" t="s">
        <v>10587</v>
      </c>
      <c r="Y310" s="29" t="s">
        <v>10614</v>
      </c>
      <c r="Z310" s="5" t="s">
        <v>50</v>
      </c>
    </row>
    <row r="311" spans="1:26" s="6" customFormat="1" ht="60" customHeight="1" x14ac:dyDescent="0.2">
      <c r="A311" s="5">
        <v>308</v>
      </c>
      <c r="B311" s="5" t="s">
        <v>5914</v>
      </c>
      <c r="C311" s="4" t="s">
        <v>626</v>
      </c>
      <c r="D311" s="4" t="s">
        <v>639</v>
      </c>
      <c r="E311" s="4" t="s">
        <v>10579</v>
      </c>
      <c r="F311" s="4" t="s">
        <v>10579</v>
      </c>
      <c r="G311" s="4" t="s">
        <v>10586</v>
      </c>
      <c r="H311" s="4" t="s">
        <v>10585</v>
      </c>
      <c r="I311" s="4" t="s">
        <v>10584</v>
      </c>
      <c r="J311" s="4" t="s">
        <v>10579</v>
      </c>
      <c r="K311" s="4">
        <v>32.749966000000001</v>
      </c>
      <c r="L311" s="4">
        <v>73.771005000000002</v>
      </c>
      <c r="M311" s="4">
        <v>8</v>
      </c>
      <c r="N311" s="4" t="s">
        <v>251</v>
      </c>
      <c r="O311" s="4" t="s">
        <v>651</v>
      </c>
      <c r="P311" s="4" t="s">
        <v>10578</v>
      </c>
      <c r="Q311" s="4">
        <v>570</v>
      </c>
      <c r="R311" s="4">
        <v>3</v>
      </c>
      <c r="S311" s="1" t="s">
        <v>38</v>
      </c>
      <c r="T311" s="1" t="s">
        <v>38</v>
      </c>
      <c r="U311" s="4" t="s">
        <v>5914</v>
      </c>
      <c r="V311" s="5" t="s">
        <v>38</v>
      </c>
      <c r="W311" s="4">
        <f t="shared" ref="W311:W316" si="4">23500*R311</f>
        <v>70500</v>
      </c>
      <c r="X311" s="4" t="s">
        <v>10583</v>
      </c>
      <c r="Y311" s="29" t="s">
        <v>10614</v>
      </c>
      <c r="Z311" s="4" t="s">
        <v>50</v>
      </c>
    </row>
    <row r="312" spans="1:26" s="6" customFormat="1" ht="60" customHeight="1" x14ac:dyDescent="0.2">
      <c r="A312" s="5">
        <v>309</v>
      </c>
      <c r="B312" s="5" t="s">
        <v>5914</v>
      </c>
      <c r="C312" s="4" t="s">
        <v>626</v>
      </c>
      <c r="D312" s="4" t="s">
        <v>639</v>
      </c>
      <c r="E312" s="4" t="s">
        <v>10579</v>
      </c>
      <c r="F312" s="4" t="s">
        <v>10579</v>
      </c>
      <c r="G312" s="4" t="s">
        <v>10582</v>
      </c>
      <c r="H312" s="4" t="s">
        <v>10581</v>
      </c>
      <c r="I312" s="4" t="s">
        <v>10580</v>
      </c>
      <c r="J312" s="4" t="s">
        <v>10579</v>
      </c>
      <c r="K312" s="4">
        <v>32.750728299999999</v>
      </c>
      <c r="L312" s="4">
        <v>73.771558159999998</v>
      </c>
      <c r="M312" s="4">
        <v>6</v>
      </c>
      <c r="N312" s="4" t="s">
        <v>251</v>
      </c>
      <c r="O312" s="4" t="s">
        <v>651</v>
      </c>
      <c r="P312" s="4" t="s">
        <v>10578</v>
      </c>
      <c r="Q312" s="4">
        <v>570</v>
      </c>
      <c r="R312" s="4">
        <v>3</v>
      </c>
      <c r="S312" s="1" t="s">
        <v>38</v>
      </c>
      <c r="T312" s="1" t="s">
        <v>38</v>
      </c>
      <c r="U312" s="4" t="s">
        <v>5914</v>
      </c>
      <c r="V312" s="5" t="s">
        <v>38</v>
      </c>
      <c r="W312" s="4">
        <f t="shared" si="4"/>
        <v>70500</v>
      </c>
      <c r="X312" s="4" t="s">
        <v>10577</v>
      </c>
      <c r="Y312" s="29" t="s">
        <v>10614</v>
      </c>
      <c r="Z312" s="4" t="s">
        <v>50</v>
      </c>
    </row>
    <row r="313" spans="1:26" s="6" customFormat="1" ht="60" customHeight="1" x14ac:dyDescent="0.2">
      <c r="A313" s="5">
        <v>310</v>
      </c>
      <c r="B313" s="5" t="s">
        <v>5914</v>
      </c>
      <c r="C313" s="4" t="s">
        <v>626</v>
      </c>
      <c r="D313" s="4" t="s">
        <v>639</v>
      </c>
      <c r="E313" s="4" t="s">
        <v>10573</v>
      </c>
      <c r="F313" s="4" t="s">
        <v>10573</v>
      </c>
      <c r="G313" s="4" t="s">
        <v>10576</v>
      </c>
      <c r="H313" s="4" t="s">
        <v>10575</v>
      </c>
      <c r="I313" s="4" t="s">
        <v>10574</v>
      </c>
      <c r="J313" s="4" t="s">
        <v>10573</v>
      </c>
      <c r="K313" s="4">
        <v>32.779482999999999</v>
      </c>
      <c r="L313" s="4">
        <v>74.094796000000002</v>
      </c>
      <c r="M313" s="4">
        <v>5</v>
      </c>
      <c r="N313" s="4" t="s">
        <v>251</v>
      </c>
      <c r="O313" s="4" t="s">
        <v>651</v>
      </c>
      <c r="P313" s="4" t="s">
        <v>1620</v>
      </c>
      <c r="Q313" s="4">
        <v>400</v>
      </c>
      <c r="R313" s="4">
        <v>1</v>
      </c>
      <c r="S313" s="1" t="s">
        <v>38</v>
      </c>
      <c r="T313" s="1" t="s">
        <v>38</v>
      </c>
      <c r="U313" s="4" t="s">
        <v>5914</v>
      </c>
      <c r="V313" s="5" t="s">
        <v>38</v>
      </c>
      <c r="W313" s="4">
        <f t="shared" si="4"/>
        <v>23500</v>
      </c>
      <c r="X313" s="4" t="s">
        <v>10572</v>
      </c>
      <c r="Y313" s="29" t="s">
        <v>10614</v>
      </c>
      <c r="Z313" s="4" t="s">
        <v>50</v>
      </c>
    </row>
    <row r="314" spans="1:26" s="6" customFormat="1" ht="60" customHeight="1" x14ac:dyDescent="0.2">
      <c r="A314" s="5">
        <v>311</v>
      </c>
      <c r="B314" s="5" t="s">
        <v>5914</v>
      </c>
      <c r="C314" s="4" t="s">
        <v>626</v>
      </c>
      <c r="D314" s="4" t="s">
        <v>626</v>
      </c>
      <c r="E314" s="4" t="s">
        <v>10568</v>
      </c>
      <c r="F314" s="4" t="s">
        <v>4040</v>
      </c>
      <c r="G314" s="4" t="s">
        <v>10571</v>
      </c>
      <c r="H314" s="4" t="s">
        <v>10570</v>
      </c>
      <c r="I314" s="4" t="s">
        <v>10569</v>
      </c>
      <c r="J314" s="4" t="s">
        <v>10568</v>
      </c>
      <c r="K314" s="4">
        <v>32.728571000000002</v>
      </c>
      <c r="L314" s="4">
        <v>74.270399999999995</v>
      </c>
      <c r="M314" s="4">
        <v>5</v>
      </c>
      <c r="N314" s="4" t="s">
        <v>251</v>
      </c>
      <c r="O314" s="4" t="s">
        <v>651</v>
      </c>
      <c r="P314" s="4" t="s">
        <v>10563</v>
      </c>
      <c r="Q314" s="4">
        <v>250</v>
      </c>
      <c r="R314" s="4">
        <v>1</v>
      </c>
      <c r="S314" s="1" t="s">
        <v>38</v>
      </c>
      <c r="T314" s="1" t="s">
        <v>38</v>
      </c>
      <c r="U314" s="4" t="s">
        <v>5914</v>
      </c>
      <c r="V314" s="5" t="s">
        <v>38</v>
      </c>
      <c r="W314" s="4">
        <f t="shared" si="4"/>
        <v>23500</v>
      </c>
      <c r="X314" s="4" t="s">
        <v>10567</v>
      </c>
      <c r="Y314" s="29" t="s">
        <v>10614</v>
      </c>
      <c r="Z314" s="4" t="s">
        <v>50</v>
      </c>
    </row>
    <row r="315" spans="1:26" s="6" customFormat="1" ht="60" customHeight="1" x14ac:dyDescent="0.2">
      <c r="A315" s="5">
        <v>312</v>
      </c>
      <c r="B315" s="5" t="s">
        <v>5914</v>
      </c>
      <c r="C315" s="4" t="s">
        <v>626</v>
      </c>
      <c r="D315" s="4" t="s">
        <v>626</v>
      </c>
      <c r="E315" s="4" t="s">
        <v>428</v>
      </c>
      <c r="F315" s="4" t="s">
        <v>4040</v>
      </c>
      <c r="G315" s="4" t="s">
        <v>10566</v>
      </c>
      <c r="H315" s="4" t="s">
        <v>10565</v>
      </c>
      <c r="I315" s="4" t="s">
        <v>10564</v>
      </c>
      <c r="J315" s="4" t="s">
        <v>428</v>
      </c>
      <c r="K315" s="4">
        <v>32.829500000000003</v>
      </c>
      <c r="L315" s="4">
        <v>74.266499999999994</v>
      </c>
      <c r="M315" s="4">
        <v>7</v>
      </c>
      <c r="N315" s="4" t="s">
        <v>251</v>
      </c>
      <c r="O315" s="4" t="s">
        <v>651</v>
      </c>
      <c r="P315" s="4" t="s">
        <v>10563</v>
      </c>
      <c r="Q315" s="4">
        <v>460</v>
      </c>
      <c r="R315" s="4">
        <v>2</v>
      </c>
      <c r="S315" s="1" t="s">
        <v>38</v>
      </c>
      <c r="T315" s="1" t="s">
        <v>38</v>
      </c>
      <c r="U315" s="4" t="s">
        <v>5914</v>
      </c>
      <c r="V315" s="5" t="s">
        <v>38</v>
      </c>
      <c r="W315" s="4">
        <f t="shared" si="4"/>
        <v>47000</v>
      </c>
      <c r="X315" s="4" t="s">
        <v>10562</v>
      </c>
      <c r="Y315" s="29" t="s">
        <v>10614</v>
      </c>
      <c r="Z315" s="4" t="s">
        <v>50</v>
      </c>
    </row>
    <row r="316" spans="1:26" s="6" customFormat="1" ht="60" customHeight="1" x14ac:dyDescent="0.2">
      <c r="A316" s="5">
        <v>313</v>
      </c>
      <c r="B316" s="5" t="s">
        <v>5914</v>
      </c>
      <c r="C316" s="4" t="s">
        <v>626</v>
      </c>
      <c r="D316" s="4" t="s">
        <v>4117</v>
      </c>
      <c r="E316" s="4" t="s">
        <v>10558</v>
      </c>
      <c r="F316" s="4" t="s">
        <v>628</v>
      </c>
      <c r="G316" s="4" t="s">
        <v>10561</v>
      </c>
      <c r="H316" s="4" t="s">
        <v>10560</v>
      </c>
      <c r="I316" s="4" t="s">
        <v>10559</v>
      </c>
      <c r="J316" s="4" t="s">
        <v>10558</v>
      </c>
      <c r="K316" s="4">
        <v>32.862258330000003</v>
      </c>
      <c r="L316" s="4">
        <v>73.691306666665994</v>
      </c>
      <c r="M316" s="4">
        <v>10</v>
      </c>
      <c r="N316" s="4" t="s">
        <v>251</v>
      </c>
      <c r="O316" s="4" t="s">
        <v>651</v>
      </c>
      <c r="P316" s="4" t="s">
        <v>10557</v>
      </c>
      <c r="Q316" s="4">
        <v>1750</v>
      </c>
      <c r="R316" s="4">
        <v>5</v>
      </c>
      <c r="S316" s="1" t="s">
        <v>38</v>
      </c>
      <c r="T316" s="1" t="s">
        <v>38</v>
      </c>
      <c r="U316" s="4" t="s">
        <v>5914</v>
      </c>
      <c r="V316" s="5" t="s">
        <v>38</v>
      </c>
      <c r="W316" s="4">
        <f t="shared" si="4"/>
        <v>117500</v>
      </c>
      <c r="X316" s="4" t="s">
        <v>10556</v>
      </c>
      <c r="Y316" s="29" t="s">
        <v>10614</v>
      </c>
      <c r="Z316" s="4" t="s">
        <v>50</v>
      </c>
    </row>
    <row r="317" spans="1:26" s="6" customFormat="1" ht="60" customHeight="1" x14ac:dyDescent="0.2">
      <c r="A317" s="5">
        <v>314</v>
      </c>
      <c r="B317" s="1" t="s">
        <v>5914</v>
      </c>
      <c r="C317" s="1" t="s">
        <v>704</v>
      </c>
      <c r="D317" s="1" t="s">
        <v>704</v>
      </c>
      <c r="E317" s="5" t="s">
        <v>4406</v>
      </c>
      <c r="F317" s="5" t="s">
        <v>10555</v>
      </c>
      <c r="G317" s="5" t="s">
        <v>10554</v>
      </c>
      <c r="H317" s="5" t="s">
        <v>4421</v>
      </c>
      <c r="I317" s="5" t="s">
        <v>4422</v>
      </c>
      <c r="J317" s="5" t="s">
        <v>4406</v>
      </c>
      <c r="K317" s="4">
        <v>32.937869999999997</v>
      </c>
      <c r="L317" s="4">
        <v>73.629549999999995</v>
      </c>
      <c r="M317" s="5">
        <v>300</v>
      </c>
      <c r="N317" s="5" t="s">
        <v>10553</v>
      </c>
      <c r="O317" s="1" t="s">
        <v>147</v>
      </c>
      <c r="P317" s="1" t="s">
        <v>822</v>
      </c>
      <c r="Q317" s="4">
        <v>850</v>
      </c>
      <c r="R317" s="1">
        <v>5</v>
      </c>
      <c r="S317" s="1" t="s">
        <v>38</v>
      </c>
      <c r="T317" s="1" t="s">
        <v>38</v>
      </c>
      <c r="U317" s="36" t="s">
        <v>38</v>
      </c>
      <c r="V317" s="5" t="s">
        <v>38</v>
      </c>
      <c r="W317" s="4">
        <v>106925</v>
      </c>
      <c r="X317" s="4" t="s">
        <v>10552</v>
      </c>
      <c r="Y317" s="29" t="s">
        <v>10614</v>
      </c>
      <c r="Z317" s="1" t="s">
        <v>50</v>
      </c>
    </row>
    <row r="318" spans="1:26" s="6" customFormat="1" ht="60" customHeight="1" x14ac:dyDescent="0.2">
      <c r="A318" s="5">
        <v>315</v>
      </c>
      <c r="B318" s="1" t="s">
        <v>5914</v>
      </c>
      <c r="C318" s="1" t="s">
        <v>704</v>
      </c>
      <c r="D318" s="1" t="s">
        <v>712</v>
      </c>
      <c r="E318" s="5" t="s">
        <v>10547</v>
      </c>
      <c r="F318" s="5" t="s">
        <v>10551</v>
      </c>
      <c r="G318" s="5" t="s">
        <v>10550</v>
      </c>
      <c r="H318" s="5" t="s">
        <v>10549</v>
      </c>
      <c r="I318" s="5" t="s">
        <v>10548</v>
      </c>
      <c r="J318" s="5" t="s">
        <v>10547</v>
      </c>
      <c r="K318" s="4">
        <v>33.047175000000003</v>
      </c>
      <c r="L318" s="4">
        <v>73.717453699999993</v>
      </c>
      <c r="M318" s="1" t="s">
        <v>261</v>
      </c>
      <c r="N318" s="1" t="s">
        <v>745</v>
      </c>
      <c r="O318" s="1" t="s">
        <v>147</v>
      </c>
      <c r="P318" s="1" t="s">
        <v>822</v>
      </c>
      <c r="Q318" s="4">
        <v>360</v>
      </c>
      <c r="R318" s="1">
        <v>2</v>
      </c>
      <c r="S318" s="1" t="s">
        <v>38</v>
      </c>
      <c r="T318" s="1" t="s">
        <v>38</v>
      </c>
      <c r="U318" s="36" t="s">
        <v>38</v>
      </c>
      <c r="V318" s="5" t="s">
        <v>38</v>
      </c>
      <c r="W318" s="4">
        <v>41830</v>
      </c>
      <c r="X318" s="1" t="s">
        <v>10546</v>
      </c>
      <c r="Y318" s="29" t="s">
        <v>10614</v>
      </c>
      <c r="Z318" s="1" t="s">
        <v>50</v>
      </c>
    </row>
    <row r="319" spans="1:26" s="6" customFormat="1" ht="60" customHeight="1" x14ac:dyDescent="0.2">
      <c r="A319" s="5">
        <v>316</v>
      </c>
      <c r="B319" s="5" t="s">
        <v>5914</v>
      </c>
      <c r="C319" s="5" t="s">
        <v>970</v>
      </c>
      <c r="D319" s="5" t="s">
        <v>1040</v>
      </c>
      <c r="E319" s="5" t="s">
        <v>3313</v>
      </c>
      <c r="F319" s="5" t="s">
        <v>3313</v>
      </c>
      <c r="G319" s="5" t="s">
        <v>10545</v>
      </c>
      <c r="H319" s="5" t="s">
        <v>10544</v>
      </c>
      <c r="I319" s="5" t="s">
        <v>10543</v>
      </c>
      <c r="J319" s="5" t="s">
        <v>3313</v>
      </c>
      <c r="K319" s="44">
        <v>32.191068999999999</v>
      </c>
      <c r="L319" s="62">
        <v>71.804940000000002</v>
      </c>
      <c r="M319" s="5">
        <v>1</v>
      </c>
      <c r="N319" s="5" t="s">
        <v>236</v>
      </c>
      <c r="O319" s="5" t="s">
        <v>38</v>
      </c>
      <c r="P319" s="5" t="s">
        <v>822</v>
      </c>
      <c r="Q319" s="5">
        <v>100</v>
      </c>
      <c r="R319" s="5">
        <v>1</v>
      </c>
      <c r="S319" s="1" t="s">
        <v>38</v>
      </c>
      <c r="T319" s="1" t="s">
        <v>38</v>
      </c>
      <c r="U319" s="5" t="s">
        <v>5916</v>
      </c>
      <c r="V319" s="5" t="s">
        <v>38</v>
      </c>
      <c r="W319" s="5">
        <v>23500</v>
      </c>
      <c r="X319" s="5" t="s">
        <v>10542</v>
      </c>
      <c r="Y319" s="29" t="s">
        <v>10614</v>
      </c>
      <c r="Z319" s="5" t="s">
        <v>50</v>
      </c>
    </row>
    <row r="320" spans="1:26" s="6" customFormat="1" ht="60" customHeight="1" x14ac:dyDescent="0.2">
      <c r="A320" s="5">
        <v>317</v>
      </c>
      <c r="B320" s="5" t="s">
        <v>5914</v>
      </c>
      <c r="C320" s="5" t="s">
        <v>970</v>
      </c>
      <c r="D320" s="5" t="s">
        <v>1040</v>
      </c>
      <c r="E320" s="5" t="s">
        <v>10538</v>
      </c>
      <c r="F320" s="5" t="s">
        <v>5518</v>
      </c>
      <c r="G320" s="5" t="s">
        <v>10541</v>
      </c>
      <c r="H320" s="5" t="s">
        <v>10540</v>
      </c>
      <c r="I320" s="5" t="s">
        <v>10539</v>
      </c>
      <c r="J320" s="5" t="s">
        <v>10538</v>
      </c>
      <c r="K320" s="44">
        <v>31.87799</v>
      </c>
      <c r="L320" s="62">
        <v>71.897887900000001</v>
      </c>
      <c r="M320" s="5">
        <v>1</v>
      </c>
      <c r="N320" s="5" t="s">
        <v>236</v>
      </c>
      <c r="O320" s="5" t="s">
        <v>38</v>
      </c>
      <c r="P320" s="5" t="s">
        <v>822</v>
      </c>
      <c r="Q320" s="5">
        <v>100</v>
      </c>
      <c r="R320" s="5">
        <v>1</v>
      </c>
      <c r="S320" s="1" t="s">
        <v>38</v>
      </c>
      <c r="T320" s="1" t="s">
        <v>38</v>
      </c>
      <c r="U320" s="5" t="s">
        <v>10537</v>
      </c>
      <c r="V320" s="5" t="s">
        <v>38</v>
      </c>
      <c r="W320" s="5">
        <v>23500</v>
      </c>
      <c r="X320" s="5" t="s">
        <v>10536</v>
      </c>
      <c r="Y320" s="29" t="s">
        <v>10614</v>
      </c>
      <c r="Z320" s="5" t="s">
        <v>50</v>
      </c>
    </row>
    <row r="321" spans="1:26" s="6" customFormat="1" ht="60" customHeight="1" x14ac:dyDescent="0.2">
      <c r="A321" s="5">
        <v>318</v>
      </c>
      <c r="B321" s="5" t="s">
        <v>5914</v>
      </c>
      <c r="C321" s="5" t="s">
        <v>970</v>
      </c>
      <c r="D321" s="5" t="s">
        <v>970</v>
      </c>
      <c r="E321" s="5" t="s">
        <v>10524</v>
      </c>
      <c r="F321" s="5" t="s">
        <v>4494</v>
      </c>
      <c r="G321" s="5" t="s">
        <v>10535</v>
      </c>
      <c r="H321" s="5" t="s">
        <v>10534</v>
      </c>
      <c r="I321" s="5" t="s">
        <v>10533</v>
      </c>
      <c r="J321" s="5" t="s">
        <v>10524</v>
      </c>
      <c r="K321" s="62" t="s">
        <v>10532</v>
      </c>
      <c r="L321" s="44" t="s">
        <v>10531</v>
      </c>
      <c r="M321" s="5">
        <v>2</v>
      </c>
      <c r="N321" s="5" t="s">
        <v>236</v>
      </c>
      <c r="O321" s="5" t="s">
        <v>38</v>
      </c>
      <c r="P321" s="5" t="s">
        <v>10530</v>
      </c>
      <c r="Q321" s="5">
        <v>360</v>
      </c>
      <c r="R321" s="5">
        <v>2</v>
      </c>
      <c r="S321" s="1" t="s">
        <v>38</v>
      </c>
      <c r="T321" s="1" t="s">
        <v>38</v>
      </c>
      <c r="U321" s="5" t="s">
        <v>10529</v>
      </c>
      <c r="V321" s="5" t="s">
        <v>38</v>
      </c>
      <c r="W321" s="5">
        <v>47000</v>
      </c>
      <c r="X321" s="5" t="s">
        <v>10528</v>
      </c>
      <c r="Y321" s="29" t="s">
        <v>10614</v>
      </c>
      <c r="Z321" s="5" t="s">
        <v>50</v>
      </c>
    </row>
    <row r="322" spans="1:26" s="6" customFormat="1" ht="60" customHeight="1" x14ac:dyDescent="0.2">
      <c r="A322" s="5">
        <v>319</v>
      </c>
      <c r="B322" s="5" t="s">
        <v>5914</v>
      </c>
      <c r="C322" s="5" t="s">
        <v>970</v>
      </c>
      <c r="D322" s="5" t="s">
        <v>970</v>
      </c>
      <c r="E322" s="5" t="s">
        <v>10524</v>
      </c>
      <c r="F322" s="5" t="s">
        <v>4494</v>
      </c>
      <c r="G322" s="5" t="s">
        <v>10527</v>
      </c>
      <c r="H322" s="5" t="s">
        <v>10526</v>
      </c>
      <c r="I322" s="5" t="s">
        <v>10525</v>
      </c>
      <c r="J322" s="5" t="s">
        <v>10524</v>
      </c>
      <c r="K322" s="62" t="s">
        <v>10523</v>
      </c>
      <c r="L322" s="44" t="s">
        <v>10522</v>
      </c>
      <c r="M322" s="5">
        <v>2</v>
      </c>
      <c r="N322" s="5" t="s">
        <v>236</v>
      </c>
      <c r="O322" s="5" t="s">
        <v>38</v>
      </c>
      <c r="P322" s="5" t="s">
        <v>10521</v>
      </c>
      <c r="Q322" s="5">
        <v>320</v>
      </c>
      <c r="R322" s="5">
        <v>2</v>
      </c>
      <c r="S322" s="1" t="s">
        <v>38</v>
      </c>
      <c r="T322" s="1" t="s">
        <v>38</v>
      </c>
      <c r="U322" s="5" t="s">
        <v>10520</v>
      </c>
      <c r="V322" s="5" t="s">
        <v>38</v>
      </c>
      <c r="W322" s="5">
        <v>47000</v>
      </c>
      <c r="X322" s="5" t="s">
        <v>10519</v>
      </c>
      <c r="Y322" s="29" t="s">
        <v>10614</v>
      </c>
      <c r="Z322" s="5" t="s">
        <v>50</v>
      </c>
    </row>
    <row r="323" spans="1:26" s="6" customFormat="1" ht="60" customHeight="1" x14ac:dyDescent="0.2">
      <c r="A323" s="5">
        <v>320</v>
      </c>
      <c r="B323" s="5" t="s">
        <v>5914</v>
      </c>
      <c r="C323" s="5" t="s">
        <v>970</v>
      </c>
      <c r="D323" s="5" t="s">
        <v>970</v>
      </c>
      <c r="E323" s="5" t="s">
        <v>10514</v>
      </c>
      <c r="F323" s="5" t="s">
        <v>10518</v>
      </c>
      <c r="G323" s="5" t="s">
        <v>10517</v>
      </c>
      <c r="H323" s="5" t="s">
        <v>10516</v>
      </c>
      <c r="I323" s="5" t="s">
        <v>10515</v>
      </c>
      <c r="J323" s="5" t="s">
        <v>10514</v>
      </c>
      <c r="K323" s="62" t="s">
        <v>10513</v>
      </c>
      <c r="L323" s="44" t="s">
        <v>10512</v>
      </c>
      <c r="M323" s="5">
        <v>1</v>
      </c>
      <c r="N323" s="5" t="s">
        <v>236</v>
      </c>
      <c r="O323" s="5" t="s">
        <v>38</v>
      </c>
      <c r="P323" s="5" t="s">
        <v>822</v>
      </c>
      <c r="Q323" s="5">
        <v>180</v>
      </c>
      <c r="R323" s="5">
        <v>1</v>
      </c>
      <c r="S323" s="1" t="s">
        <v>38</v>
      </c>
      <c r="T323" s="1" t="s">
        <v>38</v>
      </c>
      <c r="U323" s="53">
        <v>44905</v>
      </c>
      <c r="V323" s="5" t="s">
        <v>38</v>
      </c>
      <c r="W323" s="5">
        <v>23500</v>
      </c>
      <c r="X323" s="5" t="s">
        <v>10511</v>
      </c>
      <c r="Y323" s="29" t="s">
        <v>10614</v>
      </c>
      <c r="Z323" s="5" t="s">
        <v>50</v>
      </c>
    </row>
    <row r="324" spans="1:26" s="6" customFormat="1" ht="60" customHeight="1" x14ac:dyDescent="0.2">
      <c r="A324" s="5">
        <v>321</v>
      </c>
      <c r="B324" s="5" t="s">
        <v>5914</v>
      </c>
      <c r="C324" s="5" t="s">
        <v>970</v>
      </c>
      <c r="D324" s="5" t="s">
        <v>970</v>
      </c>
      <c r="E324" s="5" t="s">
        <v>4568</v>
      </c>
      <c r="F324" s="5" t="s">
        <v>4568</v>
      </c>
      <c r="G324" s="5" t="s">
        <v>10510</v>
      </c>
      <c r="H324" s="5" t="s">
        <v>10509</v>
      </c>
      <c r="I324" s="5" t="s">
        <v>10508</v>
      </c>
      <c r="J324" s="5" t="s">
        <v>4568</v>
      </c>
      <c r="K324" s="62">
        <v>32.540861999999997</v>
      </c>
      <c r="L324" s="44">
        <v>72.234187000000006</v>
      </c>
      <c r="M324" s="5">
        <v>1</v>
      </c>
      <c r="N324" s="5" t="s">
        <v>236</v>
      </c>
      <c r="O324" s="5" t="s">
        <v>38</v>
      </c>
      <c r="P324" s="5" t="s">
        <v>10507</v>
      </c>
      <c r="Q324" s="5">
        <v>160</v>
      </c>
      <c r="R324" s="5">
        <v>1</v>
      </c>
      <c r="S324" s="1" t="s">
        <v>38</v>
      </c>
      <c r="T324" s="1" t="s">
        <v>38</v>
      </c>
      <c r="U324" s="5" t="s">
        <v>10506</v>
      </c>
      <c r="V324" s="5" t="s">
        <v>38</v>
      </c>
      <c r="W324" s="5">
        <v>23500</v>
      </c>
      <c r="X324" s="5" t="s">
        <v>10505</v>
      </c>
      <c r="Y324" s="29" t="s">
        <v>10614</v>
      </c>
      <c r="Z324" s="5" t="s">
        <v>50</v>
      </c>
    </row>
    <row r="325" spans="1:26" s="6" customFormat="1" ht="60" customHeight="1" x14ac:dyDescent="0.2">
      <c r="A325" s="5">
        <v>322</v>
      </c>
      <c r="B325" s="5" t="s">
        <v>5914</v>
      </c>
      <c r="C325" s="5" t="s">
        <v>970</v>
      </c>
      <c r="D325" s="5" t="s">
        <v>971</v>
      </c>
      <c r="E325" s="5" t="s">
        <v>10504</v>
      </c>
      <c r="F325" s="5" t="s">
        <v>10503</v>
      </c>
      <c r="G325" s="5" t="s">
        <v>10502</v>
      </c>
      <c r="H325" s="5" t="s">
        <v>10501</v>
      </c>
      <c r="I325" s="5" t="s">
        <v>10500</v>
      </c>
      <c r="J325" s="5" t="s">
        <v>10499</v>
      </c>
      <c r="K325" s="62" t="s">
        <v>10498</v>
      </c>
      <c r="L325" s="62" t="s">
        <v>10497</v>
      </c>
      <c r="M325" s="5">
        <v>1</v>
      </c>
      <c r="N325" s="5" t="s">
        <v>236</v>
      </c>
      <c r="O325" s="5" t="s">
        <v>38</v>
      </c>
      <c r="P325" s="5" t="s">
        <v>822</v>
      </c>
      <c r="Q325" s="5">
        <v>101</v>
      </c>
      <c r="R325" s="5">
        <v>1</v>
      </c>
      <c r="S325" s="1" t="s">
        <v>38</v>
      </c>
      <c r="T325" s="1" t="s">
        <v>38</v>
      </c>
      <c r="U325" s="53">
        <v>44856</v>
      </c>
      <c r="V325" s="5" t="s">
        <v>38</v>
      </c>
      <c r="W325" s="5">
        <v>23500</v>
      </c>
      <c r="X325" s="5" t="s">
        <v>10496</v>
      </c>
      <c r="Y325" s="29" t="s">
        <v>10614</v>
      </c>
      <c r="Z325" s="5" t="s">
        <v>50</v>
      </c>
    </row>
    <row r="326" spans="1:26" s="6" customFormat="1" ht="60" customHeight="1" x14ac:dyDescent="0.2">
      <c r="A326" s="5">
        <v>323</v>
      </c>
      <c r="B326" s="5" t="s">
        <v>5914</v>
      </c>
      <c r="C326" s="5" t="s">
        <v>970</v>
      </c>
      <c r="D326" s="5" t="s">
        <v>971</v>
      </c>
      <c r="E326" s="5" t="s">
        <v>1066</v>
      </c>
      <c r="F326" s="5" t="s">
        <v>10495</v>
      </c>
      <c r="G326" s="5" t="s">
        <v>10494</v>
      </c>
      <c r="H326" s="5" t="s">
        <v>10493</v>
      </c>
      <c r="I326" s="5" t="s">
        <v>10492</v>
      </c>
      <c r="J326" s="5" t="s">
        <v>1066</v>
      </c>
      <c r="K326" s="62">
        <v>32.338099999999997</v>
      </c>
      <c r="L326" s="62">
        <v>71.859899999999996</v>
      </c>
      <c r="M326" s="5">
        <v>1</v>
      </c>
      <c r="N326" s="5" t="s">
        <v>236</v>
      </c>
      <c r="O326" s="5" t="s">
        <v>38</v>
      </c>
      <c r="P326" s="5" t="s">
        <v>822</v>
      </c>
      <c r="Q326" s="5">
        <v>105</v>
      </c>
      <c r="R326" s="5">
        <v>1</v>
      </c>
      <c r="S326" s="1" t="s">
        <v>38</v>
      </c>
      <c r="T326" s="1" t="s">
        <v>38</v>
      </c>
      <c r="U326" s="53">
        <v>44860</v>
      </c>
      <c r="V326" s="5" t="s">
        <v>38</v>
      </c>
      <c r="W326" s="5">
        <v>23500</v>
      </c>
      <c r="X326" s="5" t="s">
        <v>10491</v>
      </c>
      <c r="Y326" s="29" t="s">
        <v>10614</v>
      </c>
      <c r="Z326" s="5" t="s">
        <v>50</v>
      </c>
    </row>
    <row r="327" spans="1:26" s="6" customFormat="1" ht="60" customHeight="1" x14ac:dyDescent="0.2">
      <c r="A327" s="5">
        <v>324</v>
      </c>
      <c r="B327" s="5" t="s">
        <v>5914</v>
      </c>
      <c r="C327" s="5" t="s">
        <v>970</v>
      </c>
      <c r="D327" s="5" t="s">
        <v>971</v>
      </c>
      <c r="E327" s="5" t="s">
        <v>4540</v>
      </c>
      <c r="F327" s="5" t="s">
        <v>10490</v>
      </c>
      <c r="G327" s="5" t="s">
        <v>10489</v>
      </c>
      <c r="H327" s="5" t="s">
        <v>10488</v>
      </c>
      <c r="I327" s="5" t="s">
        <v>10487</v>
      </c>
      <c r="J327" s="5" t="s">
        <v>4544</v>
      </c>
      <c r="K327" s="62" t="s">
        <v>10486</v>
      </c>
      <c r="L327" s="62" t="s">
        <v>10485</v>
      </c>
      <c r="M327" s="5">
        <v>1</v>
      </c>
      <c r="N327" s="5" t="s">
        <v>236</v>
      </c>
      <c r="O327" s="5" t="s">
        <v>38</v>
      </c>
      <c r="P327" s="5" t="s">
        <v>822</v>
      </c>
      <c r="Q327" s="5">
        <v>107</v>
      </c>
      <c r="R327" s="5">
        <v>1</v>
      </c>
      <c r="S327" s="1" t="s">
        <v>38</v>
      </c>
      <c r="T327" s="1" t="s">
        <v>38</v>
      </c>
      <c r="U327" s="53">
        <v>44868</v>
      </c>
      <c r="V327" s="5" t="s">
        <v>38</v>
      </c>
      <c r="W327" s="5">
        <v>23500</v>
      </c>
      <c r="X327" s="5" t="s">
        <v>10484</v>
      </c>
      <c r="Y327" s="29" t="s">
        <v>10614</v>
      </c>
      <c r="Z327" s="5" t="s">
        <v>50</v>
      </c>
    </row>
    <row r="328" spans="1:26" s="6" customFormat="1" ht="60" customHeight="1" x14ac:dyDescent="0.2">
      <c r="A328" s="5">
        <v>325</v>
      </c>
      <c r="B328" s="5" t="s">
        <v>5914</v>
      </c>
      <c r="C328" s="5" t="s">
        <v>970</v>
      </c>
      <c r="D328" s="5" t="s">
        <v>971</v>
      </c>
      <c r="E328" s="5" t="s">
        <v>10483</v>
      </c>
      <c r="F328" s="5" t="s">
        <v>10482</v>
      </c>
      <c r="G328" s="5" t="s">
        <v>10481</v>
      </c>
      <c r="H328" s="5" t="s">
        <v>10480</v>
      </c>
      <c r="I328" s="5" t="s">
        <v>10479</v>
      </c>
      <c r="J328" s="5" t="s">
        <v>10478</v>
      </c>
      <c r="K328" s="62" t="s">
        <v>10477</v>
      </c>
      <c r="L328" s="62" t="s">
        <v>10476</v>
      </c>
      <c r="M328" s="5">
        <v>1</v>
      </c>
      <c r="N328" s="5" t="s">
        <v>236</v>
      </c>
      <c r="O328" s="5" t="s">
        <v>38</v>
      </c>
      <c r="P328" s="5" t="s">
        <v>822</v>
      </c>
      <c r="Q328" s="5">
        <v>102</v>
      </c>
      <c r="R328" s="5">
        <v>1</v>
      </c>
      <c r="S328" s="1" t="s">
        <v>38</v>
      </c>
      <c r="T328" s="1" t="s">
        <v>38</v>
      </c>
      <c r="U328" s="53">
        <v>44856</v>
      </c>
      <c r="V328" s="5" t="s">
        <v>38</v>
      </c>
      <c r="W328" s="5">
        <v>23500</v>
      </c>
      <c r="X328" s="5" t="s">
        <v>10475</v>
      </c>
      <c r="Y328" s="29" t="s">
        <v>10614</v>
      </c>
      <c r="Z328" s="5" t="s">
        <v>50</v>
      </c>
    </row>
    <row r="329" spans="1:26" s="6" customFormat="1" ht="60" customHeight="1" x14ac:dyDescent="0.2">
      <c r="A329" s="5">
        <v>326</v>
      </c>
      <c r="B329" s="1" t="s">
        <v>5914</v>
      </c>
      <c r="C329" s="1" t="s">
        <v>1666</v>
      </c>
      <c r="D329" s="1" t="s">
        <v>1666</v>
      </c>
      <c r="E329" s="1" t="s">
        <v>4620</v>
      </c>
      <c r="F329" s="1" t="s">
        <v>4620</v>
      </c>
      <c r="G329" s="1" t="s">
        <v>10474</v>
      </c>
      <c r="H329" s="1" t="s">
        <v>10473</v>
      </c>
      <c r="I329" s="82" t="s">
        <v>10472</v>
      </c>
      <c r="J329" s="1" t="s">
        <v>4620</v>
      </c>
      <c r="K329" s="1">
        <v>32.608840000000001</v>
      </c>
      <c r="L329" s="1">
        <v>71.882818999999998</v>
      </c>
      <c r="M329" s="1">
        <v>80</v>
      </c>
      <c r="N329" s="4" t="s">
        <v>236</v>
      </c>
      <c r="O329" s="4" t="s">
        <v>147</v>
      </c>
      <c r="P329" s="1" t="s">
        <v>211</v>
      </c>
      <c r="Q329" s="1">
        <v>350</v>
      </c>
      <c r="R329" s="1">
        <v>2</v>
      </c>
      <c r="S329" s="1" t="s">
        <v>38</v>
      </c>
      <c r="T329" s="1" t="s">
        <v>38</v>
      </c>
      <c r="U329" s="12" t="s">
        <v>10462</v>
      </c>
      <c r="V329" s="5" t="s">
        <v>38</v>
      </c>
      <c r="W329" s="1">
        <v>47000</v>
      </c>
      <c r="X329" s="1" t="s">
        <v>10471</v>
      </c>
      <c r="Y329" s="29" t="s">
        <v>10614</v>
      </c>
      <c r="Z329" s="4" t="s">
        <v>50</v>
      </c>
    </row>
    <row r="330" spans="1:26" s="6" customFormat="1" ht="60" customHeight="1" x14ac:dyDescent="0.2">
      <c r="A330" s="5">
        <v>327</v>
      </c>
      <c r="B330" s="1" t="s">
        <v>5914</v>
      </c>
      <c r="C330" s="1" t="s">
        <v>1666</v>
      </c>
      <c r="D330" s="1" t="s">
        <v>1666</v>
      </c>
      <c r="E330" s="1" t="s">
        <v>10467</v>
      </c>
      <c r="F330" s="1" t="s">
        <v>10467</v>
      </c>
      <c r="G330" s="1" t="s">
        <v>10470</v>
      </c>
      <c r="H330" s="1" t="s">
        <v>10469</v>
      </c>
      <c r="I330" s="1" t="s">
        <v>10468</v>
      </c>
      <c r="J330" s="1" t="s">
        <v>10467</v>
      </c>
      <c r="K330" s="1">
        <v>32.788049999999998</v>
      </c>
      <c r="L330" s="1">
        <v>71.466122999999996</v>
      </c>
      <c r="M330" s="1">
        <v>32</v>
      </c>
      <c r="N330" s="4" t="s">
        <v>236</v>
      </c>
      <c r="O330" s="4" t="s">
        <v>147</v>
      </c>
      <c r="P330" s="1" t="s">
        <v>211</v>
      </c>
      <c r="Q330" s="1">
        <v>350</v>
      </c>
      <c r="R330" s="1">
        <v>2</v>
      </c>
      <c r="S330" s="1" t="s">
        <v>38</v>
      </c>
      <c r="T330" s="1" t="s">
        <v>38</v>
      </c>
      <c r="U330" s="12" t="s">
        <v>10449</v>
      </c>
      <c r="V330" s="5" t="s">
        <v>38</v>
      </c>
      <c r="W330" s="1">
        <v>47000</v>
      </c>
      <c r="X330" s="1" t="s">
        <v>10466</v>
      </c>
      <c r="Y330" s="29" t="s">
        <v>10614</v>
      </c>
      <c r="Z330" s="4" t="s">
        <v>50</v>
      </c>
    </row>
    <row r="331" spans="1:26" s="6" customFormat="1" ht="60" customHeight="1" x14ac:dyDescent="0.2">
      <c r="A331" s="5">
        <v>328</v>
      </c>
      <c r="B331" s="1" t="s">
        <v>5914</v>
      </c>
      <c r="C331" s="1" t="s">
        <v>1666</v>
      </c>
      <c r="D331" s="1" t="s">
        <v>4658</v>
      </c>
      <c r="E331" s="1" t="s">
        <v>2746</v>
      </c>
      <c r="F331" s="1" t="s">
        <v>2746</v>
      </c>
      <c r="G331" s="1" t="s">
        <v>10465</v>
      </c>
      <c r="H331" s="1" t="s">
        <v>10464</v>
      </c>
      <c r="I331" s="1" t="s">
        <v>10463</v>
      </c>
      <c r="J331" s="1" t="s">
        <v>2746</v>
      </c>
      <c r="K331" s="1">
        <v>32.913209999999999</v>
      </c>
      <c r="L331" s="1">
        <v>71.475099999999998</v>
      </c>
      <c r="M331" s="1">
        <v>80</v>
      </c>
      <c r="N331" s="4" t="s">
        <v>236</v>
      </c>
      <c r="O331" s="4" t="s">
        <v>147</v>
      </c>
      <c r="P331" s="1" t="s">
        <v>211</v>
      </c>
      <c r="Q331" s="1">
        <v>350</v>
      </c>
      <c r="R331" s="1">
        <v>2</v>
      </c>
      <c r="S331" s="1" t="s">
        <v>38</v>
      </c>
      <c r="T331" s="1" t="s">
        <v>38</v>
      </c>
      <c r="U331" s="12" t="s">
        <v>10462</v>
      </c>
      <c r="V331" s="5" t="s">
        <v>38</v>
      </c>
      <c r="W331" s="1">
        <v>47000</v>
      </c>
      <c r="X331" s="1" t="s">
        <v>10461</v>
      </c>
      <c r="Y331" s="29" t="s">
        <v>10614</v>
      </c>
      <c r="Z331" s="4" t="s">
        <v>50</v>
      </c>
    </row>
    <row r="332" spans="1:26" s="6" customFormat="1" ht="60" customHeight="1" x14ac:dyDescent="0.2">
      <c r="A332" s="5">
        <v>329</v>
      </c>
      <c r="B332" s="1" t="s">
        <v>5914</v>
      </c>
      <c r="C332" s="1" t="s">
        <v>1666</v>
      </c>
      <c r="D332" s="1" t="s">
        <v>4658</v>
      </c>
      <c r="E332" s="1" t="s">
        <v>10456</v>
      </c>
      <c r="F332" s="1" t="s">
        <v>10460</v>
      </c>
      <c r="G332" s="1" t="s">
        <v>10459</v>
      </c>
      <c r="H332" s="1" t="s">
        <v>10458</v>
      </c>
      <c r="I332" s="1" t="s">
        <v>10457</v>
      </c>
      <c r="J332" s="1" t="s">
        <v>10456</v>
      </c>
      <c r="K332" s="1">
        <v>32.958759999999998</v>
      </c>
      <c r="L332" s="1">
        <v>71.510542000000001</v>
      </c>
      <c r="M332" s="1">
        <v>64</v>
      </c>
      <c r="N332" s="4" t="s">
        <v>236</v>
      </c>
      <c r="O332" s="4" t="s">
        <v>147</v>
      </c>
      <c r="P332" s="1" t="s">
        <v>211</v>
      </c>
      <c r="Q332" s="1">
        <v>175</v>
      </c>
      <c r="R332" s="1">
        <v>1</v>
      </c>
      <c r="S332" s="1" t="s">
        <v>38</v>
      </c>
      <c r="T332" s="1" t="s">
        <v>38</v>
      </c>
      <c r="U332" s="12" t="s">
        <v>10449</v>
      </c>
      <c r="V332" s="5" t="s">
        <v>38</v>
      </c>
      <c r="W332" s="1">
        <v>23500</v>
      </c>
      <c r="X332" s="1" t="s">
        <v>10455</v>
      </c>
      <c r="Y332" s="29" t="s">
        <v>10614</v>
      </c>
      <c r="Z332" s="4" t="s">
        <v>50</v>
      </c>
    </row>
    <row r="333" spans="1:26" s="6" customFormat="1" ht="60" customHeight="1" x14ac:dyDescent="0.2">
      <c r="A333" s="5">
        <v>330</v>
      </c>
      <c r="B333" s="1" t="s">
        <v>5914</v>
      </c>
      <c r="C333" s="1" t="s">
        <v>1666</v>
      </c>
      <c r="D333" s="1" t="s">
        <v>1262</v>
      </c>
      <c r="E333" s="1" t="s">
        <v>10450</v>
      </c>
      <c r="F333" s="1" t="s">
        <v>10454</v>
      </c>
      <c r="G333" s="1" t="s">
        <v>10453</v>
      </c>
      <c r="H333" s="1" t="s">
        <v>10452</v>
      </c>
      <c r="I333" s="1" t="s">
        <v>10451</v>
      </c>
      <c r="J333" s="1" t="s">
        <v>10450</v>
      </c>
      <c r="K333" s="1">
        <v>32.355919</v>
      </c>
      <c r="L333" s="1">
        <v>71.491842000000005</v>
      </c>
      <c r="M333" s="1">
        <v>12</v>
      </c>
      <c r="N333" s="4" t="s">
        <v>236</v>
      </c>
      <c r="O333" s="4" t="s">
        <v>147</v>
      </c>
      <c r="P333" s="1" t="s">
        <v>211</v>
      </c>
      <c r="Q333" s="1">
        <v>520</v>
      </c>
      <c r="R333" s="1">
        <v>3</v>
      </c>
      <c r="S333" s="1" t="s">
        <v>38</v>
      </c>
      <c r="T333" s="1" t="s">
        <v>38</v>
      </c>
      <c r="U333" s="12" t="s">
        <v>10449</v>
      </c>
      <c r="V333" s="5" t="s">
        <v>38</v>
      </c>
      <c r="W333" s="1">
        <v>70500</v>
      </c>
      <c r="X333" s="1" t="s">
        <v>10448</v>
      </c>
      <c r="Y333" s="29" t="s">
        <v>10614</v>
      </c>
      <c r="Z333" s="4" t="s">
        <v>50</v>
      </c>
    </row>
    <row r="334" spans="1:26" s="6" customFormat="1" ht="60" customHeight="1" x14ac:dyDescent="0.2">
      <c r="A334" s="5">
        <v>331</v>
      </c>
      <c r="B334" s="4" t="s">
        <v>5914</v>
      </c>
      <c r="C334" s="4" t="s">
        <v>1549</v>
      </c>
      <c r="D334" s="4" t="s">
        <v>1542</v>
      </c>
      <c r="E334" s="4" t="s">
        <v>10443</v>
      </c>
      <c r="F334" s="4" t="s">
        <v>10447</v>
      </c>
      <c r="G334" s="4" t="s">
        <v>10446</v>
      </c>
      <c r="H334" s="4" t="s">
        <v>10445</v>
      </c>
      <c r="I334" s="4" t="s">
        <v>10444</v>
      </c>
      <c r="J334" s="4" t="s">
        <v>10443</v>
      </c>
      <c r="K334" s="4">
        <v>33.668700000000001</v>
      </c>
      <c r="L334" s="4">
        <v>72.805158000000006</v>
      </c>
      <c r="M334" s="4">
        <v>12</v>
      </c>
      <c r="N334" s="4" t="s">
        <v>236</v>
      </c>
      <c r="O334" s="4" t="s">
        <v>348</v>
      </c>
      <c r="P334" s="4" t="s">
        <v>211</v>
      </c>
      <c r="Q334" s="4">
        <v>850</v>
      </c>
      <c r="R334" s="4">
        <v>5</v>
      </c>
      <c r="S334" s="1" t="s">
        <v>38</v>
      </c>
      <c r="T334" s="1" t="s">
        <v>38</v>
      </c>
      <c r="U334" s="46">
        <v>44969</v>
      </c>
      <c r="V334" s="5" t="s">
        <v>38</v>
      </c>
      <c r="W334" s="4">
        <v>117500</v>
      </c>
      <c r="X334" s="4" t="s">
        <v>10442</v>
      </c>
      <c r="Y334" s="29" t="s">
        <v>10614</v>
      </c>
      <c r="Z334" s="46" t="s">
        <v>50</v>
      </c>
    </row>
    <row r="335" spans="1:26" s="6" customFormat="1" ht="60" customHeight="1" x14ac:dyDescent="0.2">
      <c r="A335" s="5">
        <v>332</v>
      </c>
      <c r="B335" s="4" t="s">
        <v>5914</v>
      </c>
      <c r="C335" s="4" t="s">
        <v>1549</v>
      </c>
      <c r="D335" s="4" t="s">
        <v>1583</v>
      </c>
      <c r="E335" s="4" t="s">
        <v>10438</v>
      </c>
      <c r="F335" s="4" t="s">
        <v>10435</v>
      </c>
      <c r="G335" s="4" t="s">
        <v>10441</v>
      </c>
      <c r="H335" s="4" t="s">
        <v>10440</v>
      </c>
      <c r="I335" s="4" t="s">
        <v>10439</v>
      </c>
      <c r="J335" s="4" t="s">
        <v>10438</v>
      </c>
      <c r="K335" s="4">
        <v>33.319850000000002</v>
      </c>
      <c r="L335" s="4">
        <v>74.326589999999996</v>
      </c>
      <c r="M335" s="4">
        <v>8</v>
      </c>
      <c r="N335" s="4" t="s">
        <v>236</v>
      </c>
      <c r="O335" s="4" t="s">
        <v>348</v>
      </c>
      <c r="P335" s="4" t="s">
        <v>211</v>
      </c>
      <c r="Q335" s="4">
        <v>170</v>
      </c>
      <c r="R335" s="4">
        <v>1</v>
      </c>
      <c r="S335" s="1" t="s">
        <v>38</v>
      </c>
      <c r="T335" s="1" t="s">
        <v>38</v>
      </c>
      <c r="U335" s="4" t="s">
        <v>10437</v>
      </c>
      <c r="V335" s="5" t="s">
        <v>38</v>
      </c>
      <c r="W335" s="4">
        <v>23500</v>
      </c>
      <c r="X335" s="4" t="s">
        <v>10436</v>
      </c>
      <c r="Y335" s="29" t="s">
        <v>10614</v>
      </c>
      <c r="Z335" s="46" t="s">
        <v>50</v>
      </c>
    </row>
    <row r="336" spans="1:26" s="6" customFormat="1" ht="60" customHeight="1" x14ac:dyDescent="0.2">
      <c r="A336" s="5">
        <v>333</v>
      </c>
      <c r="B336" s="4" t="s">
        <v>5914</v>
      </c>
      <c r="C336" s="4" t="s">
        <v>1549</v>
      </c>
      <c r="D336" s="4" t="s">
        <v>1583</v>
      </c>
      <c r="E336" s="4" t="s">
        <v>10431</v>
      </c>
      <c r="F336" s="4" t="s">
        <v>10435</v>
      </c>
      <c r="G336" s="4" t="s">
        <v>10434</v>
      </c>
      <c r="H336" s="4" t="s">
        <v>10433</v>
      </c>
      <c r="I336" s="4" t="s">
        <v>10432</v>
      </c>
      <c r="J336" s="4" t="s">
        <v>10431</v>
      </c>
      <c r="K336" s="4">
        <v>33.099705999999998</v>
      </c>
      <c r="L336" s="4">
        <v>73.179060000000007</v>
      </c>
      <c r="M336" s="4">
        <v>7</v>
      </c>
      <c r="N336" s="4" t="s">
        <v>4712</v>
      </c>
      <c r="O336" s="4" t="s">
        <v>348</v>
      </c>
      <c r="P336" s="4" t="s">
        <v>211</v>
      </c>
      <c r="Q336" s="4">
        <v>340</v>
      </c>
      <c r="R336" s="4">
        <v>2</v>
      </c>
      <c r="S336" s="1" t="s">
        <v>38</v>
      </c>
      <c r="T336" s="1" t="s">
        <v>38</v>
      </c>
      <c r="U336" s="4" t="s">
        <v>10430</v>
      </c>
      <c r="V336" s="5" t="s">
        <v>38</v>
      </c>
      <c r="W336" s="4">
        <v>47000</v>
      </c>
      <c r="X336" s="4" t="s">
        <v>10429</v>
      </c>
      <c r="Y336" s="29" t="s">
        <v>10614</v>
      </c>
      <c r="Z336" s="46" t="s">
        <v>50</v>
      </c>
    </row>
    <row r="337" spans="1:26" s="6" customFormat="1" ht="60" customHeight="1" x14ac:dyDescent="0.2">
      <c r="A337" s="5">
        <v>334</v>
      </c>
      <c r="B337" s="4" t="s">
        <v>5914</v>
      </c>
      <c r="C337" s="4" t="s">
        <v>1549</v>
      </c>
      <c r="D337" s="4" t="s">
        <v>1549</v>
      </c>
      <c r="E337" s="4" t="s">
        <v>2821</v>
      </c>
      <c r="F337" s="4" t="s">
        <v>2821</v>
      </c>
      <c r="G337" s="4" t="s">
        <v>10428</v>
      </c>
      <c r="H337" s="4" t="s">
        <v>10427</v>
      </c>
      <c r="I337" s="4" t="s">
        <v>10426</v>
      </c>
      <c r="J337" s="4" t="s">
        <v>2821</v>
      </c>
      <c r="K337" s="4">
        <v>33.340000000000003</v>
      </c>
      <c r="L337" s="4">
        <v>72.88</v>
      </c>
      <c r="M337" s="4">
        <v>25</v>
      </c>
      <c r="N337" s="111" t="s">
        <v>1626</v>
      </c>
      <c r="O337" s="4" t="s">
        <v>348</v>
      </c>
      <c r="P337" s="4" t="s">
        <v>4887</v>
      </c>
      <c r="Q337" s="4">
        <v>510</v>
      </c>
      <c r="R337" s="4">
        <v>5</v>
      </c>
      <c r="S337" s="1" t="s">
        <v>38</v>
      </c>
      <c r="T337" s="1" t="s">
        <v>38</v>
      </c>
      <c r="U337" s="4" t="s">
        <v>10425</v>
      </c>
      <c r="V337" s="5" t="s">
        <v>38</v>
      </c>
      <c r="W337" s="4">
        <v>117500</v>
      </c>
      <c r="X337" s="4" t="s">
        <v>10424</v>
      </c>
      <c r="Y337" s="29" t="s">
        <v>10614</v>
      </c>
      <c r="Z337" s="46" t="s">
        <v>50</v>
      </c>
    </row>
    <row r="338" spans="1:26" s="6" customFormat="1" ht="60" customHeight="1" x14ac:dyDescent="0.2">
      <c r="A338" s="5">
        <v>335</v>
      </c>
      <c r="B338" s="4" t="s">
        <v>5914</v>
      </c>
      <c r="C338" s="4" t="s">
        <v>1549</v>
      </c>
      <c r="D338" s="4" t="s">
        <v>1549</v>
      </c>
      <c r="E338" s="4" t="s">
        <v>1599</v>
      </c>
      <c r="F338" s="4" t="s">
        <v>10423</v>
      </c>
      <c r="G338" s="4" t="s">
        <v>10422</v>
      </c>
      <c r="H338" s="4" t="s">
        <v>10421</v>
      </c>
      <c r="I338" s="4" t="s">
        <v>10420</v>
      </c>
      <c r="J338" s="4" t="s">
        <v>1599</v>
      </c>
      <c r="K338" s="4">
        <v>33.349800000000002</v>
      </c>
      <c r="L338" s="4">
        <v>73.013999999999996</v>
      </c>
      <c r="M338" s="4">
        <v>7</v>
      </c>
      <c r="N338" s="84" t="s">
        <v>3807</v>
      </c>
      <c r="O338" s="4" t="s">
        <v>348</v>
      </c>
      <c r="P338" s="4" t="s">
        <v>4887</v>
      </c>
      <c r="Q338" s="4">
        <v>170</v>
      </c>
      <c r="R338" s="4">
        <v>1</v>
      </c>
      <c r="S338" s="1" t="s">
        <v>38</v>
      </c>
      <c r="T338" s="1" t="s">
        <v>38</v>
      </c>
      <c r="U338" s="4" t="s">
        <v>10419</v>
      </c>
      <c r="V338" s="5" t="s">
        <v>38</v>
      </c>
      <c r="W338" s="4">
        <v>23500</v>
      </c>
      <c r="X338" s="4" t="s">
        <v>10418</v>
      </c>
      <c r="Y338" s="29" t="s">
        <v>10614</v>
      </c>
      <c r="Z338" s="46" t="s">
        <v>50</v>
      </c>
    </row>
    <row r="339" spans="1:26" s="6" customFormat="1" ht="60" customHeight="1" x14ac:dyDescent="0.2">
      <c r="A339" s="5">
        <v>336</v>
      </c>
      <c r="B339" s="3" t="s">
        <v>5914</v>
      </c>
      <c r="C339" s="3" t="s">
        <v>363</v>
      </c>
      <c r="D339" s="136" t="s">
        <v>387</v>
      </c>
      <c r="E339" s="136" t="s">
        <v>457</v>
      </c>
      <c r="F339" s="136" t="s">
        <v>457</v>
      </c>
      <c r="G339" s="136" t="s">
        <v>10417</v>
      </c>
      <c r="H339" s="136" t="s">
        <v>10416</v>
      </c>
      <c r="I339" s="136" t="s">
        <v>10415</v>
      </c>
      <c r="J339" s="136" t="s">
        <v>457</v>
      </c>
      <c r="K339" s="136">
        <v>72.084361000000001</v>
      </c>
      <c r="L339" s="136">
        <v>32.941716999999997</v>
      </c>
      <c r="M339" s="3">
        <v>9</v>
      </c>
      <c r="N339" s="3" t="s">
        <v>10414</v>
      </c>
      <c r="O339" s="3" t="s">
        <v>1184</v>
      </c>
      <c r="P339" s="136" t="s">
        <v>822</v>
      </c>
      <c r="Q339" s="3">
        <v>850</v>
      </c>
      <c r="R339" s="3">
        <v>5</v>
      </c>
      <c r="S339" s="1" t="s">
        <v>38</v>
      </c>
      <c r="T339" s="1" t="s">
        <v>38</v>
      </c>
      <c r="U339" s="3" t="s">
        <v>7343</v>
      </c>
      <c r="V339" s="5" t="s">
        <v>38</v>
      </c>
      <c r="W339" s="3">
        <v>106925</v>
      </c>
      <c r="X339" s="224" t="s">
        <v>10413</v>
      </c>
      <c r="Y339" s="29" t="s">
        <v>10614</v>
      </c>
      <c r="Z339" s="3" t="s">
        <v>50</v>
      </c>
    </row>
    <row r="340" spans="1:26" s="6" customFormat="1" ht="60" customHeight="1" x14ac:dyDescent="0.2">
      <c r="A340" s="5">
        <v>337</v>
      </c>
      <c r="B340" s="3" t="s">
        <v>5914</v>
      </c>
      <c r="C340" s="3" t="s">
        <v>363</v>
      </c>
      <c r="D340" s="136" t="s">
        <v>387</v>
      </c>
      <c r="E340" s="136" t="s">
        <v>2410</v>
      </c>
      <c r="F340" s="136" t="s">
        <v>4924</v>
      </c>
      <c r="G340" s="136" t="s">
        <v>10412</v>
      </c>
      <c r="H340" s="136" t="s">
        <v>10411</v>
      </c>
      <c r="I340" s="136" t="s">
        <v>10410</v>
      </c>
      <c r="J340" s="136" t="s">
        <v>2410</v>
      </c>
      <c r="K340" s="136">
        <v>72.115835000000004</v>
      </c>
      <c r="L340" s="136">
        <v>33.072234000000002</v>
      </c>
      <c r="M340" s="3">
        <v>9</v>
      </c>
      <c r="N340" s="3" t="s">
        <v>745</v>
      </c>
      <c r="O340" s="3" t="s">
        <v>1184</v>
      </c>
      <c r="P340" s="136" t="s">
        <v>822</v>
      </c>
      <c r="Q340" s="3">
        <v>680</v>
      </c>
      <c r="R340" s="3">
        <v>4</v>
      </c>
      <c r="S340" s="1" t="s">
        <v>38</v>
      </c>
      <c r="T340" s="1" t="s">
        <v>38</v>
      </c>
      <c r="U340" s="3" t="s">
        <v>7343</v>
      </c>
      <c r="V340" s="5" t="s">
        <v>38</v>
      </c>
      <c r="W340" s="3">
        <v>85540</v>
      </c>
      <c r="X340" s="224" t="s">
        <v>10409</v>
      </c>
      <c r="Y340" s="29" t="s">
        <v>10614</v>
      </c>
      <c r="Z340" s="3" t="s">
        <v>50</v>
      </c>
    </row>
    <row r="341" spans="1:26" s="6" customFormat="1" ht="60" customHeight="1" x14ac:dyDescent="0.2">
      <c r="A341" s="5">
        <v>338</v>
      </c>
      <c r="B341" s="3" t="s">
        <v>5914</v>
      </c>
      <c r="C341" s="3" t="s">
        <v>363</v>
      </c>
      <c r="D341" s="136" t="s">
        <v>6312</v>
      </c>
      <c r="E341" s="138" t="s">
        <v>10405</v>
      </c>
      <c r="F341" s="138" t="s">
        <v>482</v>
      </c>
      <c r="G341" s="138" t="s">
        <v>10408</v>
      </c>
      <c r="H341" s="138" t="s">
        <v>10407</v>
      </c>
      <c r="I341" s="138" t="s">
        <v>10406</v>
      </c>
      <c r="J341" s="138" t="s">
        <v>10405</v>
      </c>
      <c r="K341" s="138">
        <v>72.977823000000001</v>
      </c>
      <c r="L341" s="138">
        <v>32.748468000000003</v>
      </c>
      <c r="M341" s="17">
        <v>5</v>
      </c>
      <c r="N341" s="17" t="s">
        <v>10404</v>
      </c>
      <c r="O341" s="3" t="s">
        <v>10403</v>
      </c>
      <c r="P341" s="138" t="s">
        <v>10402</v>
      </c>
      <c r="Q341" s="17">
        <v>350</v>
      </c>
      <c r="R341" s="17">
        <v>2</v>
      </c>
      <c r="S341" s="1" t="s">
        <v>38</v>
      </c>
      <c r="T341" s="1" t="s">
        <v>38</v>
      </c>
      <c r="U341" s="17" t="s">
        <v>10401</v>
      </c>
      <c r="V341" s="5" t="s">
        <v>38</v>
      </c>
      <c r="W341" s="17">
        <v>41830</v>
      </c>
      <c r="X341" s="138" t="s">
        <v>10400</v>
      </c>
      <c r="Y341" s="29" t="s">
        <v>10614</v>
      </c>
      <c r="Z341" s="3" t="s">
        <v>50</v>
      </c>
    </row>
    <row r="342" spans="1:26" s="6" customFormat="1" ht="60" customHeight="1" x14ac:dyDescent="0.2">
      <c r="A342" s="5">
        <v>339</v>
      </c>
      <c r="B342" s="1" t="s">
        <v>6223</v>
      </c>
      <c r="C342" s="1" t="s">
        <v>838</v>
      </c>
      <c r="D342" s="1" t="s">
        <v>838</v>
      </c>
      <c r="E342" s="1" t="s">
        <v>11200</v>
      </c>
      <c r="F342" s="1" t="s">
        <v>11114</v>
      </c>
      <c r="G342" s="1" t="s">
        <v>11203</v>
      </c>
      <c r="H342" s="1" t="s">
        <v>11202</v>
      </c>
      <c r="I342" s="1" t="s">
        <v>11201</v>
      </c>
      <c r="J342" s="1" t="s">
        <v>11200</v>
      </c>
      <c r="K342" s="1">
        <v>32.986229999999999</v>
      </c>
      <c r="L342" s="1">
        <v>73.750910000000005</v>
      </c>
      <c r="M342" s="1">
        <v>10</v>
      </c>
      <c r="N342" s="1" t="s">
        <v>236</v>
      </c>
      <c r="O342" s="1" t="s">
        <v>38</v>
      </c>
      <c r="P342" s="1" t="s">
        <v>211</v>
      </c>
      <c r="Q342" s="1" t="s">
        <v>38</v>
      </c>
      <c r="R342" s="1">
        <v>2</v>
      </c>
      <c r="S342" s="1" t="s">
        <v>38</v>
      </c>
      <c r="T342" s="1" t="s">
        <v>38</v>
      </c>
      <c r="U342" s="1" t="s">
        <v>11199</v>
      </c>
      <c r="V342" s="5" t="s">
        <v>38</v>
      </c>
      <c r="W342" s="1" t="s">
        <v>38</v>
      </c>
      <c r="X342" s="1" t="s">
        <v>38</v>
      </c>
      <c r="Y342" s="29" t="s">
        <v>10614</v>
      </c>
      <c r="Z342" s="1" t="s">
        <v>37</v>
      </c>
    </row>
    <row r="343" spans="1:26" s="6" customFormat="1" ht="60" customHeight="1" x14ac:dyDescent="0.2">
      <c r="A343" s="5">
        <v>340</v>
      </c>
      <c r="B343" s="1" t="s">
        <v>6223</v>
      </c>
      <c r="C343" s="1" t="s">
        <v>838</v>
      </c>
      <c r="D343" s="1" t="s">
        <v>838</v>
      </c>
      <c r="E343" s="1" t="s">
        <v>11193</v>
      </c>
      <c r="F343" s="1" t="s">
        <v>4445</v>
      </c>
      <c r="G343" s="1" t="s">
        <v>11198</v>
      </c>
      <c r="H343" s="1" t="s">
        <v>6975</v>
      </c>
      <c r="I343" s="1" t="s">
        <v>38</v>
      </c>
      <c r="J343" s="1" t="s">
        <v>11193</v>
      </c>
      <c r="K343" s="1">
        <v>32.859349999999999</v>
      </c>
      <c r="L343" s="1">
        <v>73.477175000000003</v>
      </c>
      <c r="M343" s="1">
        <v>10</v>
      </c>
      <c r="N343" s="1" t="s">
        <v>236</v>
      </c>
      <c r="O343" s="1" t="s">
        <v>38</v>
      </c>
      <c r="P343" s="1" t="s">
        <v>38</v>
      </c>
      <c r="Q343" s="1" t="s">
        <v>38</v>
      </c>
      <c r="R343" s="1" t="s">
        <v>38</v>
      </c>
      <c r="S343" s="1">
        <v>2</v>
      </c>
      <c r="T343" s="1" t="s">
        <v>38</v>
      </c>
      <c r="U343" s="1" t="s">
        <v>11197</v>
      </c>
      <c r="V343" s="5" t="s">
        <v>38</v>
      </c>
      <c r="W343" s="1" t="s">
        <v>38</v>
      </c>
      <c r="X343" s="1" t="s">
        <v>38</v>
      </c>
      <c r="Y343" s="29" t="s">
        <v>10614</v>
      </c>
      <c r="Z343" s="1" t="s">
        <v>37</v>
      </c>
    </row>
    <row r="344" spans="1:26" s="6" customFormat="1" ht="60" customHeight="1" x14ac:dyDescent="0.2">
      <c r="A344" s="5">
        <v>341</v>
      </c>
      <c r="B344" s="1" t="s">
        <v>6223</v>
      </c>
      <c r="C344" s="1" t="s">
        <v>838</v>
      </c>
      <c r="D344" s="1" t="s">
        <v>838</v>
      </c>
      <c r="E344" s="1" t="s">
        <v>11193</v>
      </c>
      <c r="F344" s="1" t="s">
        <v>4445</v>
      </c>
      <c r="G344" s="1" t="s">
        <v>11196</v>
      </c>
      <c r="H344" s="1" t="s">
        <v>2292</v>
      </c>
      <c r="I344" s="1" t="s">
        <v>11195</v>
      </c>
      <c r="J344" s="1" t="s">
        <v>11193</v>
      </c>
      <c r="K344" s="1">
        <v>32.859358</v>
      </c>
      <c r="L344" s="1">
        <v>73.477186000000003</v>
      </c>
      <c r="M344" s="1">
        <v>12</v>
      </c>
      <c r="N344" s="1" t="s">
        <v>236</v>
      </c>
      <c r="O344" s="1" t="s">
        <v>38</v>
      </c>
      <c r="P344" s="1" t="s">
        <v>38</v>
      </c>
      <c r="Q344" s="1" t="s">
        <v>38</v>
      </c>
      <c r="R344" s="1" t="s">
        <v>38</v>
      </c>
      <c r="S344" s="1">
        <v>2</v>
      </c>
      <c r="T344" s="1" t="s">
        <v>38</v>
      </c>
      <c r="U344" s="1" t="s">
        <v>11176</v>
      </c>
      <c r="V344" s="5" t="s">
        <v>38</v>
      </c>
      <c r="W344" s="1" t="s">
        <v>38</v>
      </c>
      <c r="X344" s="1" t="s">
        <v>38</v>
      </c>
      <c r="Y344" s="29" t="s">
        <v>10614</v>
      </c>
      <c r="Z344" s="1" t="s">
        <v>37</v>
      </c>
    </row>
    <row r="345" spans="1:26" s="6" customFormat="1" ht="60" customHeight="1" x14ac:dyDescent="0.2">
      <c r="A345" s="5">
        <v>342</v>
      </c>
      <c r="B345" s="1" t="s">
        <v>6223</v>
      </c>
      <c r="C345" s="1" t="s">
        <v>838</v>
      </c>
      <c r="D345" s="1" t="s">
        <v>838</v>
      </c>
      <c r="E345" s="1" t="s">
        <v>11193</v>
      </c>
      <c r="F345" s="1" t="s">
        <v>4445</v>
      </c>
      <c r="G345" s="1" t="s">
        <v>11194</v>
      </c>
      <c r="H345" s="1" t="s">
        <v>6978</v>
      </c>
      <c r="I345" s="1" t="s">
        <v>38</v>
      </c>
      <c r="J345" s="1" t="s">
        <v>11193</v>
      </c>
      <c r="K345" s="1">
        <v>32.859729999999999</v>
      </c>
      <c r="L345" s="1">
        <v>73.477301999999995</v>
      </c>
      <c r="M345" s="1">
        <v>8</v>
      </c>
      <c r="N345" s="1" t="s">
        <v>236</v>
      </c>
      <c r="O345" s="1" t="s">
        <v>38</v>
      </c>
      <c r="P345" s="1" t="s">
        <v>38</v>
      </c>
      <c r="Q345" s="1" t="s">
        <v>38</v>
      </c>
      <c r="R345" s="1" t="s">
        <v>38</v>
      </c>
      <c r="S345" s="1">
        <v>2</v>
      </c>
      <c r="T345" s="1" t="s">
        <v>38</v>
      </c>
      <c r="U345" s="1" t="s">
        <v>6251</v>
      </c>
      <c r="V345" s="5" t="s">
        <v>38</v>
      </c>
      <c r="W345" s="1" t="s">
        <v>38</v>
      </c>
      <c r="X345" s="1" t="s">
        <v>38</v>
      </c>
      <c r="Y345" s="29" t="s">
        <v>10614</v>
      </c>
      <c r="Z345" s="1" t="s">
        <v>37</v>
      </c>
    </row>
    <row r="346" spans="1:26" s="6" customFormat="1" ht="60" customHeight="1" x14ac:dyDescent="0.2">
      <c r="A346" s="5">
        <v>343</v>
      </c>
      <c r="B346" s="1" t="s">
        <v>6223</v>
      </c>
      <c r="C346" s="1" t="s">
        <v>838</v>
      </c>
      <c r="D346" s="1" t="s">
        <v>838</v>
      </c>
      <c r="E346" s="1" t="s">
        <v>11189</v>
      </c>
      <c r="F346" s="1" t="s">
        <v>4445</v>
      </c>
      <c r="G346" s="1" t="s">
        <v>11192</v>
      </c>
      <c r="H346" s="1" t="s">
        <v>11191</v>
      </c>
      <c r="I346" s="1" t="s">
        <v>11190</v>
      </c>
      <c r="J346" s="1" t="s">
        <v>11189</v>
      </c>
      <c r="K346" s="1">
        <v>32.817950000000003</v>
      </c>
      <c r="L346" s="1">
        <v>73.497540000000001</v>
      </c>
      <c r="M346" s="1">
        <v>12</v>
      </c>
      <c r="N346" s="1" t="s">
        <v>236</v>
      </c>
      <c r="O346" s="1" t="s">
        <v>38</v>
      </c>
      <c r="P346" s="1" t="s">
        <v>38</v>
      </c>
      <c r="Q346" s="1" t="s">
        <v>38</v>
      </c>
      <c r="R346" s="1" t="s">
        <v>38</v>
      </c>
      <c r="S346" s="1">
        <v>2</v>
      </c>
      <c r="T346" s="1" t="s">
        <v>38</v>
      </c>
      <c r="U346" s="1" t="s">
        <v>6321</v>
      </c>
      <c r="V346" s="5" t="s">
        <v>38</v>
      </c>
      <c r="W346" s="1" t="s">
        <v>38</v>
      </c>
      <c r="X346" s="1" t="s">
        <v>38</v>
      </c>
      <c r="Y346" s="29" t="s">
        <v>10614</v>
      </c>
      <c r="Z346" s="1" t="s">
        <v>37</v>
      </c>
    </row>
    <row r="347" spans="1:26" s="6" customFormat="1" ht="60" customHeight="1" x14ac:dyDescent="0.2">
      <c r="A347" s="5">
        <v>344</v>
      </c>
      <c r="B347" s="1" t="s">
        <v>6223</v>
      </c>
      <c r="C347" s="1" t="s">
        <v>838</v>
      </c>
      <c r="D347" s="1" t="s">
        <v>838</v>
      </c>
      <c r="E347" s="1" t="s">
        <v>2043</v>
      </c>
      <c r="F347" s="1" t="s">
        <v>4445</v>
      </c>
      <c r="G347" s="1" t="s">
        <v>11188</v>
      </c>
      <c r="H347" s="1" t="s">
        <v>2063</v>
      </c>
      <c r="I347" s="1" t="s">
        <v>38</v>
      </c>
      <c r="J347" s="1" t="s">
        <v>2043</v>
      </c>
      <c r="K347" s="1">
        <v>32.847625000000001</v>
      </c>
      <c r="L347" s="1">
        <v>73.487932000000001</v>
      </c>
      <c r="M347" s="1">
        <v>12</v>
      </c>
      <c r="N347" s="1" t="s">
        <v>236</v>
      </c>
      <c r="O347" s="1" t="s">
        <v>38</v>
      </c>
      <c r="P347" s="1" t="s">
        <v>38</v>
      </c>
      <c r="Q347" s="1" t="s">
        <v>38</v>
      </c>
      <c r="R347" s="1" t="s">
        <v>38</v>
      </c>
      <c r="S347" s="1">
        <v>4</v>
      </c>
      <c r="T347" s="1" t="s">
        <v>38</v>
      </c>
      <c r="U347" s="1" t="s">
        <v>6251</v>
      </c>
      <c r="V347" s="5" t="s">
        <v>38</v>
      </c>
      <c r="W347" s="1" t="s">
        <v>38</v>
      </c>
      <c r="X347" s="1" t="s">
        <v>38</v>
      </c>
      <c r="Y347" s="29" t="s">
        <v>10614</v>
      </c>
      <c r="Z347" s="1" t="s">
        <v>37</v>
      </c>
    </row>
    <row r="348" spans="1:26" s="6" customFormat="1" ht="60" customHeight="1" x14ac:dyDescent="0.2">
      <c r="A348" s="5">
        <v>345</v>
      </c>
      <c r="B348" s="1" t="s">
        <v>6223</v>
      </c>
      <c r="C348" s="1" t="s">
        <v>838</v>
      </c>
      <c r="D348" s="1" t="s">
        <v>838</v>
      </c>
      <c r="E348" s="1" t="s">
        <v>11070</v>
      </c>
      <c r="F348" s="1" t="s">
        <v>4453</v>
      </c>
      <c r="G348" s="1" t="s">
        <v>11187</v>
      </c>
      <c r="H348" s="1" t="s">
        <v>11186</v>
      </c>
      <c r="I348" s="1" t="s">
        <v>11185</v>
      </c>
      <c r="J348" s="1" t="s">
        <v>11070</v>
      </c>
      <c r="K348" s="1">
        <v>32.903280000000002</v>
      </c>
      <c r="L348" s="1">
        <v>73.673379999999995</v>
      </c>
      <c r="M348" s="1">
        <v>6</v>
      </c>
      <c r="N348" s="1" t="s">
        <v>236</v>
      </c>
      <c r="O348" s="1" t="s">
        <v>38</v>
      </c>
      <c r="P348" s="1" t="s">
        <v>38</v>
      </c>
      <c r="Q348" s="1" t="s">
        <v>38</v>
      </c>
      <c r="R348" s="1" t="s">
        <v>38</v>
      </c>
      <c r="S348" s="1">
        <v>2</v>
      </c>
      <c r="T348" s="1" t="s">
        <v>38</v>
      </c>
      <c r="U348" s="1" t="s">
        <v>6874</v>
      </c>
      <c r="V348" s="5" t="s">
        <v>38</v>
      </c>
      <c r="W348" s="1" t="s">
        <v>38</v>
      </c>
      <c r="X348" s="1" t="s">
        <v>38</v>
      </c>
      <c r="Y348" s="29" t="s">
        <v>10614</v>
      </c>
      <c r="Z348" s="1" t="s">
        <v>37</v>
      </c>
    </row>
    <row r="349" spans="1:26" s="6" customFormat="1" ht="60" customHeight="1" x14ac:dyDescent="0.2">
      <c r="A349" s="5">
        <v>346</v>
      </c>
      <c r="B349" s="1" t="s">
        <v>6223</v>
      </c>
      <c r="C349" s="1" t="s">
        <v>838</v>
      </c>
      <c r="D349" s="1" t="s">
        <v>838</v>
      </c>
      <c r="E349" s="1" t="s">
        <v>11181</v>
      </c>
      <c r="F349" s="1" t="s">
        <v>11180</v>
      </c>
      <c r="G349" s="1" t="s">
        <v>11184</v>
      </c>
      <c r="H349" s="1" t="s">
        <v>11183</v>
      </c>
      <c r="I349" s="1" t="s">
        <v>11182</v>
      </c>
      <c r="J349" s="1" t="s">
        <v>11181</v>
      </c>
      <c r="K349" s="1">
        <v>32.797110000000004</v>
      </c>
      <c r="L349" s="1">
        <v>73.384190000000004</v>
      </c>
      <c r="M349" s="1">
        <v>12.5</v>
      </c>
      <c r="N349" s="1" t="s">
        <v>236</v>
      </c>
      <c r="O349" s="1" t="s">
        <v>38</v>
      </c>
      <c r="P349" s="1" t="s">
        <v>38</v>
      </c>
      <c r="Q349" s="1" t="s">
        <v>38</v>
      </c>
      <c r="R349" s="1" t="s">
        <v>38</v>
      </c>
      <c r="S349" s="1">
        <v>4</v>
      </c>
      <c r="T349" s="1" t="s">
        <v>38</v>
      </c>
      <c r="U349" s="1" t="s">
        <v>10811</v>
      </c>
      <c r="V349" s="5" t="s">
        <v>38</v>
      </c>
      <c r="W349" s="1" t="s">
        <v>38</v>
      </c>
      <c r="X349" s="1" t="s">
        <v>38</v>
      </c>
      <c r="Y349" s="29" t="s">
        <v>10614</v>
      </c>
      <c r="Z349" s="1" t="s">
        <v>37</v>
      </c>
    </row>
    <row r="350" spans="1:26" s="6" customFormat="1" ht="60" customHeight="1" x14ac:dyDescent="0.2">
      <c r="A350" s="5">
        <v>347</v>
      </c>
      <c r="B350" s="1" t="s">
        <v>6223</v>
      </c>
      <c r="C350" s="1" t="s">
        <v>838</v>
      </c>
      <c r="D350" s="1" t="s">
        <v>838</v>
      </c>
      <c r="E350" s="1" t="s">
        <v>11177</v>
      </c>
      <c r="F350" s="1" t="s">
        <v>11180</v>
      </c>
      <c r="G350" s="1" t="s">
        <v>11179</v>
      </c>
      <c r="H350" s="1" t="s">
        <v>5458</v>
      </c>
      <c r="I350" s="1" t="s">
        <v>11178</v>
      </c>
      <c r="J350" s="1" t="s">
        <v>11177</v>
      </c>
      <c r="K350" s="1">
        <v>32.768557000000001</v>
      </c>
      <c r="L350" s="1">
        <v>73.313439000000002</v>
      </c>
      <c r="M350" s="1">
        <v>12</v>
      </c>
      <c r="N350" s="1" t="s">
        <v>236</v>
      </c>
      <c r="O350" s="1" t="s">
        <v>38</v>
      </c>
      <c r="P350" s="1" t="s">
        <v>38</v>
      </c>
      <c r="Q350" s="1" t="s">
        <v>38</v>
      </c>
      <c r="R350" s="1" t="s">
        <v>38</v>
      </c>
      <c r="S350" s="1">
        <v>4</v>
      </c>
      <c r="T350" s="1" t="s">
        <v>38</v>
      </c>
      <c r="U350" s="1" t="s">
        <v>11176</v>
      </c>
      <c r="V350" s="5" t="s">
        <v>38</v>
      </c>
      <c r="W350" s="1" t="s">
        <v>38</v>
      </c>
      <c r="X350" s="1" t="s">
        <v>38</v>
      </c>
      <c r="Y350" s="29" t="s">
        <v>10614</v>
      </c>
      <c r="Z350" s="1" t="s">
        <v>37</v>
      </c>
    </row>
    <row r="351" spans="1:26" s="6" customFormat="1" ht="60" customHeight="1" x14ac:dyDescent="0.2">
      <c r="A351" s="5">
        <v>348</v>
      </c>
      <c r="B351" s="1" t="s">
        <v>6223</v>
      </c>
      <c r="C351" s="1" t="s">
        <v>838</v>
      </c>
      <c r="D351" s="1" t="s">
        <v>802</v>
      </c>
      <c r="E351" s="1" t="s">
        <v>11172</v>
      </c>
      <c r="F351" s="1" t="s">
        <v>10551</v>
      </c>
      <c r="G351" s="1" t="s">
        <v>11175</v>
      </c>
      <c r="H351" s="1" t="s">
        <v>11174</v>
      </c>
      <c r="I351" s="1" t="s">
        <v>11173</v>
      </c>
      <c r="J351" s="1" t="s">
        <v>11172</v>
      </c>
      <c r="K351" s="1">
        <v>33.072110000000002</v>
      </c>
      <c r="L351" s="1">
        <v>73.691940000000002</v>
      </c>
      <c r="M351" s="1">
        <v>6</v>
      </c>
      <c r="N351" s="1" t="s">
        <v>236</v>
      </c>
      <c r="O351" s="1" t="s">
        <v>38</v>
      </c>
      <c r="P351" s="1" t="s">
        <v>38</v>
      </c>
      <c r="Q351" s="1" t="s">
        <v>38</v>
      </c>
      <c r="R351" s="1" t="s">
        <v>38</v>
      </c>
      <c r="S351" s="1">
        <v>2</v>
      </c>
      <c r="T351" s="1" t="s">
        <v>38</v>
      </c>
      <c r="U351" s="1" t="s">
        <v>11171</v>
      </c>
      <c r="V351" s="5" t="s">
        <v>38</v>
      </c>
      <c r="W351" s="1" t="s">
        <v>38</v>
      </c>
      <c r="X351" s="1" t="s">
        <v>38</v>
      </c>
      <c r="Y351" s="29" t="s">
        <v>10614</v>
      </c>
      <c r="Z351" s="1" t="s">
        <v>37</v>
      </c>
    </row>
    <row r="352" spans="1:26" s="6" customFormat="1" ht="60" customHeight="1" x14ac:dyDescent="0.2">
      <c r="A352" s="5">
        <v>349</v>
      </c>
      <c r="B352" s="1" t="s">
        <v>6223</v>
      </c>
      <c r="C352" s="1" t="s">
        <v>704</v>
      </c>
      <c r="D352" s="1" t="s">
        <v>719</v>
      </c>
      <c r="E352" s="1" t="s">
        <v>11168</v>
      </c>
      <c r="F352" s="1" t="s">
        <v>721</v>
      </c>
      <c r="G352" s="1" t="s">
        <v>11170</v>
      </c>
      <c r="H352" s="1" t="s">
        <v>2776</v>
      </c>
      <c r="I352" s="1" t="s">
        <v>11169</v>
      </c>
      <c r="J352" s="1" t="s">
        <v>11168</v>
      </c>
      <c r="K352" s="1">
        <v>32.982339699999997</v>
      </c>
      <c r="L352" s="1">
        <v>73.297269600000007</v>
      </c>
      <c r="M352" s="1">
        <v>10</v>
      </c>
      <c r="N352" s="1" t="s">
        <v>1612</v>
      </c>
      <c r="O352" s="1" t="s">
        <v>38</v>
      </c>
      <c r="P352" s="1" t="s">
        <v>38</v>
      </c>
      <c r="Q352" s="1" t="s">
        <v>38</v>
      </c>
      <c r="R352" s="1" t="s">
        <v>38</v>
      </c>
      <c r="S352" s="1">
        <v>2</v>
      </c>
      <c r="T352" s="1" t="s">
        <v>38</v>
      </c>
      <c r="U352" s="1" t="s">
        <v>10811</v>
      </c>
      <c r="V352" s="5" t="s">
        <v>38</v>
      </c>
      <c r="W352" s="1" t="s">
        <v>38</v>
      </c>
      <c r="X352" s="1" t="s">
        <v>38</v>
      </c>
      <c r="Y352" s="29" t="s">
        <v>10614</v>
      </c>
      <c r="Z352" s="1" t="s">
        <v>37</v>
      </c>
    </row>
    <row r="353" spans="1:26" s="6" customFormat="1" ht="60" customHeight="1" x14ac:dyDescent="0.2">
      <c r="A353" s="5">
        <v>350</v>
      </c>
      <c r="B353" s="1" t="s">
        <v>6223</v>
      </c>
      <c r="C353" s="1" t="s">
        <v>704</v>
      </c>
      <c r="D353" s="1" t="s">
        <v>739</v>
      </c>
      <c r="E353" s="1" t="s">
        <v>11159</v>
      </c>
      <c r="F353" s="1" t="s">
        <v>11163</v>
      </c>
      <c r="G353" s="1" t="s">
        <v>11167</v>
      </c>
      <c r="H353" s="1" t="s">
        <v>11166</v>
      </c>
      <c r="I353" s="1" t="s">
        <v>11165</v>
      </c>
      <c r="J353" s="1" t="s">
        <v>11159</v>
      </c>
      <c r="K353" s="1">
        <v>32.647354</v>
      </c>
      <c r="L353" s="1">
        <v>73.188254000000001</v>
      </c>
      <c r="M353" s="1">
        <v>5</v>
      </c>
      <c r="N353" s="1" t="s">
        <v>236</v>
      </c>
      <c r="O353" s="1" t="s">
        <v>38</v>
      </c>
      <c r="P353" s="1" t="s">
        <v>38</v>
      </c>
      <c r="Q353" s="1" t="s">
        <v>38</v>
      </c>
      <c r="R353" s="1" t="s">
        <v>38</v>
      </c>
      <c r="S353" s="1">
        <v>4</v>
      </c>
      <c r="T353" s="1" t="s">
        <v>38</v>
      </c>
      <c r="U353" s="1" t="s">
        <v>11164</v>
      </c>
      <c r="V353" s="5" t="s">
        <v>38</v>
      </c>
      <c r="W353" s="1" t="s">
        <v>38</v>
      </c>
      <c r="X353" s="1" t="s">
        <v>38</v>
      </c>
      <c r="Y353" s="29" t="s">
        <v>10614</v>
      </c>
      <c r="Z353" s="1" t="s">
        <v>37</v>
      </c>
    </row>
    <row r="354" spans="1:26" s="6" customFormat="1" ht="60" customHeight="1" x14ac:dyDescent="0.2">
      <c r="A354" s="5">
        <v>351</v>
      </c>
      <c r="B354" s="1" t="s">
        <v>6223</v>
      </c>
      <c r="C354" s="1" t="s">
        <v>704</v>
      </c>
      <c r="D354" s="1" t="s">
        <v>739</v>
      </c>
      <c r="E354" s="1" t="s">
        <v>11159</v>
      </c>
      <c r="F354" s="1" t="s">
        <v>11163</v>
      </c>
      <c r="G354" s="1" t="s">
        <v>11162</v>
      </c>
      <c r="H354" s="1" t="s">
        <v>11161</v>
      </c>
      <c r="I354" s="1" t="s">
        <v>11160</v>
      </c>
      <c r="J354" s="1" t="s">
        <v>11159</v>
      </c>
      <c r="K354" s="1">
        <v>32.647212000000003</v>
      </c>
      <c r="L354" s="1">
        <v>73.186970000000002</v>
      </c>
      <c r="M354" s="1">
        <v>5</v>
      </c>
      <c r="N354" s="1" t="s">
        <v>236</v>
      </c>
      <c r="O354" s="1" t="s">
        <v>38</v>
      </c>
      <c r="P354" s="1" t="s">
        <v>38</v>
      </c>
      <c r="Q354" s="1" t="s">
        <v>38</v>
      </c>
      <c r="R354" s="1" t="s">
        <v>38</v>
      </c>
      <c r="S354" s="1">
        <v>4</v>
      </c>
      <c r="T354" s="1" t="s">
        <v>38</v>
      </c>
      <c r="U354" s="1" t="s">
        <v>11158</v>
      </c>
      <c r="V354" s="5" t="s">
        <v>38</v>
      </c>
      <c r="W354" s="1" t="s">
        <v>38</v>
      </c>
      <c r="X354" s="1" t="s">
        <v>38</v>
      </c>
      <c r="Y354" s="29" t="s">
        <v>10614</v>
      </c>
      <c r="Z354" s="1" t="s">
        <v>37</v>
      </c>
    </row>
    <row r="355" spans="1:26" s="6" customFormat="1" ht="60" customHeight="1" x14ac:dyDescent="0.2">
      <c r="A355" s="5">
        <v>352</v>
      </c>
      <c r="B355" s="1" t="s">
        <v>6223</v>
      </c>
      <c r="C355" s="1" t="s">
        <v>704</v>
      </c>
      <c r="D355" s="1" t="s">
        <v>739</v>
      </c>
      <c r="E355" s="1" t="s">
        <v>4186</v>
      </c>
      <c r="F355" s="1" t="s">
        <v>4187</v>
      </c>
      <c r="G355" s="1" t="s">
        <v>11157</v>
      </c>
      <c r="H355" s="1" t="s">
        <v>11156</v>
      </c>
      <c r="I355" s="1" t="s">
        <v>11155</v>
      </c>
      <c r="J355" s="1" t="s">
        <v>4186</v>
      </c>
      <c r="K355" s="1">
        <v>32.440620000000003</v>
      </c>
      <c r="L355" s="1">
        <v>72.692729999999997</v>
      </c>
      <c r="M355" s="1">
        <v>25</v>
      </c>
      <c r="N355" s="1" t="s">
        <v>236</v>
      </c>
      <c r="O355" s="1" t="s">
        <v>38</v>
      </c>
      <c r="P355" s="1" t="s">
        <v>38</v>
      </c>
      <c r="Q355" s="1" t="s">
        <v>38</v>
      </c>
      <c r="R355" s="1" t="s">
        <v>38</v>
      </c>
      <c r="S355" s="1">
        <v>4</v>
      </c>
      <c r="T355" s="1" t="s">
        <v>38</v>
      </c>
      <c r="U355" s="1" t="s">
        <v>11154</v>
      </c>
      <c r="V355" s="5" t="s">
        <v>38</v>
      </c>
      <c r="W355" s="1" t="s">
        <v>38</v>
      </c>
      <c r="X355" s="1" t="s">
        <v>38</v>
      </c>
      <c r="Y355" s="29" t="s">
        <v>10614</v>
      </c>
      <c r="Z355" s="1" t="s">
        <v>37</v>
      </c>
    </row>
    <row r="356" spans="1:26" s="6" customFormat="1" ht="60" customHeight="1" x14ac:dyDescent="0.2">
      <c r="A356" s="5">
        <v>353</v>
      </c>
      <c r="B356" s="1" t="s">
        <v>6223</v>
      </c>
      <c r="C356" s="1" t="s">
        <v>704</v>
      </c>
      <c r="D356" s="1" t="s">
        <v>739</v>
      </c>
      <c r="E356" s="1" t="s">
        <v>907</v>
      </c>
      <c r="F356" s="1" t="s">
        <v>907</v>
      </c>
      <c r="G356" s="1" t="s">
        <v>11153</v>
      </c>
      <c r="H356" s="1" t="s">
        <v>11152</v>
      </c>
      <c r="I356" s="1" t="s">
        <v>11151</v>
      </c>
      <c r="J356" s="1" t="s">
        <v>907</v>
      </c>
      <c r="K356" s="1">
        <v>32.495020199999999</v>
      </c>
      <c r="L356" s="1">
        <v>73.838099999999997</v>
      </c>
      <c r="M356" s="1">
        <v>5.75</v>
      </c>
      <c r="N356" s="1" t="s">
        <v>236</v>
      </c>
      <c r="O356" s="1" t="s">
        <v>38</v>
      </c>
      <c r="P356" s="1" t="s">
        <v>38</v>
      </c>
      <c r="Q356" s="1" t="s">
        <v>38</v>
      </c>
      <c r="R356" s="1" t="s">
        <v>38</v>
      </c>
      <c r="S356" s="1">
        <v>4</v>
      </c>
      <c r="T356" s="1" t="s">
        <v>38</v>
      </c>
      <c r="U356" s="1" t="s">
        <v>11150</v>
      </c>
      <c r="V356" s="5" t="s">
        <v>38</v>
      </c>
      <c r="W356" s="1" t="s">
        <v>38</v>
      </c>
      <c r="X356" s="1" t="s">
        <v>38</v>
      </c>
      <c r="Y356" s="29" t="s">
        <v>10614</v>
      </c>
      <c r="Z356" s="1" t="s">
        <v>37</v>
      </c>
    </row>
    <row r="357" spans="1:26" s="6" customFormat="1" ht="60" customHeight="1" x14ac:dyDescent="0.2">
      <c r="A357" s="5">
        <v>354</v>
      </c>
      <c r="B357" s="1" t="s">
        <v>6223</v>
      </c>
      <c r="C357" s="1" t="s">
        <v>704</v>
      </c>
      <c r="D357" s="1" t="s">
        <v>739</v>
      </c>
      <c r="E357" s="1" t="s">
        <v>11146</v>
      </c>
      <c r="F357" s="1" t="s">
        <v>4199</v>
      </c>
      <c r="G357" s="1" t="s">
        <v>11149</v>
      </c>
      <c r="H357" s="1" t="s">
        <v>11148</v>
      </c>
      <c r="I357" s="1" t="s">
        <v>11147</v>
      </c>
      <c r="J357" s="1" t="s">
        <v>11146</v>
      </c>
      <c r="K357" s="1">
        <v>32.562710000000003</v>
      </c>
      <c r="L357" s="1">
        <v>73.019239999999996</v>
      </c>
      <c r="M357" s="1">
        <v>11</v>
      </c>
      <c r="N357" s="1" t="s">
        <v>236</v>
      </c>
      <c r="O357" s="1" t="s">
        <v>38</v>
      </c>
      <c r="P357" s="1" t="s">
        <v>38</v>
      </c>
      <c r="Q357" s="1" t="s">
        <v>38</v>
      </c>
      <c r="R357" s="1" t="s">
        <v>38</v>
      </c>
      <c r="S357" s="1">
        <v>4</v>
      </c>
      <c r="T357" s="1" t="s">
        <v>38</v>
      </c>
      <c r="U357" s="1" t="s">
        <v>11145</v>
      </c>
      <c r="V357" s="5" t="s">
        <v>38</v>
      </c>
      <c r="W357" s="1" t="s">
        <v>38</v>
      </c>
      <c r="X357" s="1" t="s">
        <v>38</v>
      </c>
      <c r="Y357" s="29" t="s">
        <v>10614</v>
      </c>
      <c r="Z357" s="1" t="s">
        <v>37</v>
      </c>
    </row>
    <row r="358" spans="1:26" s="6" customFormat="1" ht="60" customHeight="1" x14ac:dyDescent="0.2">
      <c r="A358" s="5">
        <v>355</v>
      </c>
      <c r="B358" s="1" t="s">
        <v>6223</v>
      </c>
      <c r="C358" s="1" t="s">
        <v>838</v>
      </c>
      <c r="D358" s="1" t="s">
        <v>802</v>
      </c>
      <c r="E358" s="1" t="s">
        <v>11141</v>
      </c>
      <c r="F358" s="1" t="s">
        <v>11141</v>
      </c>
      <c r="G358" s="1" t="s">
        <v>11144</v>
      </c>
      <c r="H358" s="1" t="s">
        <v>11143</v>
      </c>
      <c r="I358" s="1" t="s">
        <v>11142</v>
      </c>
      <c r="J358" s="1" t="s">
        <v>11141</v>
      </c>
      <c r="K358" s="1">
        <v>32.872636999999997</v>
      </c>
      <c r="L358" s="1">
        <v>73.592613</v>
      </c>
      <c r="M358" s="1">
        <v>10</v>
      </c>
      <c r="N358" s="1" t="s">
        <v>236</v>
      </c>
      <c r="O358" s="1" t="s">
        <v>38</v>
      </c>
      <c r="P358" s="1" t="s">
        <v>38</v>
      </c>
      <c r="Q358" s="1" t="s">
        <v>38</v>
      </c>
      <c r="R358" s="1" t="s">
        <v>38</v>
      </c>
      <c r="S358" s="1">
        <v>4</v>
      </c>
      <c r="T358" s="1" t="s">
        <v>38</v>
      </c>
      <c r="U358" s="1" t="s">
        <v>11123</v>
      </c>
      <c r="V358" s="5" t="s">
        <v>38</v>
      </c>
      <c r="W358" s="1" t="s">
        <v>38</v>
      </c>
      <c r="X358" s="1" t="s">
        <v>38</v>
      </c>
      <c r="Y358" s="29" t="s">
        <v>10614</v>
      </c>
      <c r="Z358" s="1" t="s">
        <v>37</v>
      </c>
    </row>
    <row r="359" spans="1:26" s="6" customFormat="1" ht="60" customHeight="1" x14ac:dyDescent="0.2">
      <c r="A359" s="5">
        <v>356</v>
      </c>
      <c r="B359" s="1" t="s">
        <v>6223</v>
      </c>
      <c r="C359" s="1" t="s">
        <v>838</v>
      </c>
      <c r="D359" s="1" t="s">
        <v>838</v>
      </c>
      <c r="E359" s="1" t="s">
        <v>11137</v>
      </c>
      <c r="F359" s="1" t="s">
        <v>11122</v>
      </c>
      <c r="G359" s="1" t="s">
        <v>11140</v>
      </c>
      <c r="H359" s="1" t="s">
        <v>11139</v>
      </c>
      <c r="I359" s="1" t="s">
        <v>11138</v>
      </c>
      <c r="J359" s="1" t="s">
        <v>11137</v>
      </c>
      <c r="K359" s="1">
        <v>33.019759999999998</v>
      </c>
      <c r="L359" s="1">
        <v>73.739450000000005</v>
      </c>
      <c r="M359" s="1">
        <v>5</v>
      </c>
      <c r="N359" s="1" t="s">
        <v>236</v>
      </c>
      <c r="O359" s="1" t="s">
        <v>38</v>
      </c>
      <c r="P359" s="1" t="s">
        <v>38</v>
      </c>
      <c r="Q359" s="1" t="s">
        <v>38</v>
      </c>
      <c r="R359" s="1" t="s">
        <v>38</v>
      </c>
      <c r="S359" s="1">
        <v>2</v>
      </c>
      <c r="T359" s="1" t="s">
        <v>38</v>
      </c>
      <c r="U359" s="1" t="s">
        <v>6874</v>
      </c>
      <c r="V359" s="5" t="s">
        <v>38</v>
      </c>
      <c r="W359" s="1" t="s">
        <v>38</v>
      </c>
      <c r="X359" s="1" t="s">
        <v>38</v>
      </c>
      <c r="Y359" s="29" t="s">
        <v>10614</v>
      </c>
      <c r="Z359" s="1" t="s">
        <v>37</v>
      </c>
    </row>
    <row r="360" spans="1:26" s="6" customFormat="1" ht="60" customHeight="1" x14ac:dyDescent="0.2">
      <c r="A360" s="5">
        <v>357</v>
      </c>
      <c r="B360" s="1" t="s">
        <v>6223</v>
      </c>
      <c r="C360" s="1" t="s">
        <v>838</v>
      </c>
      <c r="D360" s="1" t="s">
        <v>802</v>
      </c>
      <c r="E360" s="1" t="s">
        <v>11132</v>
      </c>
      <c r="F360" s="1" t="s">
        <v>11136</v>
      </c>
      <c r="G360" s="1" t="s">
        <v>11135</v>
      </c>
      <c r="H360" s="1" t="s">
        <v>11134</v>
      </c>
      <c r="I360" s="1" t="s">
        <v>11133</v>
      </c>
      <c r="J360" s="1" t="s">
        <v>11132</v>
      </c>
      <c r="K360" s="1">
        <v>33.041285100000003</v>
      </c>
      <c r="L360" s="1">
        <v>73.487145200000001</v>
      </c>
      <c r="M360" s="1">
        <v>12</v>
      </c>
      <c r="N360" s="1" t="s">
        <v>236</v>
      </c>
      <c r="O360" s="1" t="s">
        <v>38</v>
      </c>
      <c r="P360" s="1" t="s">
        <v>38</v>
      </c>
      <c r="Q360" s="1" t="s">
        <v>38</v>
      </c>
      <c r="R360" s="1" t="s">
        <v>38</v>
      </c>
      <c r="S360" s="1">
        <v>2</v>
      </c>
      <c r="T360" s="1" t="s">
        <v>38</v>
      </c>
      <c r="U360" s="1" t="s">
        <v>6874</v>
      </c>
      <c r="V360" s="5" t="s">
        <v>38</v>
      </c>
      <c r="W360" s="1" t="s">
        <v>38</v>
      </c>
      <c r="X360" s="1" t="s">
        <v>38</v>
      </c>
      <c r="Y360" s="29" t="s">
        <v>10614</v>
      </c>
      <c r="Z360" s="1" t="s">
        <v>37</v>
      </c>
    </row>
    <row r="361" spans="1:26" s="6" customFormat="1" ht="60" customHeight="1" x14ac:dyDescent="0.2">
      <c r="A361" s="5">
        <v>358</v>
      </c>
      <c r="B361" s="1" t="s">
        <v>6223</v>
      </c>
      <c r="C361" s="1" t="s">
        <v>838</v>
      </c>
      <c r="D361" s="1" t="s">
        <v>838</v>
      </c>
      <c r="E361" s="1" t="s">
        <v>11127</v>
      </c>
      <c r="F361" s="1" t="s">
        <v>11131</v>
      </c>
      <c r="G361" s="4" t="s">
        <v>11130</v>
      </c>
      <c r="H361" s="1" t="s">
        <v>11129</v>
      </c>
      <c r="I361" s="1" t="s">
        <v>11128</v>
      </c>
      <c r="J361" s="1" t="s">
        <v>11127</v>
      </c>
      <c r="K361" s="1">
        <v>32.661029999999997</v>
      </c>
      <c r="L361" s="1">
        <v>73.438090000000003</v>
      </c>
      <c r="M361" s="1">
        <v>10</v>
      </c>
      <c r="N361" s="1" t="s">
        <v>236</v>
      </c>
      <c r="O361" s="1" t="s">
        <v>38</v>
      </c>
      <c r="P361" s="1" t="s">
        <v>38</v>
      </c>
      <c r="Q361" s="1" t="s">
        <v>38</v>
      </c>
      <c r="R361" s="1" t="s">
        <v>38</v>
      </c>
      <c r="S361" s="1" t="s">
        <v>38</v>
      </c>
      <c r="T361" s="1">
        <v>2</v>
      </c>
      <c r="U361" s="1" t="s">
        <v>10811</v>
      </c>
      <c r="V361" s="5" t="s">
        <v>38</v>
      </c>
      <c r="W361" s="1" t="s">
        <v>38</v>
      </c>
      <c r="X361" s="1" t="s">
        <v>38</v>
      </c>
      <c r="Y361" s="29" t="s">
        <v>10614</v>
      </c>
      <c r="Z361" s="1" t="s">
        <v>37</v>
      </c>
    </row>
    <row r="362" spans="1:26" s="6" customFormat="1" ht="60" customHeight="1" x14ac:dyDescent="0.2">
      <c r="A362" s="5">
        <v>359</v>
      </c>
      <c r="B362" s="1" t="s">
        <v>6223</v>
      </c>
      <c r="C362" s="1" t="s">
        <v>838</v>
      </c>
      <c r="D362" s="1" t="s">
        <v>838</v>
      </c>
      <c r="E362" s="1" t="s">
        <v>11124</v>
      </c>
      <c r="F362" s="1" t="s">
        <v>11077</v>
      </c>
      <c r="G362" s="4" t="s">
        <v>11126</v>
      </c>
      <c r="H362" s="1" t="s">
        <v>11125</v>
      </c>
      <c r="I362" s="1" t="s">
        <v>8953</v>
      </c>
      <c r="J362" s="1" t="s">
        <v>11124</v>
      </c>
      <c r="K362" s="1">
        <v>32.952402999999997</v>
      </c>
      <c r="L362" s="1">
        <v>73.642961999999997</v>
      </c>
      <c r="M362" s="1">
        <v>5</v>
      </c>
      <c r="N362" s="1" t="s">
        <v>236</v>
      </c>
      <c r="O362" s="1" t="s">
        <v>38</v>
      </c>
      <c r="P362" s="1" t="s">
        <v>38</v>
      </c>
      <c r="Q362" s="1" t="s">
        <v>38</v>
      </c>
      <c r="R362" s="1" t="s">
        <v>38</v>
      </c>
      <c r="S362" s="1" t="s">
        <v>38</v>
      </c>
      <c r="T362" s="1">
        <v>2</v>
      </c>
      <c r="U362" s="1" t="s">
        <v>11123</v>
      </c>
      <c r="V362" s="5" t="s">
        <v>38</v>
      </c>
      <c r="W362" s="1" t="s">
        <v>38</v>
      </c>
      <c r="X362" s="1" t="s">
        <v>38</v>
      </c>
      <c r="Y362" s="29" t="s">
        <v>10614</v>
      </c>
      <c r="Z362" s="1" t="s">
        <v>37</v>
      </c>
    </row>
    <row r="363" spans="1:26" s="6" customFormat="1" ht="60" customHeight="1" x14ac:dyDescent="0.2">
      <c r="A363" s="5">
        <v>360</v>
      </c>
      <c r="B363" s="1" t="s">
        <v>6223</v>
      </c>
      <c r="C363" s="1" t="s">
        <v>838</v>
      </c>
      <c r="D363" s="1" t="s">
        <v>838</v>
      </c>
      <c r="E363" s="1" t="s">
        <v>11118</v>
      </c>
      <c r="F363" s="1" t="s">
        <v>11122</v>
      </c>
      <c r="G363" s="4" t="s">
        <v>11121</v>
      </c>
      <c r="H363" s="1" t="s">
        <v>11120</v>
      </c>
      <c r="I363" s="1" t="s">
        <v>11119</v>
      </c>
      <c r="J363" s="1" t="s">
        <v>11118</v>
      </c>
      <c r="K363" s="1">
        <v>32.999310000000001</v>
      </c>
      <c r="L363" s="1">
        <v>73.732119999999995</v>
      </c>
      <c r="M363" s="1">
        <v>8</v>
      </c>
      <c r="N363" s="1" t="s">
        <v>236</v>
      </c>
      <c r="O363" s="1" t="s">
        <v>38</v>
      </c>
      <c r="P363" s="1" t="s">
        <v>38</v>
      </c>
      <c r="Q363" s="1" t="s">
        <v>38</v>
      </c>
      <c r="R363" s="1" t="s">
        <v>38</v>
      </c>
      <c r="S363" s="1" t="s">
        <v>38</v>
      </c>
      <c r="T363" s="1">
        <v>2</v>
      </c>
      <c r="U363" s="1" t="s">
        <v>11117</v>
      </c>
      <c r="V363" s="5" t="s">
        <v>38</v>
      </c>
      <c r="W363" s="1" t="s">
        <v>38</v>
      </c>
      <c r="X363" s="1" t="s">
        <v>38</v>
      </c>
      <c r="Y363" s="29" t="s">
        <v>10614</v>
      </c>
      <c r="Z363" s="1" t="s">
        <v>37</v>
      </c>
    </row>
    <row r="364" spans="1:26" s="6" customFormat="1" ht="60" customHeight="1" x14ac:dyDescent="0.2">
      <c r="A364" s="5">
        <v>361</v>
      </c>
      <c r="B364" s="1" t="s">
        <v>6223</v>
      </c>
      <c r="C364" s="1" t="s">
        <v>838</v>
      </c>
      <c r="D364" s="1" t="s">
        <v>838</v>
      </c>
      <c r="E364" s="1" t="s">
        <v>11114</v>
      </c>
      <c r="F364" s="1" t="s">
        <v>11114</v>
      </c>
      <c r="G364" s="4" t="s">
        <v>11116</v>
      </c>
      <c r="H364" s="1" t="s">
        <v>11115</v>
      </c>
      <c r="I364" s="1" t="s">
        <v>8928</v>
      </c>
      <c r="J364" s="1" t="s">
        <v>11114</v>
      </c>
      <c r="K364" s="1">
        <v>32.969499999999996</v>
      </c>
      <c r="L364" s="1">
        <v>73.738219999999998</v>
      </c>
      <c r="M364" s="1">
        <v>4</v>
      </c>
      <c r="N364" s="1" t="s">
        <v>236</v>
      </c>
      <c r="O364" s="1" t="s">
        <v>38</v>
      </c>
      <c r="P364" s="1" t="s">
        <v>38</v>
      </c>
      <c r="Q364" s="1" t="s">
        <v>38</v>
      </c>
      <c r="R364" s="1" t="s">
        <v>38</v>
      </c>
      <c r="S364" s="1" t="s">
        <v>38</v>
      </c>
      <c r="T364" s="1">
        <v>2</v>
      </c>
      <c r="U364" s="1" t="s">
        <v>11113</v>
      </c>
      <c r="V364" s="5" t="s">
        <v>38</v>
      </c>
      <c r="W364" s="1" t="s">
        <v>38</v>
      </c>
      <c r="X364" s="1" t="s">
        <v>38</v>
      </c>
      <c r="Y364" s="29" t="s">
        <v>10614</v>
      </c>
      <c r="Z364" s="1" t="s">
        <v>37</v>
      </c>
    </row>
    <row r="365" spans="1:26" s="6" customFormat="1" ht="60" customHeight="1" x14ac:dyDescent="0.2">
      <c r="A365" s="5">
        <v>362</v>
      </c>
      <c r="B365" s="1" t="s">
        <v>6223</v>
      </c>
      <c r="C365" s="1" t="s">
        <v>838</v>
      </c>
      <c r="D365" s="1" t="s">
        <v>838</v>
      </c>
      <c r="E365" s="1" t="s">
        <v>11083</v>
      </c>
      <c r="F365" s="1" t="s">
        <v>4453</v>
      </c>
      <c r="G365" s="4" t="s">
        <v>11112</v>
      </c>
      <c r="H365" s="1" t="s">
        <v>11111</v>
      </c>
      <c r="I365" s="1" t="s">
        <v>11110</v>
      </c>
      <c r="J365" s="1" t="s">
        <v>11083</v>
      </c>
      <c r="K365" s="1">
        <v>32.884655000000002</v>
      </c>
      <c r="L365" s="1">
        <v>73.664505000000005</v>
      </c>
      <c r="M365" s="1">
        <v>12</v>
      </c>
      <c r="N365" s="1" t="s">
        <v>236</v>
      </c>
      <c r="O365" s="1" t="s">
        <v>38</v>
      </c>
      <c r="P365" s="1" t="s">
        <v>38</v>
      </c>
      <c r="Q365" s="1" t="s">
        <v>38</v>
      </c>
      <c r="R365" s="1" t="s">
        <v>38</v>
      </c>
      <c r="S365" s="1" t="s">
        <v>38</v>
      </c>
      <c r="T365" s="1">
        <v>2</v>
      </c>
      <c r="U365" s="1">
        <v>28.102024</v>
      </c>
      <c r="V365" s="5" t="s">
        <v>38</v>
      </c>
      <c r="W365" s="1" t="s">
        <v>38</v>
      </c>
      <c r="X365" s="1" t="s">
        <v>38</v>
      </c>
      <c r="Y365" s="29" t="s">
        <v>10614</v>
      </c>
      <c r="Z365" s="1" t="s">
        <v>37</v>
      </c>
    </row>
    <row r="366" spans="1:26" s="6" customFormat="1" ht="60" customHeight="1" x14ac:dyDescent="0.2">
      <c r="A366" s="5">
        <v>363</v>
      </c>
      <c r="B366" s="1" t="s">
        <v>6223</v>
      </c>
      <c r="C366" s="1" t="s">
        <v>838</v>
      </c>
      <c r="D366" s="1" t="s">
        <v>838</v>
      </c>
      <c r="E366" s="1" t="s">
        <v>11083</v>
      </c>
      <c r="F366" s="1" t="s">
        <v>4453</v>
      </c>
      <c r="G366" s="4" t="s">
        <v>11109</v>
      </c>
      <c r="H366" s="1" t="s">
        <v>11108</v>
      </c>
      <c r="I366" s="1" t="s">
        <v>11107</v>
      </c>
      <c r="J366" s="1" t="s">
        <v>11083</v>
      </c>
      <c r="K366" s="1">
        <v>32.908665999999997</v>
      </c>
      <c r="L366" s="1">
        <v>73.650886999999997</v>
      </c>
      <c r="M366" s="1">
        <v>6</v>
      </c>
      <c r="N366" s="1" t="s">
        <v>236</v>
      </c>
      <c r="O366" s="1" t="s">
        <v>38</v>
      </c>
      <c r="P366" s="1" t="s">
        <v>38</v>
      </c>
      <c r="Q366" s="1" t="s">
        <v>38</v>
      </c>
      <c r="R366" s="1" t="s">
        <v>38</v>
      </c>
      <c r="S366" s="1" t="s">
        <v>38</v>
      </c>
      <c r="T366" s="1">
        <v>2</v>
      </c>
      <c r="U366" s="1" t="s">
        <v>8022</v>
      </c>
      <c r="V366" s="5" t="s">
        <v>38</v>
      </c>
      <c r="W366" s="1" t="s">
        <v>38</v>
      </c>
      <c r="X366" s="1" t="s">
        <v>38</v>
      </c>
      <c r="Y366" s="29" t="s">
        <v>10614</v>
      </c>
      <c r="Z366" s="1" t="s">
        <v>37</v>
      </c>
    </row>
    <row r="367" spans="1:26" s="6" customFormat="1" ht="60" customHeight="1" x14ac:dyDescent="0.2">
      <c r="A367" s="5">
        <v>364</v>
      </c>
      <c r="B367" s="1" t="s">
        <v>6223</v>
      </c>
      <c r="C367" s="1" t="s">
        <v>838</v>
      </c>
      <c r="D367" s="1" t="s">
        <v>838</v>
      </c>
      <c r="E367" s="1" t="s">
        <v>11083</v>
      </c>
      <c r="F367" s="1" t="s">
        <v>4453</v>
      </c>
      <c r="G367" s="4" t="s">
        <v>11106</v>
      </c>
      <c r="H367" s="1" t="s">
        <v>11105</v>
      </c>
      <c r="I367" s="1" t="s">
        <v>11104</v>
      </c>
      <c r="J367" s="1" t="s">
        <v>11083</v>
      </c>
      <c r="K367" s="1">
        <v>32.906303000000001</v>
      </c>
      <c r="L367" s="1">
        <v>73.658102999999997</v>
      </c>
      <c r="M367" s="1">
        <v>5</v>
      </c>
      <c r="N367" s="1" t="s">
        <v>236</v>
      </c>
      <c r="O367" s="1" t="s">
        <v>38</v>
      </c>
      <c r="P367" s="1" t="s">
        <v>38</v>
      </c>
      <c r="Q367" s="1" t="s">
        <v>38</v>
      </c>
      <c r="R367" s="1" t="s">
        <v>38</v>
      </c>
      <c r="S367" s="1" t="s">
        <v>38</v>
      </c>
      <c r="T367" s="1">
        <v>2</v>
      </c>
      <c r="U367" s="1" t="s">
        <v>7041</v>
      </c>
      <c r="V367" s="5" t="s">
        <v>38</v>
      </c>
      <c r="W367" s="1" t="s">
        <v>38</v>
      </c>
      <c r="X367" s="1" t="s">
        <v>38</v>
      </c>
      <c r="Y367" s="29" t="s">
        <v>10614</v>
      </c>
      <c r="Z367" s="1" t="s">
        <v>37</v>
      </c>
    </row>
    <row r="368" spans="1:26" s="6" customFormat="1" ht="60" customHeight="1" x14ac:dyDescent="0.2">
      <c r="A368" s="5">
        <v>365</v>
      </c>
      <c r="B368" s="1" t="s">
        <v>6223</v>
      </c>
      <c r="C368" s="1" t="s">
        <v>838</v>
      </c>
      <c r="D368" s="1" t="s">
        <v>838</v>
      </c>
      <c r="E368" s="1" t="s">
        <v>11083</v>
      </c>
      <c r="F368" s="1" t="s">
        <v>4453</v>
      </c>
      <c r="G368" s="4" t="s">
        <v>11103</v>
      </c>
      <c r="H368" s="1" t="s">
        <v>11102</v>
      </c>
      <c r="I368" s="1" t="s">
        <v>11090</v>
      </c>
      <c r="J368" s="1" t="s">
        <v>11083</v>
      </c>
      <c r="K368" s="1">
        <v>32.912295999999998</v>
      </c>
      <c r="L368" s="1">
        <v>73.649929</v>
      </c>
      <c r="M368" s="1">
        <v>5</v>
      </c>
      <c r="N368" s="1" t="s">
        <v>236</v>
      </c>
      <c r="O368" s="1" t="s">
        <v>38</v>
      </c>
      <c r="P368" s="1" t="s">
        <v>38</v>
      </c>
      <c r="Q368" s="1" t="s">
        <v>38</v>
      </c>
      <c r="R368" s="1" t="s">
        <v>38</v>
      </c>
      <c r="S368" s="1" t="s">
        <v>38</v>
      </c>
      <c r="T368" s="1">
        <v>2</v>
      </c>
      <c r="U368" s="1" t="s">
        <v>7017</v>
      </c>
      <c r="V368" s="5" t="s">
        <v>38</v>
      </c>
      <c r="W368" s="1" t="s">
        <v>38</v>
      </c>
      <c r="X368" s="1" t="s">
        <v>38</v>
      </c>
      <c r="Y368" s="29" t="s">
        <v>10614</v>
      </c>
      <c r="Z368" s="1" t="s">
        <v>37</v>
      </c>
    </row>
    <row r="369" spans="1:26" s="6" customFormat="1" ht="60" customHeight="1" x14ac:dyDescent="0.2">
      <c r="A369" s="5">
        <v>366</v>
      </c>
      <c r="B369" s="1" t="s">
        <v>6223</v>
      </c>
      <c r="C369" s="1" t="s">
        <v>838</v>
      </c>
      <c r="D369" s="1" t="s">
        <v>838</v>
      </c>
      <c r="E369" s="1" t="s">
        <v>11083</v>
      </c>
      <c r="F369" s="1" t="s">
        <v>4453</v>
      </c>
      <c r="G369" s="4" t="s">
        <v>11101</v>
      </c>
      <c r="H369" s="1" t="s">
        <v>11100</v>
      </c>
      <c r="I369" s="1" t="s">
        <v>11099</v>
      </c>
      <c r="J369" s="1" t="s">
        <v>11083</v>
      </c>
      <c r="K369" s="1">
        <v>32.911881999999999</v>
      </c>
      <c r="L369" s="1">
        <v>73.664869999999993</v>
      </c>
      <c r="M369" s="1">
        <v>7</v>
      </c>
      <c r="N369" s="1" t="s">
        <v>236</v>
      </c>
      <c r="O369" s="1" t="s">
        <v>38</v>
      </c>
      <c r="P369" s="1" t="s">
        <v>38</v>
      </c>
      <c r="Q369" s="1" t="s">
        <v>38</v>
      </c>
      <c r="R369" s="1" t="s">
        <v>38</v>
      </c>
      <c r="S369" s="1" t="s">
        <v>38</v>
      </c>
      <c r="T369" s="1">
        <v>2</v>
      </c>
      <c r="U369" s="1" t="s">
        <v>8585</v>
      </c>
      <c r="V369" s="5" t="s">
        <v>38</v>
      </c>
      <c r="W369" s="1" t="s">
        <v>38</v>
      </c>
      <c r="X369" s="1" t="s">
        <v>38</v>
      </c>
      <c r="Y369" s="29" t="s">
        <v>10614</v>
      </c>
      <c r="Z369" s="1" t="s">
        <v>37</v>
      </c>
    </row>
    <row r="370" spans="1:26" s="6" customFormat="1" ht="60" customHeight="1" x14ac:dyDescent="0.2">
      <c r="A370" s="5">
        <v>367</v>
      </c>
      <c r="B370" s="1" t="s">
        <v>6223</v>
      </c>
      <c r="C370" s="1" t="s">
        <v>838</v>
      </c>
      <c r="D370" s="1" t="s">
        <v>838</v>
      </c>
      <c r="E370" s="1" t="s">
        <v>11083</v>
      </c>
      <c r="F370" s="1" t="s">
        <v>4453</v>
      </c>
      <c r="G370" s="4" t="s">
        <v>11098</v>
      </c>
      <c r="H370" s="1" t="s">
        <v>11097</v>
      </c>
      <c r="I370" s="1" t="s">
        <v>11096</v>
      </c>
      <c r="J370" s="1" t="s">
        <v>11083</v>
      </c>
      <c r="K370" s="1">
        <v>32.906303000000001</v>
      </c>
      <c r="L370" s="1">
        <v>73.659679999999994</v>
      </c>
      <c r="M370" s="1">
        <v>5</v>
      </c>
      <c r="N370" s="1" t="s">
        <v>236</v>
      </c>
      <c r="O370" s="1" t="s">
        <v>38</v>
      </c>
      <c r="P370" s="1" t="s">
        <v>38</v>
      </c>
      <c r="Q370" s="1" t="s">
        <v>38</v>
      </c>
      <c r="R370" s="1" t="s">
        <v>38</v>
      </c>
      <c r="S370" s="1" t="s">
        <v>38</v>
      </c>
      <c r="T370" s="1">
        <v>2</v>
      </c>
      <c r="U370" s="1" t="s">
        <v>8022</v>
      </c>
      <c r="V370" s="5" t="s">
        <v>38</v>
      </c>
      <c r="W370" s="1" t="s">
        <v>38</v>
      </c>
      <c r="X370" s="1" t="s">
        <v>38</v>
      </c>
      <c r="Y370" s="29" t="s">
        <v>10614</v>
      </c>
      <c r="Z370" s="1" t="s">
        <v>37</v>
      </c>
    </row>
    <row r="371" spans="1:26" s="6" customFormat="1" ht="60" customHeight="1" x14ac:dyDescent="0.2">
      <c r="A371" s="5">
        <v>368</v>
      </c>
      <c r="B371" s="1" t="s">
        <v>6223</v>
      </c>
      <c r="C371" s="1" t="s">
        <v>838</v>
      </c>
      <c r="D371" s="1" t="s">
        <v>838</v>
      </c>
      <c r="E371" s="1" t="s">
        <v>11083</v>
      </c>
      <c r="F371" s="1" t="s">
        <v>4453</v>
      </c>
      <c r="G371" s="4" t="s">
        <v>11095</v>
      </c>
      <c r="H371" s="1" t="s">
        <v>11094</v>
      </c>
      <c r="I371" s="1" t="s">
        <v>11093</v>
      </c>
      <c r="J371" s="1" t="s">
        <v>11083</v>
      </c>
      <c r="K371" s="1">
        <v>32.891801999999998</v>
      </c>
      <c r="L371" s="1">
        <v>73.653073000000006</v>
      </c>
      <c r="M371" s="1">
        <v>5</v>
      </c>
      <c r="N371" s="1" t="s">
        <v>236</v>
      </c>
      <c r="O371" s="1" t="s">
        <v>38</v>
      </c>
      <c r="P371" s="1" t="s">
        <v>38</v>
      </c>
      <c r="Q371" s="1" t="s">
        <v>38</v>
      </c>
      <c r="R371" s="1" t="s">
        <v>38</v>
      </c>
      <c r="S371" s="1" t="s">
        <v>38</v>
      </c>
      <c r="T371" s="1">
        <v>2</v>
      </c>
      <c r="U371" s="1" t="s">
        <v>6321</v>
      </c>
      <c r="V371" s="5" t="s">
        <v>38</v>
      </c>
      <c r="W371" s="1" t="s">
        <v>38</v>
      </c>
      <c r="X371" s="1" t="s">
        <v>38</v>
      </c>
      <c r="Y371" s="29" t="s">
        <v>10614</v>
      </c>
      <c r="Z371" s="1" t="s">
        <v>37</v>
      </c>
    </row>
    <row r="372" spans="1:26" s="6" customFormat="1" ht="60" customHeight="1" x14ac:dyDescent="0.2">
      <c r="A372" s="5">
        <v>369</v>
      </c>
      <c r="B372" s="1" t="s">
        <v>6223</v>
      </c>
      <c r="C372" s="1" t="s">
        <v>838</v>
      </c>
      <c r="D372" s="1" t="s">
        <v>838</v>
      </c>
      <c r="E372" s="1" t="s">
        <v>11083</v>
      </c>
      <c r="F372" s="1" t="s">
        <v>4453</v>
      </c>
      <c r="G372" s="4" t="s">
        <v>11092</v>
      </c>
      <c r="H372" s="1" t="s">
        <v>11091</v>
      </c>
      <c r="I372" s="1" t="s">
        <v>11090</v>
      </c>
      <c r="J372" s="1" t="s">
        <v>11083</v>
      </c>
      <c r="K372" s="1">
        <v>32.888748</v>
      </c>
      <c r="L372" s="1">
        <v>73.662293000000005</v>
      </c>
      <c r="M372" s="1">
        <v>5</v>
      </c>
      <c r="N372" s="1" t="s">
        <v>236</v>
      </c>
      <c r="O372" s="1" t="s">
        <v>38</v>
      </c>
      <c r="P372" s="1" t="s">
        <v>38</v>
      </c>
      <c r="Q372" s="1" t="s">
        <v>38</v>
      </c>
      <c r="R372" s="1" t="s">
        <v>38</v>
      </c>
      <c r="S372" s="1" t="s">
        <v>38</v>
      </c>
      <c r="T372" s="1">
        <v>2</v>
      </c>
      <c r="U372" s="1" t="s">
        <v>6943</v>
      </c>
      <c r="V372" s="5" t="s">
        <v>38</v>
      </c>
      <c r="W372" s="1" t="s">
        <v>38</v>
      </c>
      <c r="X372" s="1" t="s">
        <v>38</v>
      </c>
      <c r="Y372" s="29" t="s">
        <v>10614</v>
      </c>
      <c r="Z372" s="1" t="s">
        <v>37</v>
      </c>
    </row>
    <row r="373" spans="1:26" s="6" customFormat="1" ht="60" customHeight="1" x14ac:dyDescent="0.2">
      <c r="A373" s="5">
        <v>370</v>
      </c>
      <c r="B373" s="1" t="s">
        <v>6223</v>
      </c>
      <c r="C373" s="1" t="s">
        <v>838</v>
      </c>
      <c r="D373" s="1" t="s">
        <v>838</v>
      </c>
      <c r="E373" s="1" t="s">
        <v>11083</v>
      </c>
      <c r="F373" s="1" t="s">
        <v>4453</v>
      </c>
      <c r="G373" s="4" t="s">
        <v>11089</v>
      </c>
      <c r="H373" s="1" t="s">
        <v>11088</v>
      </c>
      <c r="I373" s="1" t="s">
        <v>11087</v>
      </c>
      <c r="J373" s="1" t="s">
        <v>11083</v>
      </c>
      <c r="K373" s="1">
        <v>32.890652000000003</v>
      </c>
      <c r="L373" s="1">
        <v>73.653073000000006</v>
      </c>
      <c r="M373" s="1">
        <v>19</v>
      </c>
      <c r="N373" s="1" t="s">
        <v>236</v>
      </c>
      <c r="O373" s="1" t="s">
        <v>38</v>
      </c>
      <c r="P373" s="1" t="s">
        <v>38</v>
      </c>
      <c r="Q373" s="1" t="s">
        <v>38</v>
      </c>
      <c r="R373" s="1" t="s">
        <v>38</v>
      </c>
      <c r="S373" s="1" t="s">
        <v>38</v>
      </c>
      <c r="T373" s="1">
        <v>2</v>
      </c>
      <c r="U373" s="1" t="s">
        <v>6874</v>
      </c>
      <c r="V373" s="5" t="s">
        <v>38</v>
      </c>
      <c r="W373" s="1" t="s">
        <v>38</v>
      </c>
      <c r="X373" s="1" t="s">
        <v>38</v>
      </c>
      <c r="Y373" s="29" t="s">
        <v>10614</v>
      </c>
      <c r="Z373" s="1" t="s">
        <v>37</v>
      </c>
    </row>
    <row r="374" spans="1:26" s="6" customFormat="1" ht="60" customHeight="1" x14ac:dyDescent="0.2">
      <c r="A374" s="5">
        <v>371</v>
      </c>
      <c r="B374" s="1" t="s">
        <v>6223</v>
      </c>
      <c r="C374" s="1" t="s">
        <v>838</v>
      </c>
      <c r="D374" s="1" t="s">
        <v>838</v>
      </c>
      <c r="E374" s="1" t="s">
        <v>11083</v>
      </c>
      <c r="F374" s="1" t="s">
        <v>4453</v>
      </c>
      <c r="G374" s="4" t="s">
        <v>11086</v>
      </c>
      <c r="H374" s="1" t="s">
        <v>11085</v>
      </c>
      <c r="I374" s="1" t="s">
        <v>11084</v>
      </c>
      <c r="J374" s="1" t="s">
        <v>11083</v>
      </c>
      <c r="K374" s="1">
        <v>32.910248000000003</v>
      </c>
      <c r="L374" s="1">
        <v>73.653794000000005</v>
      </c>
      <c r="M374" s="1">
        <v>10</v>
      </c>
      <c r="N374" s="1" t="s">
        <v>236</v>
      </c>
      <c r="O374" s="1" t="s">
        <v>38</v>
      </c>
      <c r="P374" s="1" t="s">
        <v>38</v>
      </c>
      <c r="Q374" s="1" t="s">
        <v>38</v>
      </c>
      <c r="R374" s="1" t="s">
        <v>38</v>
      </c>
      <c r="S374" s="1" t="s">
        <v>38</v>
      </c>
      <c r="T374" s="1">
        <v>2</v>
      </c>
      <c r="U374" s="1" t="s">
        <v>6919</v>
      </c>
      <c r="V374" s="5" t="s">
        <v>38</v>
      </c>
      <c r="W374" s="1" t="s">
        <v>38</v>
      </c>
      <c r="X374" s="1" t="s">
        <v>38</v>
      </c>
      <c r="Y374" s="29" t="s">
        <v>10614</v>
      </c>
      <c r="Z374" s="1" t="s">
        <v>37</v>
      </c>
    </row>
    <row r="375" spans="1:26" s="6" customFormat="1" ht="60" customHeight="1" x14ac:dyDescent="0.2">
      <c r="A375" s="5">
        <v>372</v>
      </c>
      <c r="B375" s="1" t="s">
        <v>6223</v>
      </c>
      <c r="C375" s="1" t="s">
        <v>838</v>
      </c>
      <c r="D375" s="1" t="s">
        <v>838</v>
      </c>
      <c r="E375" s="1" t="s">
        <v>11078</v>
      </c>
      <c r="F375" s="1" t="s">
        <v>11082</v>
      </c>
      <c r="G375" s="4" t="s">
        <v>11081</v>
      </c>
      <c r="H375" s="1" t="s">
        <v>11080</v>
      </c>
      <c r="I375" s="1" t="s">
        <v>11079</v>
      </c>
      <c r="J375" s="1" t="s">
        <v>11078</v>
      </c>
      <c r="K375" s="1">
        <v>32.984400000000001</v>
      </c>
      <c r="L375" s="1">
        <v>73.756029999999996</v>
      </c>
      <c r="M375" s="1">
        <v>4</v>
      </c>
      <c r="N375" s="1" t="s">
        <v>236</v>
      </c>
      <c r="O375" s="1" t="s">
        <v>38</v>
      </c>
      <c r="P375" s="1" t="s">
        <v>38</v>
      </c>
      <c r="Q375" s="1" t="s">
        <v>38</v>
      </c>
      <c r="R375" s="1" t="s">
        <v>38</v>
      </c>
      <c r="S375" s="1" t="s">
        <v>38</v>
      </c>
      <c r="T375" s="1">
        <v>2</v>
      </c>
      <c r="U375" s="1" t="s">
        <v>6874</v>
      </c>
      <c r="V375" s="5" t="s">
        <v>38</v>
      </c>
      <c r="W375" s="1" t="s">
        <v>38</v>
      </c>
      <c r="X375" s="1" t="s">
        <v>38</v>
      </c>
      <c r="Y375" s="29" t="s">
        <v>10614</v>
      </c>
      <c r="Z375" s="1" t="s">
        <v>37</v>
      </c>
    </row>
    <row r="376" spans="1:26" s="6" customFormat="1" ht="60" customHeight="1" x14ac:dyDescent="0.2">
      <c r="A376" s="5">
        <v>373</v>
      </c>
      <c r="B376" s="1" t="s">
        <v>6223</v>
      </c>
      <c r="C376" s="1" t="s">
        <v>838</v>
      </c>
      <c r="D376" s="1" t="s">
        <v>838</v>
      </c>
      <c r="E376" s="1" t="s">
        <v>11073</v>
      </c>
      <c r="F376" s="1" t="s">
        <v>11077</v>
      </c>
      <c r="G376" s="4" t="s">
        <v>11076</v>
      </c>
      <c r="H376" s="1" t="s">
        <v>11075</v>
      </c>
      <c r="I376" s="1" t="s">
        <v>11074</v>
      </c>
      <c r="J376" s="1" t="s">
        <v>11073</v>
      </c>
      <c r="K376" s="1">
        <v>32.999699999999997</v>
      </c>
      <c r="L376" s="1">
        <v>73.732240000000004</v>
      </c>
      <c r="M376" s="1">
        <v>7</v>
      </c>
      <c r="N376" s="1" t="s">
        <v>236</v>
      </c>
      <c r="O376" s="1" t="s">
        <v>38</v>
      </c>
      <c r="P376" s="1" t="s">
        <v>38</v>
      </c>
      <c r="Q376" s="1" t="s">
        <v>38</v>
      </c>
      <c r="R376" s="1" t="s">
        <v>38</v>
      </c>
      <c r="S376" s="1" t="s">
        <v>38</v>
      </c>
      <c r="T376" s="1">
        <v>2</v>
      </c>
      <c r="U376" s="1" t="s">
        <v>10984</v>
      </c>
      <c r="V376" s="5" t="s">
        <v>38</v>
      </c>
      <c r="W376" s="1" t="s">
        <v>38</v>
      </c>
      <c r="X376" s="1" t="s">
        <v>38</v>
      </c>
      <c r="Y376" s="29" t="s">
        <v>10614</v>
      </c>
      <c r="Z376" s="1" t="s">
        <v>37</v>
      </c>
    </row>
    <row r="377" spans="1:26" s="6" customFormat="1" ht="60" customHeight="1" x14ac:dyDescent="0.2">
      <c r="A377" s="5">
        <v>374</v>
      </c>
      <c r="B377" s="1" t="s">
        <v>6223</v>
      </c>
      <c r="C377" s="1" t="s">
        <v>838</v>
      </c>
      <c r="D377" s="1" t="s">
        <v>838</v>
      </c>
      <c r="E377" s="1" t="s">
        <v>11070</v>
      </c>
      <c r="F377" s="1" t="s">
        <v>4453</v>
      </c>
      <c r="G377" s="4" t="s">
        <v>11072</v>
      </c>
      <c r="H377" s="1" t="s">
        <v>11071</v>
      </c>
      <c r="I377" s="1" t="s">
        <v>38</v>
      </c>
      <c r="J377" s="1" t="s">
        <v>11070</v>
      </c>
      <c r="K377" s="1">
        <v>32.904229999999998</v>
      </c>
      <c r="L377" s="1">
        <v>73.676400000000001</v>
      </c>
      <c r="M377" s="1">
        <v>4</v>
      </c>
      <c r="N377" s="1" t="s">
        <v>236</v>
      </c>
      <c r="O377" s="1" t="s">
        <v>38</v>
      </c>
      <c r="P377" s="1" t="s">
        <v>38</v>
      </c>
      <c r="Q377" s="1" t="s">
        <v>38</v>
      </c>
      <c r="R377" s="1" t="s">
        <v>38</v>
      </c>
      <c r="S377" s="1" t="s">
        <v>38</v>
      </c>
      <c r="T377" s="1">
        <v>2</v>
      </c>
      <c r="U377" s="1" t="s">
        <v>7041</v>
      </c>
      <c r="V377" s="5" t="s">
        <v>38</v>
      </c>
      <c r="W377" s="1" t="s">
        <v>38</v>
      </c>
      <c r="X377" s="1" t="s">
        <v>38</v>
      </c>
      <c r="Y377" s="29" t="s">
        <v>10614</v>
      </c>
      <c r="Z377" s="1" t="s">
        <v>37</v>
      </c>
    </row>
    <row r="378" spans="1:26" s="6" customFormat="1" ht="60" customHeight="1" x14ac:dyDescent="0.2">
      <c r="A378" s="5">
        <v>375</v>
      </c>
      <c r="B378" s="1" t="s">
        <v>6223</v>
      </c>
      <c r="C378" s="1" t="s">
        <v>704</v>
      </c>
      <c r="D378" s="1" t="s">
        <v>739</v>
      </c>
      <c r="E378" s="1" t="s">
        <v>1502</v>
      </c>
      <c r="F378" s="1" t="s">
        <v>4187</v>
      </c>
      <c r="G378" s="4" t="s">
        <v>11069</v>
      </c>
      <c r="H378" s="1" t="s">
        <v>11068</v>
      </c>
      <c r="I378" s="1" t="s">
        <v>11067</v>
      </c>
      <c r="J378" s="1" t="s">
        <v>1502</v>
      </c>
      <c r="K378" s="1">
        <v>32.438549999999999</v>
      </c>
      <c r="L378" s="1">
        <v>72.667100000000005</v>
      </c>
      <c r="M378" s="1">
        <v>21</v>
      </c>
      <c r="N378" s="1" t="s">
        <v>236</v>
      </c>
      <c r="O378" s="1" t="s">
        <v>38</v>
      </c>
      <c r="P378" s="1" t="s">
        <v>38</v>
      </c>
      <c r="Q378" s="1" t="s">
        <v>38</v>
      </c>
      <c r="R378" s="1" t="s">
        <v>38</v>
      </c>
      <c r="S378" s="1" t="s">
        <v>38</v>
      </c>
      <c r="T378" s="1">
        <v>2</v>
      </c>
      <c r="U378" s="1" t="s">
        <v>8250</v>
      </c>
      <c r="V378" s="5" t="s">
        <v>38</v>
      </c>
      <c r="W378" s="1" t="s">
        <v>38</v>
      </c>
      <c r="X378" s="1" t="s">
        <v>38</v>
      </c>
      <c r="Y378" s="29" t="s">
        <v>10614</v>
      </c>
      <c r="Z378" s="1" t="s">
        <v>37</v>
      </c>
    </row>
    <row r="379" spans="1:26" s="6" customFormat="1" ht="60" customHeight="1" x14ac:dyDescent="0.2">
      <c r="A379" s="5">
        <v>376</v>
      </c>
      <c r="B379" s="1" t="s">
        <v>6223</v>
      </c>
      <c r="C379" s="1" t="s">
        <v>704</v>
      </c>
      <c r="D379" s="1" t="s">
        <v>739</v>
      </c>
      <c r="E379" s="1" t="s">
        <v>4165</v>
      </c>
      <c r="F379" s="1" t="s">
        <v>4181</v>
      </c>
      <c r="G379" s="4" t="s">
        <v>11066</v>
      </c>
      <c r="H379" s="1" t="s">
        <v>11065</v>
      </c>
      <c r="I379" s="1" t="s">
        <v>11064</v>
      </c>
      <c r="J379" s="1" t="s">
        <v>4165</v>
      </c>
      <c r="K379" s="1">
        <v>32.603659999999998</v>
      </c>
      <c r="L379" s="1">
        <v>73.17944</v>
      </c>
      <c r="M379" s="1">
        <v>5</v>
      </c>
      <c r="N379" s="1" t="s">
        <v>236</v>
      </c>
      <c r="O379" s="1" t="s">
        <v>38</v>
      </c>
      <c r="P379" s="1" t="s">
        <v>38</v>
      </c>
      <c r="Q379" s="1" t="s">
        <v>38</v>
      </c>
      <c r="R379" s="1" t="s">
        <v>38</v>
      </c>
      <c r="S379" s="1" t="s">
        <v>38</v>
      </c>
      <c r="T379" s="1">
        <v>2</v>
      </c>
      <c r="U379" s="1" t="s">
        <v>10844</v>
      </c>
      <c r="V379" s="5" t="s">
        <v>38</v>
      </c>
      <c r="W379" s="1" t="s">
        <v>38</v>
      </c>
      <c r="X379" s="1" t="s">
        <v>38</v>
      </c>
      <c r="Y379" s="29" t="s">
        <v>10614</v>
      </c>
      <c r="Z379" s="1" t="s">
        <v>37</v>
      </c>
    </row>
    <row r="380" spans="1:26" s="6" customFormat="1" ht="60" customHeight="1" x14ac:dyDescent="0.2">
      <c r="A380" s="5">
        <v>377</v>
      </c>
      <c r="B380" s="1" t="s">
        <v>6223</v>
      </c>
      <c r="C380" s="1" t="s">
        <v>704</v>
      </c>
      <c r="D380" s="1" t="s">
        <v>739</v>
      </c>
      <c r="E380" s="1" t="s">
        <v>4165</v>
      </c>
      <c r="F380" s="1" t="s">
        <v>4181</v>
      </c>
      <c r="G380" s="4" t="s">
        <v>11063</v>
      </c>
      <c r="H380" s="1" t="s">
        <v>11062</v>
      </c>
      <c r="I380" s="1" t="s">
        <v>11061</v>
      </c>
      <c r="J380" s="1" t="s">
        <v>4165</v>
      </c>
      <c r="K380" s="1">
        <v>32.600796000000003</v>
      </c>
      <c r="L380" s="1">
        <v>73.178359999999998</v>
      </c>
      <c r="M380" s="1">
        <v>38</v>
      </c>
      <c r="N380" s="1" t="s">
        <v>236</v>
      </c>
      <c r="O380" s="1" t="s">
        <v>38</v>
      </c>
      <c r="P380" s="1" t="s">
        <v>38</v>
      </c>
      <c r="Q380" s="1" t="s">
        <v>38</v>
      </c>
      <c r="R380" s="1" t="s">
        <v>38</v>
      </c>
      <c r="S380" s="1" t="s">
        <v>38</v>
      </c>
      <c r="T380" s="1">
        <v>2</v>
      </c>
      <c r="U380" s="1" t="s">
        <v>8250</v>
      </c>
      <c r="V380" s="5" t="s">
        <v>38</v>
      </c>
      <c r="W380" s="1" t="s">
        <v>38</v>
      </c>
      <c r="X380" s="1" t="s">
        <v>38</v>
      </c>
      <c r="Y380" s="29" t="s">
        <v>10614</v>
      </c>
      <c r="Z380" s="1" t="s">
        <v>37</v>
      </c>
    </row>
    <row r="381" spans="1:26" s="6" customFormat="1" ht="60" customHeight="1" x14ac:dyDescent="0.2">
      <c r="A381" s="5">
        <v>378</v>
      </c>
      <c r="B381" s="1" t="s">
        <v>6223</v>
      </c>
      <c r="C381" s="1" t="s">
        <v>704</v>
      </c>
      <c r="D381" s="1" t="s">
        <v>739</v>
      </c>
      <c r="E381" s="1" t="s">
        <v>4186</v>
      </c>
      <c r="F381" s="1" t="s">
        <v>4187</v>
      </c>
      <c r="G381" s="1" t="s">
        <v>11060</v>
      </c>
      <c r="H381" s="1" t="s">
        <v>11059</v>
      </c>
      <c r="I381" s="1" t="s">
        <v>11058</v>
      </c>
      <c r="J381" s="1" t="s">
        <v>4186</v>
      </c>
      <c r="K381" s="1">
        <v>32.444400000000002</v>
      </c>
      <c r="L381" s="1">
        <v>72.702740000000006</v>
      </c>
      <c r="M381" s="1">
        <v>27</v>
      </c>
      <c r="N381" s="1" t="s">
        <v>236</v>
      </c>
      <c r="O381" s="1" t="s">
        <v>38</v>
      </c>
      <c r="P381" s="1" t="s">
        <v>38</v>
      </c>
      <c r="Q381" s="1" t="s">
        <v>38</v>
      </c>
      <c r="R381" s="1" t="s">
        <v>38</v>
      </c>
      <c r="S381" s="1" t="s">
        <v>38</v>
      </c>
      <c r="T381" s="1">
        <v>2</v>
      </c>
      <c r="U381" s="1" t="s">
        <v>7026</v>
      </c>
      <c r="V381" s="5" t="s">
        <v>38</v>
      </c>
      <c r="W381" s="1" t="s">
        <v>38</v>
      </c>
      <c r="X381" s="1" t="s">
        <v>38</v>
      </c>
      <c r="Y381" s="29" t="s">
        <v>10614</v>
      </c>
      <c r="Z381" s="1" t="s">
        <v>37</v>
      </c>
    </row>
    <row r="382" spans="1:26" s="6" customFormat="1" ht="60" customHeight="1" x14ac:dyDescent="0.2">
      <c r="A382" s="5">
        <v>379</v>
      </c>
      <c r="B382" s="1" t="s">
        <v>6223</v>
      </c>
      <c r="C382" s="1" t="s">
        <v>704</v>
      </c>
      <c r="D382" s="1" t="s">
        <v>739</v>
      </c>
      <c r="E382" s="1" t="s">
        <v>4186</v>
      </c>
      <c r="F382" s="1" t="s">
        <v>4187</v>
      </c>
      <c r="G382" s="1" t="s">
        <v>11057</v>
      </c>
      <c r="H382" s="1" t="s">
        <v>11056</v>
      </c>
      <c r="I382" s="1" t="s">
        <v>11055</v>
      </c>
      <c r="J382" s="1" t="s">
        <v>4186</v>
      </c>
      <c r="K382" s="1">
        <v>32.44097</v>
      </c>
      <c r="L382" s="1">
        <v>72.668310000000005</v>
      </c>
      <c r="M382" s="1">
        <v>6</v>
      </c>
      <c r="N382" s="1" t="s">
        <v>236</v>
      </c>
      <c r="O382" s="1" t="s">
        <v>38</v>
      </c>
      <c r="P382" s="1" t="s">
        <v>38</v>
      </c>
      <c r="Q382" s="1" t="s">
        <v>38</v>
      </c>
      <c r="R382" s="1" t="s">
        <v>38</v>
      </c>
      <c r="S382" s="1" t="s">
        <v>38</v>
      </c>
      <c r="T382" s="1">
        <v>2</v>
      </c>
      <c r="U382" s="1" t="s">
        <v>10767</v>
      </c>
      <c r="V382" s="5" t="s">
        <v>38</v>
      </c>
      <c r="W382" s="1" t="s">
        <v>38</v>
      </c>
      <c r="X382" s="1" t="s">
        <v>38</v>
      </c>
      <c r="Y382" s="29" t="s">
        <v>10614</v>
      </c>
      <c r="Z382" s="1" t="s">
        <v>37</v>
      </c>
    </row>
    <row r="383" spans="1:26" s="6" customFormat="1" ht="60" customHeight="1" x14ac:dyDescent="0.2">
      <c r="A383" s="5">
        <v>380</v>
      </c>
      <c r="B383" s="1" t="s">
        <v>6223</v>
      </c>
      <c r="C383" s="1" t="s">
        <v>704</v>
      </c>
      <c r="D383" s="1" t="s">
        <v>739</v>
      </c>
      <c r="E383" s="1" t="s">
        <v>4165</v>
      </c>
      <c r="F383" s="1" t="s">
        <v>4181</v>
      </c>
      <c r="G383" s="1" t="s">
        <v>11054</v>
      </c>
      <c r="H383" s="1" t="s">
        <v>11053</v>
      </c>
      <c r="I383" s="1" t="s">
        <v>11052</v>
      </c>
      <c r="J383" s="1" t="s">
        <v>4165</v>
      </c>
      <c r="K383" s="1">
        <v>32.599755000000002</v>
      </c>
      <c r="L383" s="1">
        <v>73.196793999999997</v>
      </c>
      <c r="M383" s="1">
        <v>8</v>
      </c>
      <c r="N383" s="1" t="s">
        <v>236</v>
      </c>
      <c r="O383" s="1" t="s">
        <v>38</v>
      </c>
      <c r="P383" s="1" t="s">
        <v>38</v>
      </c>
      <c r="Q383" s="1" t="s">
        <v>38</v>
      </c>
      <c r="R383" s="1" t="s">
        <v>38</v>
      </c>
      <c r="S383" s="1" t="s">
        <v>38</v>
      </c>
      <c r="T383" s="1">
        <v>2</v>
      </c>
      <c r="U383" s="1" t="s">
        <v>8699</v>
      </c>
      <c r="V383" s="5" t="s">
        <v>38</v>
      </c>
      <c r="W383" s="1" t="s">
        <v>38</v>
      </c>
      <c r="X383" s="1" t="s">
        <v>38</v>
      </c>
      <c r="Y383" s="29" t="s">
        <v>10614</v>
      </c>
      <c r="Z383" s="1" t="s">
        <v>37</v>
      </c>
    </row>
    <row r="384" spans="1:26" s="6" customFormat="1" ht="60" customHeight="1" x14ac:dyDescent="0.2">
      <c r="A384" s="5">
        <v>381</v>
      </c>
      <c r="B384" s="4" t="s">
        <v>6223</v>
      </c>
      <c r="C384" s="4" t="s">
        <v>1549</v>
      </c>
      <c r="D384" s="4" t="s">
        <v>1583</v>
      </c>
      <c r="E384" s="4" t="s">
        <v>11047</v>
      </c>
      <c r="F384" s="4" t="s">
        <v>11051</v>
      </c>
      <c r="G384" s="4" t="s">
        <v>11050</v>
      </c>
      <c r="H384" s="4" t="s">
        <v>11049</v>
      </c>
      <c r="I384" s="4" t="s">
        <v>11048</v>
      </c>
      <c r="J384" s="4" t="s">
        <v>11047</v>
      </c>
      <c r="K384" s="4">
        <v>73.417277999999996</v>
      </c>
      <c r="L384" s="4">
        <v>33.377274999999997</v>
      </c>
      <c r="M384" s="4">
        <v>7</v>
      </c>
      <c r="N384" s="4" t="s">
        <v>1612</v>
      </c>
      <c r="O384" s="1" t="s">
        <v>38</v>
      </c>
      <c r="P384" s="4" t="s">
        <v>211</v>
      </c>
      <c r="Q384" s="4">
        <v>340</v>
      </c>
      <c r="R384" s="4">
        <v>2</v>
      </c>
      <c r="S384" s="1" t="s">
        <v>38</v>
      </c>
      <c r="T384" s="1" t="s">
        <v>38</v>
      </c>
      <c r="U384" s="4" t="s">
        <v>6926</v>
      </c>
      <c r="V384" s="5" t="s">
        <v>38</v>
      </c>
      <c r="W384" s="1" t="s">
        <v>38</v>
      </c>
      <c r="X384" s="1" t="s">
        <v>38</v>
      </c>
      <c r="Y384" s="29" t="s">
        <v>10614</v>
      </c>
      <c r="Z384" s="4" t="s">
        <v>37</v>
      </c>
    </row>
    <row r="385" spans="1:26" s="6" customFormat="1" ht="60" customHeight="1" x14ac:dyDescent="0.2">
      <c r="A385" s="5">
        <v>382</v>
      </c>
      <c r="B385" s="4" t="s">
        <v>6223</v>
      </c>
      <c r="C385" s="4" t="s">
        <v>1549</v>
      </c>
      <c r="D385" s="4" t="s">
        <v>1583</v>
      </c>
      <c r="E385" s="4" t="s">
        <v>11042</v>
      </c>
      <c r="F385" s="4" t="s">
        <v>11046</v>
      </c>
      <c r="G385" s="4" t="s">
        <v>11045</v>
      </c>
      <c r="H385" s="4" t="s">
        <v>11044</v>
      </c>
      <c r="I385" s="4" t="s">
        <v>11043</v>
      </c>
      <c r="J385" s="4" t="s">
        <v>11042</v>
      </c>
      <c r="K385" s="4">
        <v>73.238884999999996</v>
      </c>
      <c r="L385" s="4">
        <v>33.361980000000003</v>
      </c>
      <c r="M385" s="4">
        <v>6</v>
      </c>
      <c r="N385" s="4" t="s">
        <v>745</v>
      </c>
      <c r="O385" s="1" t="s">
        <v>38</v>
      </c>
      <c r="P385" s="4" t="s">
        <v>1620</v>
      </c>
      <c r="Q385" s="4">
        <v>340</v>
      </c>
      <c r="R385" s="4">
        <v>2</v>
      </c>
      <c r="S385" s="1" t="s">
        <v>38</v>
      </c>
      <c r="T385" s="1" t="s">
        <v>38</v>
      </c>
      <c r="U385" s="4" t="s">
        <v>11041</v>
      </c>
      <c r="V385" s="5" t="s">
        <v>38</v>
      </c>
      <c r="W385" s="1" t="s">
        <v>38</v>
      </c>
      <c r="X385" s="1" t="s">
        <v>38</v>
      </c>
      <c r="Y385" s="29" t="s">
        <v>10614</v>
      </c>
      <c r="Z385" s="4" t="s">
        <v>37</v>
      </c>
    </row>
    <row r="386" spans="1:26" s="6" customFormat="1" ht="60" customHeight="1" x14ac:dyDescent="0.2">
      <c r="A386" s="5">
        <v>383</v>
      </c>
      <c r="B386" s="4" t="s">
        <v>6223</v>
      </c>
      <c r="C386" s="4" t="s">
        <v>1549</v>
      </c>
      <c r="D386" s="4" t="s">
        <v>1583</v>
      </c>
      <c r="E386" s="4" t="s">
        <v>11036</v>
      </c>
      <c r="F386" s="4" t="s">
        <v>11040</v>
      </c>
      <c r="G386" s="4" t="s">
        <v>11039</v>
      </c>
      <c r="H386" s="4" t="s">
        <v>11038</v>
      </c>
      <c r="I386" s="4" t="s">
        <v>11037</v>
      </c>
      <c r="J386" s="4" t="s">
        <v>11036</v>
      </c>
      <c r="K386" s="4">
        <v>73.197534000000005</v>
      </c>
      <c r="L386" s="4">
        <v>33.209437000000001</v>
      </c>
      <c r="M386" s="4">
        <v>6</v>
      </c>
      <c r="N386" s="4" t="s">
        <v>745</v>
      </c>
      <c r="O386" s="1" t="s">
        <v>38</v>
      </c>
      <c r="P386" s="4" t="s">
        <v>10878</v>
      </c>
      <c r="Q386" s="1" t="s">
        <v>38</v>
      </c>
      <c r="R386" s="1" t="s">
        <v>38</v>
      </c>
      <c r="S386" s="4">
        <v>4</v>
      </c>
      <c r="T386" s="1" t="s">
        <v>38</v>
      </c>
      <c r="U386" s="4" t="s">
        <v>8005</v>
      </c>
      <c r="V386" s="5" t="s">
        <v>38</v>
      </c>
      <c r="W386" s="1" t="s">
        <v>38</v>
      </c>
      <c r="X386" s="1" t="s">
        <v>38</v>
      </c>
      <c r="Y386" s="29" t="s">
        <v>10614</v>
      </c>
      <c r="Z386" s="4" t="s">
        <v>37</v>
      </c>
    </row>
    <row r="387" spans="1:26" s="6" customFormat="1" ht="60" customHeight="1" x14ac:dyDescent="0.2">
      <c r="A387" s="5">
        <v>384</v>
      </c>
      <c r="B387" s="4" t="s">
        <v>6223</v>
      </c>
      <c r="C387" s="4" t="s">
        <v>1549</v>
      </c>
      <c r="D387" s="4" t="s">
        <v>1583</v>
      </c>
      <c r="E387" s="4" t="s">
        <v>11032</v>
      </c>
      <c r="F387" s="4" t="s">
        <v>11032</v>
      </c>
      <c r="G387" s="4" t="s">
        <v>11035</v>
      </c>
      <c r="H387" s="4" t="s">
        <v>11034</v>
      </c>
      <c r="I387" s="4" t="s">
        <v>11033</v>
      </c>
      <c r="J387" s="4" t="s">
        <v>11032</v>
      </c>
      <c r="K387" s="4">
        <v>73.360600000000005</v>
      </c>
      <c r="L387" s="4">
        <v>33.2881</v>
      </c>
      <c r="M387" s="4">
        <v>4</v>
      </c>
      <c r="N387" s="4" t="s">
        <v>745</v>
      </c>
      <c r="O387" s="1" t="s">
        <v>38</v>
      </c>
      <c r="P387" s="4" t="s">
        <v>10860</v>
      </c>
      <c r="Q387" s="1" t="s">
        <v>38</v>
      </c>
      <c r="R387" s="1" t="s">
        <v>38</v>
      </c>
      <c r="S387" s="4"/>
      <c r="T387" s="4">
        <v>4</v>
      </c>
      <c r="U387" s="4" t="s">
        <v>6943</v>
      </c>
      <c r="V387" s="5" t="s">
        <v>38</v>
      </c>
      <c r="W387" s="1" t="s">
        <v>38</v>
      </c>
      <c r="X387" s="1" t="s">
        <v>38</v>
      </c>
      <c r="Y387" s="29" t="s">
        <v>10614</v>
      </c>
      <c r="Z387" s="4" t="s">
        <v>37</v>
      </c>
    </row>
    <row r="388" spans="1:26" s="6" customFormat="1" ht="60" customHeight="1" x14ac:dyDescent="0.2">
      <c r="A388" s="5">
        <v>385</v>
      </c>
      <c r="B388" s="4" t="s">
        <v>6223</v>
      </c>
      <c r="C388" s="4" t="s">
        <v>1549</v>
      </c>
      <c r="D388" s="4" t="s">
        <v>1583</v>
      </c>
      <c r="E388" s="4" t="s">
        <v>11028</v>
      </c>
      <c r="F388" s="4" t="s">
        <v>9406</v>
      </c>
      <c r="G388" s="4" t="s">
        <v>11031</v>
      </c>
      <c r="H388" s="4" t="s">
        <v>11030</v>
      </c>
      <c r="I388" s="4" t="s">
        <v>11029</v>
      </c>
      <c r="J388" s="4" t="s">
        <v>11028</v>
      </c>
      <c r="K388" s="4">
        <v>73.315785000000005</v>
      </c>
      <c r="L388" s="4">
        <v>33.241895</v>
      </c>
      <c r="M388" s="4">
        <v>7</v>
      </c>
      <c r="N388" s="4" t="s">
        <v>745</v>
      </c>
      <c r="O388" s="1" t="s">
        <v>38</v>
      </c>
      <c r="P388" s="4" t="s">
        <v>10860</v>
      </c>
      <c r="Q388" s="1" t="s">
        <v>38</v>
      </c>
      <c r="R388" s="1" t="s">
        <v>38</v>
      </c>
      <c r="S388" s="1" t="s">
        <v>38</v>
      </c>
      <c r="T388" s="4">
        <v>4</v>
      </c>
      <c r="U388" s="4" t="s">
        <v>10984</v>
      </c>
      <c r="V388" s="5" t="s">
        <v>38</v>
      </c>
      <c r="W388" s="1" t="s">
        <v>38</v>
      </c>
      <c r="X388" s="1" t="s">
        <v>38</v>
      </c>
      <c r="Y388" s="29" t="s">
        <v>10614</v>
      </c>
      <c r="Z388" s="4" t="s">
        <v>37</v>
      </c>
    </row>
    <row r="389" spans="1:26" s="6" customFormat="1" ht="60" customHeight="1" x14ac:dyDescent="0.2">
      <c r="A389" s="5">
        <v>386</v>
      </c>
      <c r="B389" s="4" t="s">
        <v>6223</v>
      </c>
      <c r="C389" s="4" t="s">
        <v>1549</v>
      </c>
      <c r="D389" s="4" t="s">
        <v>1583</v>
      </c>
      <c r="E389" s="4" t="s">
        <v>11023</v>
      </c>
      <c r="F389" s="4" t="s">
        <v>11027</v>
      </c>
      <c r="G389" s="4" t="s">
        <v>11026</v>
      </c>
      <c r="H389" s="4" t="s">
        <v>11025</v>
      </c>
      <c r="I389" s="4" t="s">
        <v>11024</v>
      </c>
      <c r="J389" s="4" t="s">
        <v>11023</v>
      </c>
      <c r="K389" s="4">
        <v>73.203047999999995</v>
      </c>
      <c r="L389" s="4">
        <v>33.154293000000003</v>
      </c>
      <c r="M389" s="4">
        <v>6</v>
      </c>
      <c r="N389" s="4" t="s">
        <v>1612</v>
      </c>
      <c r="O389" s="1" t="s">
        <v>38</v>
      </c>
      <c r="P389" s="4" t="s">
        <v>11014</v>
      </c>
      <c r="Q389" s="1" t="s">
        <v>38</v>
      </c>
      <c r="R389" s="1" t="s">
        <v>38</v>
      </c>
      <c r="S389" s="1" t="s">
        <v>38</v>
      </c>
      <c r="T389" s="4">
        <v>4</v>
      </c>
      <c r="U389" s="4" t="s">
        <v>6321</v>
      </c>
      <c r="V389" s="5" t="s">
        <v>38</v>
      </c>
      <c r="W389" s="1" t="s">
        <v>38</v>
      </c>
      <c r="X389" s="1" t="s">
        <v>38</v>
      </c>
      <c r="Y389" s="29" t="s">
        <v>10614</v>
      </c>
      <c r="Z389" s="4" t="s">
        <v>37</v>
      </c>
    </row>
    <row r="390" spans="1:26" s="6" customFormat="1" ht="60" customHeight="1" x14ac:dyDescent="0.2">
      <c r="A390" s="5">
        <v>387</v>
      </c>
      <c r="B390" s="4" t="s">
        <v>6223</v>
      </c>
      <c r="C390" s="4" t="s">
        <v>1549</v>
      </c>
      <c r="D390" s="4" t="s">
        <v>1583</v>
      </c>
      <c r="E390" s="4" t="s">
        <v>4687</v>
      </c>
      <c r="F390" s="4" t="s">
        <v>1615</v>
      </c>
      <c r="G390" s="4" t="s">
        <v>11022</v>
      </c>
      <c r="H390" s="4" t="s">
        <v>11021</v>
      </c>
      <c r="I390" s="4" t="s">
        <v>11020</v>
      </c>
      <c r="J390" s="4" t="s">
        <v>4687</v>
      </c>
      <c r="K390" s="4">
        <v>73.125178000000005</v>
      </c>
      <c r="L390" s="4">
        <v>33.201500000000003</v>
      </c>
      <c r="M390" s="4">
        <v>6</v>
      </c>
      <c r="N390" s="4" t="s">
        <v>11019</v>
      </c>
      <c r="O390" s="1" t="s">
        <v>38</v>
      </c>
      <c r="P390" s="4" t="s">
        <v>11014</v>
      </c>
      <c r="Q390" s="1" t="s">
        <v>38</v>
      </c>
      <c r="R390" s="1" t="s">
        <v>38</v>
      </c>
      <c r="S390" s="1" t="s">
        <v>38</v>
      </c>
      <c r="T390" s="4">
        <v>4</v>
      </c>
      <c r="U390" s="4" t="s">
        <v>10966</v>
      </c>
      <c r="V390" s="5" t="s">
        <v>38</v>
      </c>
      <c r="W390" s="1" t="s">
        <v>38</v>
      </c>
      <c r="X390" s="1" t="s">
        <v>38</v>
      </c>
      <c r="Y390" s="29" t="s">
        <v>10614</v>
      </c>
      <c r="Z390" s="4" t="s">
        <v>37</v>
      </c>
    </row>
    <row r="391" spans="1:26" s="6" customFormat="1" ht="60" customHeight="1" x14ac:dyDescent="0.2">
      <c r="A391" s="5">
        <v>388</v>
      </c>
      <c r="B391" s="4" t="s">
        <v>6223</v>
      </c>
      <c r="C391" s="4" t="s">
        <v>1549</v>
      </c>
      <c r="D391" s="4" t="s">
        <v>1583</v>
      </c>
      <c r="E391" s="4" t="s">
        <v>4687</v>
      </c>
      <c r="F391" s="4" t="s">
        <v>1615</v>
      </c>
      <c r="G391" s="4" t="s">
        <v>11018</v>
      </c>
      <c r="H391" s="4" t="s">
        <v>11017</v>
      </c>
      <c r="I391" s="4" t="s">
        <v>11016</v>
      </c>
      <c r="J391" s="4" t="s">
        <v>4687</v>
      </c>
      <c r="K391" s="4">
        <v>73.121889999999993</v>
      </c>
      <c r="L391" s="4">
        <v>33.203969999999998</v>
      </c>
      <c r="M391" s="4">
        <v>8</v>
      </c>
      <c r="N391" s="4" t="s">
        <v>11015</v>
      </c>
      <c r="O391" s="1" t="s">
        <v>38</v>
      </c>
      <c r="P391" s="4" t="s">
        <v>11014</v>
      </c>
      <c r="Q391" s="1" t="s">
        <v>38</v>
      </c>
      <c r="R391" s="1" t="s">
        <v>38</v>
      </c>
      <c r="S391" s="1" t="s">
        <v>38</v>
      </c>
      <c r="T391" s="4">
        <v>4</v>
      </c>
      <c r="U391" s="4" t="s">
        <v>10966</v>
      </c>
      <c r="V391" s="5" t="s">
        <v>38</v>
      </c>
      <c r="W391" s="1" t="s">
        <v>38</v>
      </c>
      <c r="X391" s="1" t="s">
        <v>38</v>
      </c>
      <c r="Y391" s="29" t="s">
        <v>10614</v>
      </c>
      <c r="Z391" s="4" t="s">
        <v>37</v>
      </c>
    </row>
    <row r="392" spans="1:26" s="6" customFormat="1" ht="60" customHeight="1" x14ac:dyDescent="0.2">
      <c r="A392" s="5">
        <v>389</v>
      </c>
      <c r="B392" s="4" t="s">
        <v>6223</v>
      </c>
      <c r="C392" s="4" t="s">
        <v>1549</v>
      </c>
      <c r="D392" s="4" t="s">
        <v>1650</v>
      </c>
      <c r="E392" s="4" t="s">
        <v>10989</v>
      </c>
      <c r="F392" s="4" t="s">
        <v>1650</v>
      </c>
      <c r="G392" s="4" t="s">
        <v>11013</v>
      </c>
      <c r="H392" s="4" t="s">
        <v>11012</v>
      </c>
      <c r="I392" s="4" t="s">
        <v>11011</v>
      </c>
      <c r="J392" s="4" t="s">
        <v>10989</v>
      </c>
      <c r="K392" s="4">
        <v>73.397499999999994</v>
      </c>
      <c r="L392" s="4">
        <v>33.398200000000003</v>
      </c>
      <c r="M392" s="4">
        <v>4</v>
      </c>
      <c r="N392" s="4" t="s">
        <v>10988</v>
      </c>
      <c r="O392" s="1" t="s">
        <v>38</v>
      </c>
      <c r="P392" s="4" t="s">
        <v>11010</v>
      </c>
      <c r="Q392" s="1" t="s">
        <v>38</v>
      </c>
      <c r="R392" s="1" t="s">
        <v>38</v>
      </c>
      <c r="S392" s="4">
        <v>3</v>
      </c>
      <c r="T392" s="1" t="s">
        <v>38</v>
      </c>
      <c r="U392" s="4" t="s">
        <v>10767</v>
      </c>
      <c r="V392" s="5" t="s">
        <v>38</v>
      </c>
      <c r="W392" s="1" t="s">
        <v>38</v>
      </c>
      <c r="X392" s="1" t="s">
        <v>38</v>
      </c>
      <c r="Y392" s="29" t="s">
        <v>10614</v>
      </c>
      <c r="Z392" s="4" t="s">
        <v>37</v>
      </c>
    </row>
    <row r="393" spans="1:26" s="6" customFormat="1" ht="60" customHeight="1" x14ac:dyDescent="0.2">
      <c r="A393" s="5">
        <v>390</v>
      </c>
      <c r="B393" s="4" t="s">
        <v>6223</v>
      </c>
      <c r="C393" s="4" t="s">
        <v>1549</v>
      </c>
      <c r="D393" s="4" t="s">
        <v>1650</v>
      </c>
      <c r="E393" s="4" t="s">
        <v>11005</v>
      </c>
      <c r="F393" s="4" t="s">
        <v>11009</v>
      </c>
      <c r="G393" s="4" t="s">
        <v>11008</v>
      </c>
      <c r="H393" s="4" t="s">
        <v>11007</v>
      </c>
      <c r="I393" s="4" t="s">
        <v>11006</v>
      </c>
      <c r="J393" s="4" t="s">
        <v>11005</v>
      </c>
      <c r="K393" s="4">
        <v>73.422700000000006</v>
      </c>
      <c r="L393" s="4">
        <v>33.425060000000002</v>
      </c>
      <c r="M393" s="4">
        <v>4</v>
      </c>
      <c r="N393" s="4" t="s">
        <v>1612</v>
      </c>
      <c r="O393" s="1" t="s">
        <v>38</v>
      </c>
      <c r="P393" s="4" t="s">
        <v>10997</v>
      </c>
      <c r="Q393" s="1" t="s">
        <v>38</v>
      </c>
      <c r="R393" s="1" t="s">
        <v>38</v>
      </c>
      <c r="S393" s="4">
        <v>4</v>
      </c>
      <c r="T393" s="1" t="s">
        <v>38</v>
      </c>
      <c r="U393" s="4" t="s">
        <v>8250</v>
      </c>
      <c r="V393" s="5" t="s">
        <v>38</v>
      </c>
      <c r="W393" s="1" t="s">
        <v>38</v>
      </c>
      <c r="X393" s="1" t="s">
        <v>38</v>
      </c>
      <c r="Y393" s="29" t="s">
        <v>10614</v>
      </c>
      <c r="Z393" s="4" t="s">
        <v>37</v>
      </c>
    </row>
    <row r="394" spans="1:26" s="6" customFormat="1" ht="60" customHeight="1" x14ac:dyDescent="0.2">
      <c r="A394" s="5">
        <v>391</v>
      </c>
      <c r="B394" s="4" t="s">
        <v>6223</v>
      </c>
      <c r="C394" s="4" t="s">
        <v>1549</v>
      </c>
      <c r="D394" s="4" t="s">
        <v>1650</v>
      </c>
      <c r="E394" s="4" t="s">
        <v>10979</v>
      </c>
      <c r="F394" s="4" t="s">
        <v>10983</v>
      </c>
      <c r="G394" s="4" t="s">
        <v>11004</v>
      </c>
      <c r="H394" s="4" t="s">
        <v>11003</v>
      </c>
      <c r="I394" s="4" t="s">
        <v>11002</v>
      </c>
      <c r="J394" s="4" t="s">
        <v>10979</v>
      </c>
      <c r="K394" s="4">
        <v>73.505899999999997</v>
      </c>
      <c r="L394" s="4">
        <v>33.487050000000004</v>
      </c>
      <c r="M394" s="4">
        <v>4</v>
      </c>
      <c r="N394" s="4" t="s">
        <v>1612</v>
      </c>
      <c r="O394" s="1" t="s">
        <v>38</v>
      </c>
      <c r="P394" s="4" t="s">
        <v>11001</v>
      </c>
      <c r="Q394" s="1" t="s">
        <v>38</v>
      </c>
      <c r="R394" s="1" t="s">
        <v>38</v>
      </c>
      <c r="S394" s="4">
        <v>4</v>
      </c>
      <c r="T394" s="1" t="s">
        <v>38</v>
      </c>
      <c r="U394" s="4" t="s">
        <v>10767</v>
      </c>
      <c r="V394" s="5" t="s">
        <v>38</v>
      </c>
      <c r="W394" s="1" t="s">
        <v>38</v>
      </c>
      <c r="X394" s="1" t="s">
        <v>38</v>
      </c>
      <c r="Y394" s="29" t="s">
        <v>10614</v>
      </c>
      <c r="Z394" s="4" t="s">
        <v>37</v>
      </c>
    </row>
    <row r="395" spans="1:26" s="6" customFormat="1" ht="60" customHeight="1" x14ac:dyDescent="0.2">
      <c r="A395" s="5">
        <v>392</v>
      </c>
      <c r="B395" s="4" t="s">
        <v>6223</v>
      </c>
      <c r="C395" s="4" t="s">
        <v>1549</v>
      </c>
      <c r="D395" s="4" t="s">
        <v>1650</v>
      </c>
      <c r="E395" s="4" t="s">
        <v>4860</v>
      </c>
      <c r="F395" s="4" t="s">
        <v>4860</v>
      </c>
      <c r="G395" s="4" t="s">
        <v>11000</v>
      </c>
      <c r="H395" s="4" t="s">
        <v>10999</v>
      </c>
      <c r="I395" s="4" t="s">
        <v>10998</v>
      </c>
      <c r="J395" s="4" t="s">
        <v>4860</v>
      </c>
      <c r="K395" s="4">
        <v>73.475899999999996</v>
      </c>
      <c r="L395" s="4">
        <v>33.41225</v>
      </c>
      <c r="M395" s="4">
        <v>4</v>
      </c>
      <c r="N395" s="4" t="s">
        <v>1612</v>
      </c>
      <c r="O395" s="1" t="s">
        <v>38</v>
      </c>
      <c r="P395" s="4" t="s">
        <v>10997</v>
      </c>
      <c r="Q395" s="1" t="s">
        <v>38</v>
      </c>
      <c r="R395" s="1" t="s">
        <v>38</v>
      </c>
      <c r="S395" s="4">
        <v>4</v>
      </c>
      <c r="T395" s="1" t="s">
        <v>38</v>
      </c>
      <c r="U395" s="4" t="s">
        <v>8699</v>
      </c>
      <c r="V395" s="5" t="s">
        <v>38</v>
      </c>
      <c r="W395" s="1" t="s">
        <v>38</v>
      </c>
      <c r="X395" s="1" t="s">
        <v>38</v>
      </c>
      <c r="Y395" s="29" t="s">
        <v>10614</v>
      </c>
      <c r="Z395" s="4" t="s">
        <v>37</v>
      </c>
    </row>
    <row r="396" spans="1:26" s="6" customFormat="1" ht="60" customHeight="1" x14ac:dyDescent="0.2">
      <c r="A396" s="5">
        <v>393</v>
      </c>
      <c r="B396" s="4" t="s">
        <v>6223</v>
      </c>
      <c r="C396" s="4" t="s">
        <v>1549</v>
      </c>
      <c r="D396" s="4" t="s">
        <v>1650</v>
      </c>
      <c r="E396" s="4" t="s">
        <v>10993</v>
      </c>
      <c r="F396" s="4" t="s">
        <v>10973</v>
      </c>
      <c r="G396" s="4" t="s">
        <v>10996</v>
      </c>
      <c r="H396" s="4" t="s">
        <v>10995</v>
      </c>
      <c r="I396" s="4" t="s">
        <v>10994</v>
      </c>
      <c r="J396" s="4" t="s">
        <v>10993</v>
      </c>
      <c r="K396" s="4">
        <v>73.282690000000002</v>
      </c>
      <c r="L396" s="4">
        <v>33.473840000000003</v>
      </c>
      <c r="M396" s="4">
        <v>4</v>
      </c>
      <c r="N396" s="4" t="s">
        <v>10988</v>
      </c>
      <c r="O396" s="1" t="s">
        <v>38</v>
      </c>
      <c r="P396" s="4" t="s">
        <v>10878</v>
      </c>
      <c r="Q396" s="1" t="s">
        <v>38</v>
      </c>
      <c r="R396" s="1" t="s">
        <v>38</v>
      </c>
      <c r="S396" s="4">
        <v>4</v>
      </c>
      <c r="T396" s="1" t="s">
        <v>38</v>
      </c>
      <c r="U396" s="4" t="s">
        <v>8250</v>
      </c>
      <c r="V396" s="5" t="s">
        <v>38</v>
      </c>
      <c r="W396" s="1" t="s">
        <v>38</v>
      </c>
      <c r="X396" s="1" t="s">
        <v>38</v>
      </c>
      <c r="Y396" s="29" t="s">
        <v>10614</v>
      </c>
      <c r="Z396" s="4" t="s">
        <v>37</v>
      </c>
    </row>
    <row r="397" spans="1:26" s="6" customFormat="1" ht="60" customHeight="1" x14ac:dyDescent="0.2">
      <c r="A397" s="5">
        <v>394</v>
      </c>
      <c r="B397" s="4" t="s">
        <v>6223</v>
      </c>
      <c r="C397" s="4" t="s">
        <v>1549</v>
      </c>
      <c r="D397" s="4" t="s">
        <v>1650</v>
      </c>
      <c r="E397" s="4" t="s">
        <v>10989</v>
      </c>
      <c r="F397" s="4" t="s">
        <v>1650</v>
      </c>
      <c r="G397" s="4" t="s">
        <v>10992</v>
      </c>
      <c r="H397" s="4" t="s">
        <v>10991</v>
      </c>
      <c r="I397" s="4" t="s">
        <v>10990</v>
      </c>
      <c r="J397" s="4" t="s">
        <v>10989</v>
      </c>
      <c r="K397" s="4">
        <v>73.397499999999994</v>
      </c>
      <c r="L397" s="4">
        <v>33.398200000000003</v>
      </c>
      <c r="M397" s="4">
        <v>4</v>
      </c>
      <c r="N397" s="4" t="s">
        <v>10988</v>
      </c>
      <c r="O397" s="1" t="s">
        <v>38</v>
      </c>
      <c r="P397" s="4" t="s">
        <v>10967</v>
      </c>
      <c r="Q397" s="1" t="s">
        <v>38</v>
      </c>
      <c r="R397" s="1" t="s">
        <v>38</v>
      </c>
      <c r="S397" s="1" t="s">
        <v>38</v>
      </c>
      <c r="T397" s="4">
        <v>2</v>
      </c>
      <c r="U397" s="4" t="s">
        <v>6970</v>
      </c>
      <c r="V397" s="5" t="s">
        <v>38</v>
      </c>
      <c r="W397" s="1" t="s">
        <v>38</v>
      </c>
      <c r="X397" s="1" t="s">
        <v>38</v>
      </c>
      <c r="Y397" s="29" t="s">
        <v>10614</v>
      </c>
      <c r="Z397" s="4" t="s">
        <v>37</v>
      </c>
    </row>
    <row r="398" spans="1:26" s="6" customFormat="1" ht="60" customHeight="1" x14ac:dyDescent="0.2">
      <c r="A398" s="5">
        <v>395</v>
      </c>
      <c r="B398" s="4" t="s">
        <v>6223</v>
      </c>
      <c r="C398" s="4" t="s">
        <v>1549</v>
      </c>
      <c r="D398" s="4" t="s">
        <v>1650</v>
      </c>
      <c r="E398" s="4" t="s">
        <v>10983</v>
      </c>
      <c r="F398" s="4" t="s">
        <v>10983</v>
      </c>
      <c r="G398" s="4" t="s">
        <v>10987</v>
      </c>
      <c r="H398" s="4" t="s">
        <v>10986</v>
      </c>
      <c r="I398" s="4" t="s">
        <v>10985</v>
      </c>
      <c r="J398" s="4" t="s">
        <v>10983</v>
      </c>
      <c r="K398" s="4">
        <v>73.483000000000004</v>
      </c>
      <c r="L398" s="4">
        <v>33.439300000000003</v>
      </c>
      <c r="M398" s="4">
        <v>4</v>
      </c>
      <c r="N398" s="4" t="s">
        <v>1612</v>
      </c>
      <c r="O398" s="1" t="s">
        <v>38</v>
      </c>
      <c r="P398" s="4" t="s">
        <v>10967</v>
      </c>
      <c r="Q398" s="1" t="s">
        <v>38</v>
      </c>
      <c r="R398" s="1" t="s">
        <v>38</v>
      </c>
      <c r="S398" s="1" t="s">
        <v>38</v>
      </c>
      <c r="T398" s="4">
        <v>2</v>
      </c>
      <c r="U398" s="4" t="s">
        <v>10984</v>
      </c>
      <c r="V398" s="5" t="s">
        <v>38</v>
      </c>
      <c r="W398" s="1" t="s">
        <v>38</v>
      </c>
      <c r="X398" s="1" t="s">
        <v>38</v>
      </c>
      <c r="Y398" s="29" t="s">
        <v>10614</v>
      </c>
      <c r="Z398" s="4" t="s">
        <v>37</v>
      </c>
    </row>
    <row r="399" spans="1:26" s="6" customFormat="1" ht="60" customHeight="1" x14ac:dyDescent="0.2">
      <c r="A399" s="5">
        <v>396</v>
      </c>
      <c r="B399" s="4" t="s">
        <v>6223</v>
      </c>
      <c r="C399" s="4" t="s">
        <v>1549</v>
      </c>
      <c r="D399" s="4" t="s">
        <v>1650</v>
      </c>
      <c r="E399" s="4" t="s">
        <v>10979</v>
      </c>
      <c r="F399" s="4" t="s">
        <v>10983</v>
      </c>
      <c r="G399" s="4" t="s">
        <v>10982</v>
      </c>
      <c r="H399" s="4" t="s">
        <v>10981</v>
      </c>
      <c r="I399" s="4" t="s">
        <v>10980</v>
      </c>
      <c r="J399" s="4" t="s">
        <v>10979</v>
      </c>
      <c r="K399" s="4">
        <v>73.505899999999997</v>
      </c>
      <c r="L399" s="4">
        <v>33.487050000000004</v>
      </c>
      <c r="M399" s="4">
        <v>4</v>
      </c>
      <c r="N399" s="4" t="s">
        <v>1612</v>
      </c>
      <c r="O399" s="1" t="s">
        <v>38</v>
      </c>
      <c r="P399" s="4" t="s">
        <v>10967</v>
      </c>
      <c r="Q399" s="1" t="s">
        <v>38</v>
      </c>
      <c r="R399" s="1" t="s">
        <v>38</v>
      </c>
      <c r="S399" s="1" t="s">
        <v>38</v>
      </c>
      <c r="T399" s="4">
        <v>2</v>
      </c>
      <c r="U399" s="4" t="s">
        <v>6321</v>
      </c>
      <c r="V399" s="5" t="s">
        <v>38</v>
      </c>
      <c r="W399" s="1" t="s">
        <v>38</v>
      </c>
      <c r="X399" s="1" t="s">
        <v>38</v>
      </c>
      <c r="Y399" s="29" t="s">
        <v>10614</v>
      </c>
      <c r="Z399" s="4" t="s">
        <v>37</v>
      </c>
    </row>
    <row r="400" spans="1:26" s="6" customFormat="1" ht="60" customHeight="1" x14ac:dyDescent="0.2">
      <c r="A400" s="5">
        <v>397</v>
      </c>
      <c r="B400" s="4" t="s">
        <v>6223</v>
      </c>
      <c r="C400" s="4" t="s">
        <v>1549</v>
      </c>
      <c r="D400" s="4" t="s">
        <v>1650</v>
      </c>
      <c r="E400" s="4" t="s">
        <v>10974</v>
      </c>
      <c r="F400" s="4" t="s">
        <v>10978</v>
      </c>
      <c r="G400" s="4" t="s">
        <v>10977</v>
      </c>
      <c r="H400" s="4" t="s">
        <v>10976</v>
      </c>
      <c r="I400" s="4" t="s">
        <v>10975</v>
      </c>
      <c r="J400" s="4" t="s">
        <v>10974</v>
      </c>
      <c r="K400" s="4">
        <v>73.516099999999994</v>
      </c>
      <c r="L400" s="4">
        <v>33.344200000000001</v>
      </c>
      <c r="M400" s="4">
        <v>4</v>
      </c>
      <c r="N400" s="4" t="s">
        <v>1612</v>
      </c>
      <c r="O400" s="1" t="s">
        <v>38</v>
      </c>
      <c r="P400" s="4" t="s">
        <v>10967</v>
      </c>
      <c r="Q400" s="1" t="s">
        <v>38</v>
      </c>
      <c r="R400" s="1" t="s">
        <v>38</v>
      </c>
      <c r="S400" s="1" t="s">
        <v>38</v>
      </c>
      <c r="T400" s="4">
        <v>2</v>
      </c>
      <c r="U400" s="4" t="s">
        <v>10966</v>
      </c>
      <c r="V400" s="5" t="s">
        <v>38</v>
      </c>
      <c r="W400" s="1" t="s">
        <v>38</v>
      </c>
      <c r="X400" s="1" t="s">
        <v>38</v>
      </c>
      <c r="Y400" s="29" t="s">
        <v>10614</v>
      </c>
      <c r="Z400" s="4" t="s">
        <v>37</v>
      </c>
    </row>
    <row r="401" spans="1:26" s="6" customFormat="1" ht="60" customHeight="1" x14ac:dyDescent="0.2">
      <c r="A401" s="5">
        <v>398</v>
      </c>
      <c r="B401" s="4" t="s">
        <v>6223</v>
      </c>
      <c r="C401" s="4" t="s">
        <v>1549</v>
      </c>
      <c r="D401" s="4" t="s">
        <v>1650</v>
      </c>
      <c r="E401" s="4" t="s">
        <v>10969</v>
      </c>
      <c r="F401" s="4" t="s">
        <v>10973</v>
      </c>
      <c r="G401" s="4" t="s">
        <v>10972</v>
      </c>
      <c r="H401" s="4" t="s">
        <v>10971</v>
      </c>
      <c r="I401" s="4" t="s">
        <v>10970</v>
      </c>
      <c r="J401" s="4" t="s">
        <v>10969</v>
      </c>
      <c r="K401" s="4">
        <v>73.32132</v>
      </c>
      <c r="L401" s="4">
        <v>33.483359999999998</v>
      </c>
      <c r="M401" s="4">
        <v>4</v>
      </c>
      <c r="N401" s="4" t="s">
        <v>10968</v>
      </c>
      <c r="O401" s="1" t="s">
        <v>38</v>
      </c>
      <c r="P401" s="4" t="s">
        <v>10967</v>
      </c>
      <c r="Q401" s="1" t="s">
        <v>38</v>
      </c>
      <c r="R401" s="1" t="s">
        <v>38</v>
      </c>
      <c r="S401" s="1" t="s">
        <v>38</v>
      </c>
      <c r="T401" s="4">
        <v>2</v>
      </c>
      <c r="U401" s="4" t="s">
        <v>10966</v>
      </c>
      <c r="V401" s="5" t="s">
        <v>38</v>
      </c>
      <c r="W401" s="1" t="s">
        <v>38</v>
      </c>
      <c r="X401" s="1" t="s">
        <v>38</v>
      </c>
      <c r="Y401" s="29" t="s">
        <v>10614</v>
      </c>
      <c r="Z401" s="4" t="s">
        <v>37</v>
      </c>
    </row>
    <row r="402" spans="1:26" s="6" customFormat="1" ht="60" customHeight="1" x14ac:dyDescent="0.2">
      <c r="A402" s="5">
        <v>399</v>
      </c>
      <c r="B402" s="4" t="s">
        <v>6223</v>
      </c>
      <c r="C402" s="4" t="s">
        <v>1549</v>
      </c>
      <c r="D402" s="4" t="s">
        <v>1549</v>
      </c>
      <c r="E402" s="4" t="s">
        <v>10925</v>
      </c>
      <c r="F402" s="4" t="s">
        <v>10925</v>
      </c>
      <c r="G402" s="4" t="s">
        <v>10965</v>
      </c>
      <c r="H402" s="4" t="s">
        <v>10964</v>
      </c>
      <c r="I402" s="4" t="s">
        <v>10963</v>
      </c>
      <c r="J402" s="4" t="s">
        <v>10925</v>
      </c>
      <c r="K402" s="4">
        <v>72.890409000000005</v>
      </c>
      <c r="L402" s="4">
        <v>33.572443999999997</v>
      </c>
      <c r="M402" s="4">
        <v>2</v>
      </c>
      <c r="N402" s="4" t="s">
        <v>745</v>
      </c>
      <c r="O402" s="1" t="s">
        <v>38</v>
      </c>
      <c r="P402" s="4" t="s">
        <v>211</v>
      </c>
      <c r="Q402" s="4">
        <v>340</v>
      </c>
      <c r="R402" s="4">
        <v>2</v>
      </c>
      <c r="S402" s="1" t="s">
        <v>38</v>
      </c>
      <c r="T402" s="1" t="s">
        <v>38</v>
      </c>
      <c r="U402" s="46">
        <v>45570</v>
      </c>
      <c r="V402" s="5" t="s">
        <v>38</v>
      </c>
      <c r="W402" s="1" t="s">
        <v>38</v>
      </c>
      <c r="X402" s="1" t="s">
        <v>38</v>
      </c>
      <c r="Y402" s="29" t="s">
        <v>10614</v>
      </c>
      <c r="Z402" s="4" t="s">
        <v>37</v>
      </c>
    </row>
    <row r="403" spans="1:26" s="6" customFormat="1" ht="60" customHeight="1" x14ac:dyDescent="0.2">
      <c r="A403" s="5">
        <v>400</v>
      </c>
      <c r="B403" s="4" t="s">
        <v>6223</v>
      </c>
      <c r="C403" s="4" t="s">
        <v>1549</v>
      </c>
      <c r="D403" s="4" t="s">
        <v>1549</v>
      </c>
      <c r="E403" s="4" t="s">
        <v>10958</v>
      </c>
      <c r="F403" s="4" t="s">
        <v>10962</v>
      </c>
      <c r="G403" s="4" t="s">
        <v>10961</v>
      </c>
      <c r="H403" s="4" t="s">
        <v>10960</v>
      </c>
      <c r="I403" s="4" t="s">
        <v>10959</v>
      </c>
      <c r="J403" s="4" t="s">
        <v>10958</v>
      </c>
      <c r="K403" s="4">
        <v>73.099091000000001</v>
      </c>
      <c r="L403" s="4">
        <v>33.407831000000002</v>
      </c>
      <c r="M403" s="4">
        <v>10</v>
      </c>
      <c r="N403" s="4" t="s">
        <v>267</v>
      </c>
      <c r="O403" s="1" t="s">
        <v>38</v>
      </c>
      <c r="P403" s="4" t="s">
        <v>1620</v>
      </c>
      <c r="Q403" s="4">
        <v>850</v>
      </c>
      <c r="R403" s="4">
        <v>5</v>
      </c>
      <c r="S403" s="1" t="s">
        <v>38</v>
      </c>
      <c r="T403" s="1" t="s">
        <v>38</v>
      </c>
      <c r="U403" s="46">
        <v>45570</v>
      </c>
      <c r="V403" s="5" t="s">
        <v>38</v>
      </c>
      <c r="W403" s="1" t="s">
        <v>38</v>
      </c>
      <c r="X403" s="1" t="s">
        <v>38</v>
      </c>
      <c r="Y403" s="29" t="s">
        <v>10614</v>
      </c>
      <c r="Z403" s="4" t="s">
        <v>37</v>
      </c>
    </row>
    <row r="404" spans="1:26" s="6" customFormat="1" ht="60" customHeight="1" x14ac:dyDescent="0.2">
      <c r="A404" s="5">
        <v>401</v>
      </c>
      <c r="B404" s="4" t="s">
        <v>6223</v>
      </c>
      <c r="C404" s="4" t="s">
        <v>1549</v>
      </c>
      <c r="D404" s="4" t="s">
        <v>1549</v>
      </c>
      <c r="E404" s="4" t="s">
        <v>10953</v>
      </c>
      <c r="F404" s="4" t="s">
        <v>10957</v>
      </c>
      <c r="G404" s="4" t="s">
        <v>10956</v>
      </c>
      <c r="H404" s="4" t="s">
        <v>10955</v>
      </c>
      <c r="I404" s="4" t="s">
        <v>10954</v>
      </c>
      <c r="J404" s="4" t="s">
        <v>10953</v>
      </c>
      <c r="K404" s="4">
        <v>72.890409000000005</v>
      </c>
      <c r="L404" s="4">
        <v>33.572443999999997</v>
      </c>
      <c r="M404" s="4">
        <v>4</v>
      </c>
      <c r="N404" s="4" t="s">
        <v>420</v>
      </c>
      <c r="O404" s="1" t="s">
        <v>38</v>
      </c>
      <c r="P404" s="4" t="s">
        <v>10952</v>
      </c>
      <c r="Q404" s="1" t="s">
        <v>38</v>
      </c>
      <c r="R404" s="1" t="s">
        <v>38</v>
      </c>
      <c r="S404" s="4">
        <v>4</v>
      </c>
      <c r="T404" s="1" t="s">
        <v>38</v>
      </c>
      <c r="U404" s="230">
        <v>45636</v>
      </c>
      <c r="V404" s="5" t="s">
        <v>38</v>
      </c>
      <c r="W404" s="1" t="s">
        <v>38</v>
      </c>
      <c r="X404" s="1" t="s">
        <v>38</v>
      </c>
      <c r="Y404" s="29" t="s">
        <v>10614</v>
      </c>
      <c r="Z404" s="4" t="s">
        <v>37</v>
      </c>
    </row>
    <row r="405" spans="1:26" s="6" customFormat="1" ht="60" customHeight="1" x14ac:dyDescent="0.2">
      <c r="A405" s="5">
        <v>402</v>
      </c>
      <c r="B405" s="4" t="s">
        <v>6223</v>
      </c>
      <c r="C405" s="4" t="s">
        <v>1549</v>
      </c>
      <c r="D405" s="4" t="s">
        <v>1549</v>
      </c>
      <c r="E405" s="4" t="s">
        <v>2821</v>
      </c>
      <c r="F405" s="4" t="s">
        <v>2821</v>
      </c>
      <c r="G405" s="4" t="s">
        <v>10951</v>
      </c>
      <c r="H405" s="4" t="s">
        <v>10950</v>
      </c>
      <c r="I405" s="4" t="s">
        <v>10949</v>
      </c>
      <c r="J405" s="4" t="s">
        <v>2821</v>
      </c>
      <c r="K405" s="4">
        <v>72.815201000000002</v>
      </c>
      <c r="L405" s="4">
        <v>33.350276999999998</v>
      </c>
      <c r="M405" s="4">
        <v>4</v>
      </c>
      <c r="N405" s="4" t="s">
        <v>420</v>
      </c>
      <c r="O405" s="1" t="s">
        <v>38</v>
      </c>
      <c r="P405" s="4" t="s">
        <v>10948</v>
      </c>
      <c r="Q405" s="1" t="s">
        <v>38</v>
      </c>
      <c r="R405" s="1" t="s">
        <v>38</v>
      </c>
      <c r="S405" s="4">
        <v>4</v>
      </c>
      <c r="T405" s="1" t="s">
        <v>38</v>
      </c>
      <c r="U405" s="4" t="s">
        <v>10807</v>
      </c>
      <c r="V405" s="5" t="s">
        <v>38</v>
      </c>
      <c r="W405" s="1" t="s">
        <v>38</v>
      </c>
      <c r="X405" s="1" t="s">
        <v>38</v>
      </c>
      <c r="Y405" s="29" t="s">
        <v>10614</v>
      </c>
      <c r="Z405" s="4" t="s">
        <v>37</v>
      </c>
    </row>
    <row r="406" spans="1:26" s="6" customFormat="1" ht="60" customHeight="1" x14ac:dyDescent="0.2">
      <c r="A406" s="5">
        <v>403</v>
      </c>
      <c r="B406" s="4" t="s">
        <v>6223</v>
      </c>
      <c r="C406" s="4" t="s">
        <v>1549</v>
      </c>
      <c r="D406" s="4" t="s">
        <v>1549</v>
      </c>
      <c r="E406" s="4" t="s">
        <v>10943</v>
      </c>
      <c r="F406" s="4" t="s">
        <v>10947</v>
      </c>
      <c r="G406" s="4" t="s">
        <v>10946</v>
      </c>
      <c r="H406" s="4" t="s">
        <v>10945</v>
      </c>
      <c r="I406" s="4" t="s">
        <v>10944</v>
      </c>
      <c r="J406" s="4" t="s">
        <v>10943</v>
      </c>
      <c r="K406" s="4">
        <v>72.931360999999995</v>
      </c>
      <c r="L406" s="4">
        <v>33.354506000000001</v>
      </c>
      <c r="M406" s="4">
        <v>4</v>
      </c>
      <c r="N406" s="4" t="s">
        <v>745</v>
      </c>
      <c r="O406" s="1" t="s">
        <v>38</v>
      </c>
      <c r="P406" s="4" t="s">
        <v>10878</v>
      </c>
      <c r="Q406" s="1" t="s">
        <v>38</v>
      </c>
      <c r="R406" s="1" t="s">
        <v>38</v>
      </c>
      <c r="S406" s="4">
        <v>4</v>
      </c>
      <c r="T406" s="1" t="s">
        <v>38</v>
      </c>
      <c r="U406" s="230">
        <v>45636</v>
      </c>
      <c r="V406" s="5" t="s">
        <v>38</v>
      </c>
      <c r="W406" s="1" t="s">
        <v>38</v>
      </c>
      <c r="X406" s="1" t="s">
        <v>38</v>
      </c>
      <c r="Y406" s="29" t="s">
        <v>10614</v>
      </c>
      <c r="Z406" s="4" t="s">
        <v>37</v>
      </c>
    </row>
    <row r="407" spans="1:26" s="6" customFormat="1" ht="60" customHeight="1" x14ac:dyDescent="0.2">
      <c r="A407" s="5">
        <v>404</v>
      </c>
      <c r="B407" s="4" t="s">
        <v>6223</v>
      </c>
      <c r="C407" s="4" t="s">
        <v>1549</v>
      </c>
      <c r="D407" s="4" t="s">
        <v>1549</v>
      </c>
      <c r="E407" s="4" t="s">
        <v>10938</v>
      </c>
      <c r="F407" s="4" t="s">
        <v>10942</v>
      </c>
      <c r="G407" s="4" t="s">
        <v>10941</v>
      </c>
      <c r="H407" s="4" t="s">
        <v>10940</v>
      </c>
      <c r="I407" s="4" t="s">
        <v>10939</v>
      </c>
      <c r="J407" s="4" t="s">
        <v>10938</v>
      </c>
      <c r="K407" s="4">
        <v>72.913233000000005</v>
      </c>
      <c r="L407" s="4">
        <v>33.393616000000002</v>
      </c>
      <c r="M407" s="4">
        <v>6</v>
      </c>
      <c r="N407" s="4" t="s">
        <v>420</v>
      </c>
      <c r="O407" s="1" t="s">
        <v>38</v>
      </c>
      <c r="P407" s="4" t="s">
        <v>10926</v>
      </c>
      <c r="Q407" s="1" t="s">
        <v>38</v>
      </c>
      <c r="R407" s="1" t="s">
        <v>38</v>
      </c>
      <c r="S407" s="1" t="s">
        <v>38</v>
      </c>
      <c r="T407" s="4">
        <v>2</v>
      </c>
      <c r="U407" s="4" t="s">
        <v>6651</v>
      </c>
      <c r="V407" s="5" t="s">
        <v>38</v>
      </c>
      <c r="W407" s="1" t="s">
        <v>38</v>
      </c>
      <c r="X407" s="1" t="s">
        <v>38</v>
      </c>
      <c r="Y407" s="29" t="s">
        <v>10614</v>
      </c>
      <c r="Z407" s="4" t="s">
        <v>37</v>
      </c>
    </row>
    <row r="408" spans="1:26" s="6" customFormat="1" ht="60" customHeight="1" x14ac:dyDescent="0.2">
      <c r="A408" s="5">
        <v>405</v>
      </c>
      <c r="B408" s="4" t="s">
        <v>6223</v>
      </c>
      <c r="C408" s="4" t="s">
        <v>1549</v>
      </c>
      <c r="D408" s="4" t="s">
        <v>1549</v>
      </c>
      <c r="E408" s="4" t="s">
        <v>10934</v>
      </c>
      <c r="F408" s="4" t="s">
        <v>1608</v>
      </c>
      <c r="G408" s="4" t="s">
        <v>10937</v>
      </c>
      <c r="H408" s="4" t="s">
        <v>10936</v>
      </c>
      <c r="I408" s="4" t="s">
        <v>10935</v>
      </c>
      <c r="J408" s="4" t="s">
        <v>10934</v>
      </c>
      <c r="K408" s="4">
        <v>72.933869999999999</v>
      </c>
      <c r="L408" s="4">
        <v>33.33766</v>
      </c>
      <c r="M408" s="4">
        <v>4</v>
      </c>
      <c r="N408" s="4" t="s">
        <v>420</v>
      </c>
      <c r="O408" s="1" t="s">
        <v>38</v>
      </c>
      <c r="P408" s="4" t="s">
        <v>10926</v>
      </c>
      <c r="Q408" s="1" t="s">
        <v>38</v>
      </c>
      <c r="R408" s="1" t="s">
        <v>38</v>
      </c>
      <c r="S408" s="1" t="s">
        <v>38</v>
      </c>
      <c r="T408" s="4">
        <v>2</v>
      </c>
      <c r="U408" s="4" t="s">
        <v>10844</v>
      </c>
      <c r="V408" s="5" t="s">
        <v>38</v>
      </c>
      <c r="W408" s="1" t="s">
        <v>38</v>
      </c>
      <c r="X408" s="1" t="s">
        <v>38</v>
      </c>
      <c r="Y408" s="29" t="s">
        <v>10614</v>
      </c>
      <c r="Z408" s="4" t="s">
        <v>37</v>
      </c>
    </row>
    <row r="409" spans="1:26" s="6" customFormat="1" ht="60" customHeight="1" x14ac:dyDescent="0.2">
      <c r="A409" s="5">
        <v>406</v>
      </c>
      <c r="B409" s="4" t="s">
        <v>6223</v>
      </c>
      <c r="C409" s="4" t="s">
        <v>1549</v>
      </c>
      <c r="D409" s="4" t="s">
        <v>1549</v>
      </c>
      <c r="E409" s="4" t="s">
        <v>10930</v>
      </c>
      <c r="F409" s="4" t="s">
        <v>10925</v>
      </c>
      <c r="G409" s="4" t="s">
        <v>10933</v>
      </c>
      <c r="H409" s="4" t="s">
        <v>10932</v>
      </c>
      <c r="I409" s="4" t="s">
        <v>10931</v>
      </c>
      <c r="J409" s="4" t="s">
        <v>10930</v>
      </c>
      <c r="K409" s="4">
        <v>72.843699999999998</v>
      </c>
      <c r="L409" s="4">
        <v>33.583159999999999</v>
      </c>
      <c r="M409" s="4">
        <v>4</v>
      </c>
      <c r="N409" s="4" t="s">
        <v>420</v>
      </c>
      <c r="O409" s="1" t="s">
        <v>38</v>
      </c>
      <c r="P409" s="4" t="s">
        <v>10920</v>
      </c>
      <c r="Q409" s="1" t="s">
        <v>38</v>
      </c>
      <c r="R409" s="1" t="s">
        <v>38</v>
      </c>
      <c r="S409" s="1" t="s">
        <v>38</v>
      </c>
      <c r="T409" s="4">
        <v>2</v>
      </c>
      <c r="U409" s="230">
        <v>45454</v>
      </c>
      <c r="V409" s="5" t="s">
        <v>38</v>
      </c>
      <c r="W409" s="1" t="s">
        <v>38</v>
      </c>
      <c r="X409" s="1" t="s">
        <v>38</v>
      </c>
      <c r="Y409" s="29" t="s">
        <v>10614</v>
      </c>
      <c r="Z409" s="4" t="s">
        <v>37</v>
      </c>
    </row>
    <row r="410" spans="1:26" s="6" customFormat="1" ht="60" customHeight="1" x14ac:dyDescent="0.2">
      <c r="A410" s="5">
        <v>407</v>
      </c>
      <c r="B410" s="4" t="s">
        <v>6223</v>
      </c>
      <c r="C410" s="4" t="s">
        <v>1549</v>
      </c>
      <c r="D410" s="4" t="s">
        <v>1549</v>
      </c>
      <c r="E410" s="4" t="s">
        <v>10927</v>
      </c>
      <c r="F410" s="4" t="s">
        <v>2811</v>
      </c>
      <c r="G410" s="4" t="s">
        <v>10929</v>
      </c>
      <c r="H410" s="4" t="s">
        <v>10928</v>
      </c>
      <c r="I410" s="4" t="s">
        <v>2992</v>
      </c>
      <c r="J410" s="4" t="s">
        <v>10927</v>
      </c>
      <c r="K410" s="4">
        <v>72.996955999999997</v>
      </c>
      <c r="L410" s="4">
        <v>33.459769999999999</v>
      </c>
      <c r="M410" s="4">
        <v>5</v>
      </c>
      <c r="N410" s="4" t="s">
        <v>420</v>
      </c>
      <c r="O410" s="1" t="s">
        <v>38</v>
      </c>
      <c r="P410" s="4" t="s">
        <v>10926</v>
      </c>
      <c r="Q410" s="1" t="s">
        <v>38</v>
      </c>
      <c r="R410" s="1" t="s">
        <v>38</v>
      </c>
      <c r="S410" s="1" t="s">
        <v>38</v>
      </c>
      <c r="T410" s="4">
        <v>2</v>
      </c>
      <c r="U410" s="4" t="s">
        <v>8253</v>
      </c>
      <c r="V410" s="5" t="s">
        <v>38</v>
      </c>
      <c r="W410" s="1" t="s">
        <v>38</v>
      </c>
      <c r="X410" s="1" t="s">
        <v>38</v>
      </c>
      <c r="Y410" s="29" t="s">
        <v>10614</v>
      </c>
      <c r="Z410" s="4" t="s">
        <v>37</v>
      </c>
    </row>
    <row r="411" spans="1:26" s="6" customFormat="1" ht="60" customHeight="1" x14ac:dyDescent="0.2">
      <c r="A411" s="5">
        <v>408</v>
      </c>
      <c r="B411" s="4" t="s">
        <v>6223</v>
      </c>
      <c r="C411" s="4" t="s">
        <v>1549</v>
      </c>
      <c r="D411" s="4" t="s">
        <v>1549</v>
      </c>
      <c r="E411" s="4" t="s">
        <v>10921</v>
      </c>
      <c r="F411" s="4" t="s">
        <v>10925</v>
      </c>
      <c r="G411" s="4" t="s">
        <v>10924</v>
      </c>
      <c r="H411" s="4" t="s">
        <v>10923</v>
      </c>
      <c r="I411" s="4" t="s">
        <v>10922</v>
      </c>
      <c r="J411" s="4" t="s">
        <v>10921</v>
      </c>
      <c r="K411" s="4">
        <v>72.909415999999993</v>
      </c>
      <c r="L411" s="4">
        <v>33.541713000000001</v>
      </c>
      <c r="M411" s="4">
        <v>4</v>
      </c>
      <c r="N411" s="4" t="s">
        <v>420</v>
      </c>
      <c r="O411" s="1" t="s">
        <v>38</v>
      </c>
      <c r="P411" s="4" t="s">
        <v>10920</v>
      </c>
      <c r="Q411" s="1" t="s">
        <v>38</v>
      </c>
      <c r="R411" s="1" t="s">
        <v>38</v>
      </c>
      <c r="S411" s="1" t="s">
        <v>38</v>
      </c>
      <c r="T411" s="4">
        <v>2</v>
      </c>
      <c r="U411" s="230">
        <v>45454</v>
      </c>
      <c r="V411" s="5" t="s">
        <v>38</v>
      </c>
      <c r="W411" s="1" t="s">
        <v>38</v>
      </c>
      <c r="X411" s="1" t="s">
        <v>38</v>
      </c>
      <c r="Y411" s="29" t="s">
        <v>10614</v>
      </c>
      <c r="Z411" s="4" t="s">
        <v>37</v>
      </c>
    </row>
    <row r="412" spans="1:26" s="6" customFormat="1" ht="60" customHeight="1" x14ac:dyDescent="0.2">
      <c r="A412" s="5">
        <v>409</v>
      </c>
      <c r="B412" s="4" t="s">
        <v>6223</v>
      </c>
      <c r="C412" s="4" t="s">
        <v>1549</v>
      </c>
      <c r="D412" s="4" t="s">
        <v>1542</v>
      </c>
      <c r="E412" s="4" t="s">
        <v>10874</v>
      </c>
      <c r="F412" s="4" t="s">
        <v>4843</v>
      </c>
      <c r="G412" s="4" t="s">
        <v>10919</v>
      </c>
      <c r="H412" s="4" t="s">
        <v>10918</v>
      </c>
      <c r="I412" s="4" t="s">
        <v>10917</v>
      </c>
      <c r="J412" s="4" t="s">
        <v>10874</v>
      </c>
      <c r="K412" s="4">
        <v>72.726347000000004</v>
      </c>
      <c r="L412" s="4">
        <v>33.744919000000003</v>
      </c>
      <c r="M412" s="4">
        <v>5</v>
      </c>
      <c r="N412" s="4" t="s">
        <v>745</v>
      </c>
      <c r="O412" s="1" t="s">
        <v>38</v>
      </c>
      <c r="P412" s="4" t="s">
        <v>10878</v>
      </c>
      <c r="Q412" s="1" t="s">
        <v>38</v>
      </c>
      <c r="R412" s="1" t="s">
        <v>38</v>
      </c>
      <c r="S412" s="4">
        <v>2</v>
      </c>
      <c r="T412" s="4"/>
      <c r="U412" s="4" t="s">
        <v>10767</v>
      </c>
      <c r="V412" s="5" t="s">
        <v>38</v>
      </c>
      <c r="W412" s="1" t="s">
        <v>38</v>
      </c>
      <c r="X412" s="1" t="s">
        <v>38</v>
      </c>
      <c r="Y412" s="29" t="s">
        <v>10614</v>
      </c>
      <c r="Z412" s="4" t="s">
        <v>37</v>
      </c>
    </row>
    <row r="413" spans="1:26" s="6" customFormat="1" ht="60" customHeight="1" x14ac:dyDescent="0.2">
      <c r="A413" s="5">
        <v>410</v>
      </c>
      <c r="B413" s="4" t="s">
        <v>6223</v>
      </c>
      <c r="C413" s="4" t="s">
        <v>1549</v>
      </c>
      <c r="D413" s="4" t="s">
        <v>1542</v>
      </c>
      <c r="E413" s="4" t="s">
        <v>10913</v>
      </c>
      <c r="F413" s="4" t="s">
        <v>10913</v>
      </c>
      <c r="G413" s="4" t="s">
        <v>10916</v>
      </c>
      <c r="H413" s="4" t="s">
        <v>10915</v>
      </c>
      <c r="I413" s="4" t="s">
        <v>10914</v>
      </c>
      <c r="J413" s="4" t="s">
        <v>10913</v>
      </c>
      <c r="K413" s="4">
        <v>72.821559800000003</v>
      </c>
      <c r="L413" s="4">
        <v>33.796635000000002</v>
      </c>
      <c r="M413" s="4">
        <v>7</v>
      </c>
      <c r="N413" s="4" t="s">
        <v>745</v>
      </c>
      <c r="O413" s="1" t="s">
        <v>38</v>
      </c>
      <c r="P413" s="4" t="s">
        <v>10912</v>
      </c>
      <c r="Q413" s="1" t="s">
        <v>38</v>
      </c>
      <c r="R413" s="1" t="s">
        <v>38</v>
      </c>
      <c r="S413" s="4">
        <v>2</v>
      </c>
      <c r="T413" s="4"/>
      <c r="U413" s="231">
        <v>45423</v>
      </c>
      <c r="V413" s="5" t="s">
        <v>38</v>
      </c>
      <c r="W413" s="1" t="s">
        <v>38</v>
      </c>
      <c r="X413" s="1" t="s">
        <v>38</v>
      </c>
      <c r="Y413" s="29" t="s">
        <v>10614</v>
      </c>
      <c r="Z413" s="4" t="s">
        <v>37</v>
      </c>
    </row>
    <row r="414" spans="1:26" s="6" customFormat="1" ht="60" customHeight="1" x14ac:dyDescent="0.2">
      <c r="A414" s="5">
        <v>411</v>
      </c>
      <c r="B414" s="4" t="s">
        <v>6223</v>
      </c>
      <c r="C414" s="4" t="s">
        <v>1549</v>
      </c>
      <c r="D414" s="4" t="s">
        <v>1542</v>
      </c>
      <c r="E414" s="4" t="s">
        <v>10879</v>
      </c>
      <c r="F414" s="4" t="s">
        <v>10443</v>
      </c>
      <c r="G414" s="4" t="s">
        <v>10911</v>
      </c>
      <c r="H414" s="4" t="s">
        <v>10910</v>
      </c>
      <c r="I414" s="4" t="s">
        <v>10909</v>
      </c>
      <c r="J414" s="4" t="s">
        <v>10879</v>
      </c>
      <c r="K414" s="4">
        <v>72.783033000000003</v>
      </c>
      <c r="L414" s="4">
        <v>33.692390000000003</v>
      </c>
      <c r="M414" s="4">
        <v>6</v>
      </c>
      <c r="N414" s="4" t="s">
        <v>745</v>
      </c>
      <c r="O414" s="1" t="s">
        <v>38</v>
      </c>
      <c r="P414" s="4" t="s">
        <v>10878</v>
      </c>
      <c r="Q414" s="1" t="s">
        <v>38</v>
      </c>
      <c r="R414" s="1" t="s">
        <v>38</v>
      </c>
      <c r="S414" s="4">
        <v>2</v>
      </c>
      <c r="T414" s="4"/>
      <c r="U414" s="231">
        <v>45422</v>
      </c>
      <c r="V414" s="5" t="s">
        <v>38</v>
      </c>
      <c r="W414" s="1" t="s">
        <v>38</v>
      </c>
      <c r="X414" s="1" t="s">
        <v>38</v>
      </c>
      <c r="Y414" s="29" t="s">
        <v>10614</v>
      </c>
      <c r="Z414" s="4" t="s">
        <v>37</v>
      </c>
    </row>
    <row r="415" spans="1:26" s="6" customFormat="1" ht="60" customHeight="1" x14ac:dyDescent="0.2">
      <c r="A415" s="5">
        <v>412</v>
      </c>
      <c r="B415" s="4" t="s">
        <v>6223</v>
      </c>
      <c r="C415" s="4" t="s">
        <v>1549</v>
      </c>
      <c r="D415" s="4" t="s">
        <v>1542</v>
      </c>
      <c r="E415" s="4" t="s">
        <v>10905</v>
      </c>
      <c r="F415" s="4" t="s">
        <v>10873</v>
      </c>
      <c r="G415" s="4" t="s">
        <v>10908</v>
      </c>
      <c r="H415" s="4" t="s">
        <v>10907</v>
      </c>
      <c r="I415" s="4" t="s">
        <v>10906</v>
      </c>
      <c r="J415" s="4" t="s">
        <v>10905</v>
      </c>
      <c r="K415" s="4">
        <v>72.765750999999995</v>
      </c>
      <c r="L415" s="4">
        <v>33.800241</v>
      </c>
      <c r="M415" s="4">
        <v>5</v>
      </c>
      <c r="N415" s="4" t="s">
        <v>745</v>
      </c>
      <c r="O415" s="1" t="s">
        <v>38</v>
      </c>
      <c r="P415" s="4" t="s">
        <v>10878</v>
      </c>
      <c r="Q415" s="1" t="s">
        <v>38</v>
      </c>
      <c r="R415" s="1" t="s">
        <v>38</v>
      </c>
      <c r="S415" s="4">
        <v>2</v>
      </c>
      <c r="T415" s="4"/>
      <c r="U415" s="4" t="s">
        <v>10904</v>
      </c>
      <c r="V415" s="5" t="s">
        <v>38</v>
      </c>
      <c r="W415" s="1" t="s">
        <v>38</v>
      </c>
      <c r="X415" s="1" t="s">
        <v>38</v>
      </c>
      <c r="Y415" s="29" t="s">
        <v>10614</v>
      </c>
      <c r="Z415" s="4" t="s">
        <v>37</v>
      </c>
    </row>
    <row r="416" spans="1:26" s="6" customFormat="1" ht="60" customHeight="1" x14ac:dyDescent="0.2">
      <c r="A416" s="5">
        <v>413</v>
      </c>
      <c r="B416" s="4" t="s">
        <v>6223</v>
      </c>
      <c r="C416" s="4" t="s">
        <v>1549</v>
      </c>
      <c r="D416" s="4" t="s">
        <v>1542</v>
      </c>
      <c r="E416" s="4" t="s">
        <v>1577</v>
      </c>
      <c r="F416" s="4" t="s">
        <v>10884</v>
      </c>
      <c r="G416" s="4" t="s">
        <v>10903</v>
      </c>
      <c r="H416" s="4" t="s">
        <v>10902</v>
      </c>
      <c r="I416" s="4" t="s">
        <v>10901</v>
      </c>
      <c r="J416" s="4" t="s">
        <v>1577</v>
      </c>
      <c r="K416" s="4">
        <v>72.848963999999995</v>
      </c>
      <c r="L416" s="4">
        <v>33.736753999999998</v>
      </c>
      <c r="M416" s="4">
        <v>4</v>
      </c>
      <c r="N416" s="4" t="s">
        <v>745</v>
      </c>
      <c r="O416" s="1" t="s">
        <v>38</v>
      </c>
      <c r="P416" s="4" t="s">
        <v>10900</v>
      </c>
      <c r="Q416" s="1" t="s">
        <v>38</v>
      </c>
      <c r="R416" s="1" t="s">
        <v>38</v>
      </c>
      <c r="S416" s="4">
        <v>1</v>
      </c>
      <c r="T416" s="4"/>
      <c r="U416" s="4" t="s">
        <v>7154</v>
      </c>
      <c r="V416" s="5" t="s">
        <v>38</v>
      </c>
      <c r="W416" s="1" t="s">
        <v>38</v>
      </c>
      <c r="X416" s="1" t="s">
        <v>38</v>
      </c>
      <c r="Y416" s="29" t="s">
        <v>10614</v>
      </c>
      <c r="Z416" s="4" t="s">
        <v>37</v>
      </c>
    </row>
    <row r="417" spans="1:26" s="6" customFormat="1" ht="60" customHeight="1" x14ac:dyDescent="0.2">
      <c r="A417" s="5">
        <v>414</v>
      </c>
      <c r="B417" s="4" t="s">
        <v>6223</v>
      </c>
      <c r="C417" s="4" t="s">
        <v>1549</v>
      </c>
      <c r="D417" s="4" t="s">
        <v>1542</v>
      </c>
      <c r="E417" s="4" t="s">
        <v>10861</v>
      </c>
      <c r="F417" s="4" t="s">
        <v>4798</v>
      </c>
      <c r="G417" s="4" t="s">
        <v>10899</v>
      </c>
      <c r="H417" s="4" t="s">
        <v>10898</v>
      </c>
      <c r="I417" s="4" t="s">
        <v>10897</v>
      </c>
      <c r="J417" s="4" t="s">
        <v>10861</v>
      </c>
      <c r="K417" s="4">
        <v>72.777659999999997</v>
      </c>
      <c r="L417" s="4">
        <v>33.715491999999998</v>
      </c>
      <c r="M417" s="4">
        <v>7</v>
      </c>
      <c r="N417" s="4" t="s">
        <v>745</v>
      </c>
      <c r="O417" s="1" t="s">
        <v>38</v>
      </c>
      <c r="P417" s="4" t="s">
        <v>10878</v>
      </c>
      <c r="Q417" s="1" t="s">
        <v>38</v>
      </c>
      <c r="R417" s="1" t="s">
        <v>38</v>
      </c>
      <c r="S417" s="4">
        <v>2</v>
      </c>
      <c r="T417" s="4"/>
      <c r="U417" s="4" t="s">
        <v>10844</v>
      </c>
      <c r="V417" s="5" t="s">
        <v>38</v>
      </c>
      <c r="W417" s="1" t="s">
        <v>38</v>
      </c>
      <c r="X417" s="1" t="s">
        <v>38</v>
      </c>
      <c r="Y417" s="29" t="s">
        <v>10614</v>
      </c>
      <c r="Z417" s="4" t="s">
        <v>37</v>
      </c>
    </row>
    <row r="418" spans="1:26" s="6" customFormat="1" ht="60" customHeight="1" x14ac:dyDescent="0.2">
      <c r="A418" s="5">
        <v>415</v>
      </c>
      <c r="B418" s="4" t="s">
        <v>6223</v>
      </c>
      <c r="C418" s="4" t="s">
        <v>1549</v>
      </c>
      <c r="D418" s="4" t="s">
        <v>1542</v>
      </c>
      <c r="E418" s="4" t="s">
        <v>10892</v>
      </c>
      <c r="F418" s="4" t="s">
        <v>10896</v>
      </c>
      <c r="G418" s="4" t="s">
        <v>10895</v>
      </c>
      <c r="H418" s="4" t="s">
        <v>10894</v>
      </c>
      <c r="I418" s="4" t="s">
        <v>10893</v>
      </c>
      <c r="J418" s="4" t="s">
        <v>10892</v>
      </c>
      <c r="K418" s="4">
        <v>72.786865000000006</v>
      </c>
      <c r="L418" s="4">
        <v>33.821238000000001</v>
      </c>
      <c r="M418" s="4">
        <v>6</v>
      </c>
      <c r="N418" s="4" t="s">
        <v>745</v>
      </c>
      <c r="O418" s="1" t="s">
        <v>38</v>
      </c>
      <c r="P418" s="4" t="s">
        <v>10878</v>
      </c>
      <c r="Q418" s="1" t="s">
        <v>38</v>
      </c>
      <c r="R418" s="1" t="s">
        <v>38</v>
      </c>
      <c r="S418" s="4">
        <v>2</v>
      </c>
      <c r="T418" s="4"/>
      <c r="U418" s="4" t="s">
        <v>8253</v>
      </c>
      <c r="V418" s="5" t="s">
        <v>38</v>
      </c>
      <c r="W418" s="1" t="s">
        <v>38</v>
      </c>
      <c r="X418" s="1" t="s">
        <v>38</v>
      </c>
      <c r="Y418" s="29" t="s">
        <v>10614</v>
      </c>
      <c r="Z418" s="4" t="s">
        <v>37</v>
      </c>
    </row>
    <row r="419" spans="1:26" s="6" customFormat="1" ht="60" customHeight="1" x14ac:dyDescent="0.2">
      <c r="A419" s="5">
        <v>416</v>
      </c>
      <c r="B419" s="4" t="s">
        <v>6223</v>
      </c>
      <c r="C419" s="4" t="s">
        <v>1549</v>
      </c>
      <c r="D419" s="4" t="s">
        <v>1542</v>
      </c>
      <c r="E419" s="4" t="s">
        <v>10888</v>
      </c>
      <c r="F419" s="4" t="s">
        <v>4798</v>
      </c>
      <c r="G419" s="4" t="s">
        <v>10891</v>
      </c>
      <c r="H419" s="4" t="s">
        <v>10890</v>
      </c>
      <c r="I419" s="4" t="s">
        <v>10889</v>
      </c>
      <c r="J419" s="4" t="s">
        <v>10888</v>
      </c>
      <c r="K419" s="4">
        <v>72.782762000000005</v>
      </c>
      <c r="L419" s="4">
        <v>33.730536000000001</v>
      </c>
      <c r="M419" s="4">
        <v>5</v>
      </c>
      <c r="N419" s="4" t="s">
        <v>745</v>
      </c>
      <c r="O419" s="1" t="s">
        <v>38</v>
      </c>
      <c r="P419" s="4" t="s">
        <v>10878</v>
      </c>
      <c r="Q419" s="1" t="s">
        <v>38</v>
      </c>
      <c r="R419" s="1" t="s">
        <v>38</v>
      </c>
      <c r="S419" s="4">
        <v>2</v>
      </c>
      <c r="T419" s="4"/>
      <c r="U419" s="4" t="s">
        <v>6651</v>
      </c>
      <c r="V419" s="5" t="s">
        <v>38</v>
      </c>
      <c r="W419" s="1" t="s">
        <v>38</v>
      </c>
      <c r="X419" s="1" t="s">
        <v>38</v>
      </c>
      <c r="Y419" s="29" t="s">
        <v>10614</v>
      </c>
      <c r="Z419" s="4" t="s">
        <v>37</v>
      </c>
    </row>
    <row r="420" spans="1:26" s="6" customFormat="1" ht="60" customHeight="1" x14ac:dyDescent="0.2">
      <c r="A420" s="5">
        <v>417</v>
      </c>
      <c r="B420" s="4" t="s">
        <v>6223</v>
      </c>
      <c r="C420" s="4" t="s">
        <v>1549</v>
      </c>
      <c r="D420" s="4" t="s">
        <v>1542</v>
      </c>
      <c r="E420" s="4" t="s">
        <v>10884</v>
      </c>
      <c r="F420" s="4" t="s">
        <v>10884</v>
      </c>
      <c r="G420" s="4" t="s">
        <v>10887</v>
      </c>
      <c r="H420" s="4" t="s">
        <v>10886</v>
      </c>
      <c r="I420" s="4" t="s">
        <v>10885</v>
      </c>
      <c r="J420" s="4" t="s">
        <v>10884</v>
      </c>
      <c r="K420" s="4">
        <v>72.781622999999996</v>
      </c>
      <c r="L420" s="4">
        <v>33.731234000000001</v>
      </c>
      <c r="M420" s="4">
        <v>6</v>
      </c>
      <c r="N420" s="4" t="s">
        <v>745</v>
      </c>
      <c r="O420" s="1" t="s">
        <v>38</v>
      </c>
      <c r="P420" s="4" t="s">
        <v>10883</v>
      </c>
      <c r="Q420" s="1" t="s">
        <v>38</v>
      </c>
      <c r="R420" s="1" t="s">
        <v>38</v>
      </c>
      <c r="S420" s="4">
        <v>4</v>
      </c>
      <c r="T420" s="4"/>
      <c r="U420" s="4" t="s">
        <v>8699</v>
      </c>
      <c r="V420" s="5" t="s">
        <v>38</v>
      </c>
      <c r="W420" s="1" t="s">
        <v>38</v>
      </c>
      <c r="X420" s="1" t="s">
        <v>38</v>
      </c>
      <c r="Y420" s="29" t="s">
        <v>10614</v>
      </c>
      <c r="Z420" s="4" t="s">
        <v>37</v>
      </c>
    </row>
    <row r="421" spans="1:26" s="6" customFormat="1" ht="60" customHeight="1" x14ac:dyDescent="0.2">
      <c r="A421" s="5">
        <v>418</v>
      </c>
      <c r="B421" s="4" t="s">
        <v>6223</v>
      </c>
      <c r="C421" s="4" t="s">
        <v>1549</v>
      </c>
      <c r="D421" s="4" t="s">
        <v>1542</v>
      </c>
      <c r="E421" s="4" t="s">
        <v>10879</v>
      </c>
      <c r="F421" s="4" t="s">
        <v>10443</v>
      </c>
      <c r="G421" s="4" t="s">
        <v>10882</v>
      </c>
      <c r="H421" s="4" t="s">
        <v>10881</v>
      </c>
      <c r="I421" s="4" t="s">
        <v>10880</v>
      </c>
      <c r="J421" s="4" t="s">
        <v>10879</v>
      </c>
      <c r="K421" s="4">
        <v>72.783501999999999</v>
      </c>
      <c r="L421" s="4">
        <v>33.692497000000003</v>
      </c>
      <c r="M421" s="4">
        <v>7</v>
      </c>
      <c r="N421" s="4" t="s">
        <v>745</v>
      </c>
      <c r="O421" s="1" t="s">
        <v>38</v>
      </c>
      <c r="P421" s="4" t="s">
        <v>10878</v>
      </c>
      <c r="Q421" s="1" t="s">
        <v>38</v>
      </c>
      <c r="R421" s="1" t="s">
        <v>38</v>
      </c>
      <c r="S421" s="4">
        <v>2</v>
      </c>
      <c r="T421" s="4"/>
      <c r="U421" s="4" t="s">
        <v>10767</v>
      </c>
      <c r="V421" s="5" t="s">
        <v>38</v>
      </c>
      <c r="W421" s="1" t="s">
        <v>38</v>
      </c>
      <c r="X421" s="1" t="s">
        <v>38</v>
      </c>
      <c r="Y421" s="29" t="s">
        <v>10614</v>
      </c>
      <c r="Z421" s="4" t="s">
        <v>37</v>
      </c>
    </row>
    <row r="422" spans="1:26" s="6" customFormat="1" ht="60" customHeight="1" x14ac:dyDescent="0.2">
      <c r="A422" s="5">
        <v>419</v>
      </c>
      <c r="B422" s="4" t="s">
        <v>6223</v>
      </c>
      <c r="C422" s="4" t="s">
        <v>1549</v>
      </c>
      <c r="D422" s="4" t="s">
        <v>1542</v>
      </c>
      <c r="E422" s="4" t="s">
        <v>10874</v>
      </c>
      <c r="F422" s="4" t="s">
        <v>4843</v>
      </c>
      <c r="G422" s="4" t="s">
        <v>10877</v>
      </c>
      <c r="H422" s="4" t="s">
        <v>10876</v>
      </c>
      <c r="I422" s="4" t="s">
        <v>10875</v>
      </c>
      <c r="J422" s="4" t="s">
        <v>10874</v>
      </c>
      <c r="K422" s="4">
        <v>72.726346000000007</v>
      </c>
      <c r="L422" s="4">
        <v>33.744916000000003</v>
      </c>
      <c r="M422" s="4">
        <v>5</v>
      </c>
      <c r="N422" s="4" t="s">
        <v>745</v>
      </c>
      <c r="O422" s="1" t="s">
        <v>38</v>
      </c>
      <c r="P422" s="4" t="s">
        <v>10860</v>
      </c>
      <c r="Q422" s="1" t="s">
        <v>38</v>
      </c>
      <c r="R422" s="1" t="s">
        <v>38</v>
      </c>
      <c r="S422" s="4"/>
      <c r="T422" s="4">
        <v>2</v>
      </c>
      <c r="U422" s="231">
        <v>45453</v>
      </c>
      <c r="V422" s="5" t="s">
        <v>38</v>
      </c>
      <c r="W422" s="1" t="s">
        <v>38</v>
      </c>
      <c r="X422" s="1" t="s">
        <v>38</v>
      </c>
      <c r="Y422" s="29" t="s">
        <v>10614</v>
      </c>
      <c r="Z422" s="4" t="s">
        <v>37</v>
      </c>
    </row>
    <row r="423" spans="1:26" s="6" customFormat="1" ht="60" customHeight="1" x14ac:dyDescent="0.2">
      <c r="A423" s="5">
        <v>420</v>
      </c>
      <c r="B423" s="4" t="s">
        <v>6223</v>
      </c>
      <c r="C423" s="4" t="s">
        <v>1549</v>
      </c>
      <c r="D423" s="4" t="s">
        <v>1542</v>
      </c>
      <c r="E423" s="4" t="s">
        <v>10869</v>
      </c>
      <c r="F423" s="4" t="s">
        <v>10873</v>
      </c>
      <c r="G423" s="4" t="s">
        <v>10872</v>
      </c>
      <c r="H423" s="4" t="s">
        <v>10871</v>
      </c>
      <c r="I423" s="4" t="s">
        <v>10870</v>
      </c>
      <c r="J423" s="4" t="s">
        <v>10869</v>
      </c>
      <c r="K423" s="4">
        <v>72.798055500000004</v>
      </c>
      <c r="L423" s="4">
        <v>33.787222</v>
      </c>
      <c r="M423" s="4">
        <v>7</v>
      </c>
      <c r="N423" s="4" t="s">
        <v>10868</v>
      </c>
      <c r="O423" s="1" t="s">
        <v>38</v>
      </c>
      <c r="P423" s="4" t="s">
        <v>10860</v>
      </c>
      <c r="Q423" s="1" t="s">
        <v>38</v>
      </c>
      <c r="R423" s="1" t="s">
        <v>38</v>
      </c>
      <c r="S423" s="4"/>
      <c r="T423" s="4">
        <v>2</v>
      </c>
      <c r="U423" s="231">
        <v>45514</v>
      </c>
      <c r="V423" s="5" t="s">
        <v>38</v>
      </c>
      <c r="W423" s="1" t="s">
        <v>38</v>
      </c>
      <c r="X423" s="1" t="s">
        <v>38</v>
      </c>
      <c r="Y423" s="29" t="s">
        <v>10614</v>
      </c>
      <c r="Z423" s="4" t="s">
        <v>37</v>
      </c>
    </row>
    <row r="424" spans="1:26" s="6" customFormat="1" ht="60" customHeight="1" x14ac:dyDescent="0.2">
      <c r="A424" s="5">
        <v>421</v>
      </c>
      <c r="B424" s="4" t="s">
        <v>6223</v>
      </c>
      <c r="C424" s="4" t="s">
        <v>1549</v>
      </c>
      <c r="D424" s="4" t="s">
        <v>1542</v>
      </c>
      <c r="E424" s="4" t="s">
        <v>2891</v>
      </c>
      <c r="F424" s="4" t="s">
        <v>10443</v>
      </c>
      <c r="G424" s="4" t="s">
        <v>10867</v>
      </c>
      <c r="H424" s="4" t="s">
        <v>10866</v>
      </c>
      <c r="I424" s="4" t="s">
        <v>10865</v>
      </c>
      <c r="J424" s="4" t="s">
        <v>2891</v>
      </c>
      <c r="K424" s="4">
        <v>72.783291000000006</v>
      </c>
      <c r="L424" s="1">
        <v>33.648854999999998</v>
      </c>
      <c r="M424" s="4">
        <v>5</v>
      </c>
      <c r="N424" s="4" t="s">
        <v>745</v>
      </c>
      <c r="O424" s="1" t="s">
        <v>38</v>
      </c>
      <c r="P424" s="4" t="s">
        <v>10860</v>
      </c>
      <c r="Q424" s="1" t="s">
        <v>38</v>
      </c>
      <c r="R424" s="1" t="s">
        <v>38</v>
      </c>
      <c r="S424" s="4"/>
      <c r="T424" s="4">
        <v>2</v>
      </c>
      <c r="U424" s="231">
        <v>45422</v>
      </c>
      <c r="V424" s="5" t="s">
        <v>38</v>
      </c>
      <c r="W424" s="1" t="s">
        <v>38</v>
      </c>
      <c r="X424" s="1" t="s">
        <v>38</v>
      </c>
      <c r="Y424" s="29" t="s">
        <v>10614</v>
      </c>
      <c r="Z424" s="4" t="s">
        <v>37</v>
      </c>
    </row>
    <row r="425" spans="1:26" s="6" customFormat="1" ht="60" customHeight="1" x14ac:dyDescent="0.2">
      <c r="A425" s="5">
        <v>422</v>
      </c>
      <c r="B425" s="4" t="s">
        <v>6223</v>
      </c>
      <c r="C425" s="4" t="s">
        <v>1549</v>
      </c>
      <c r="D425" s="4" t="s">
        <v>1542</v>
      </c>
      <c r="E425" s="4" t="s">
        <v>10861</v>
      </c>
      <c r="F425" s="4" t="s">
        <v>4798</v>
      </c>
      <c r="G425" s="4" t="s">
        <v>10864</v>
      </c>
      <c r="H425" s="4" t="s">
        <v>10863</v>
      </c>
      <c r="I425" s="4" t="s">
        <v>10862</v>
      </c>
      <c r="J425" s="4" t="s">
        <v>10861</v>
      </c>
      <c r="K425" s="4">
        <v>72.777893000000006</v>
      </c>
      <c r="L425" s="4">
        <v>33.715629</v>
      </c>
      <c r="M425" s="4">
        <v>6</v>
      </c>
      <c r="N425" s="4" t="s">
        <v>745</v>
      </c>
      <c r="O425" s="1" t="s">
        <v>38</v>
      </c>
      <c r="P425" s="4" t="s">
        <v>10860</v>
      </c>
      <c r="Q425" s="1" t="s">
        <v>38</v>
      </c>
      <c r="R425" s="1" t="s">
        <v>38</v>
      </c>
      <c r="S425" s="4"/>
      <c r="T425" s="4">
        <v>2</v>
      </c>
      <c r="U425" s="231">
        <v>45514</v>
      </c>
      <c r="V425" s="5" t="s">
        <v>38</v>
      </c>
      <c r="W425" s="1" t="s">
        <v>38</v>
      </c>
      <c r="X425" s="1" t="s">
        <v>38</v>
      </c>
      <c r="Y425" s="29" t="s">
        <v>10614</v>
      </c>
      <c r="Z425" s="4" t="s">
        <v>37</v>
      </c>
    </row>
    <row r="426" spans="1:26" s="6" customFormat="1" ht="60" customHeight="1" x14ac:dyDescent="0.2">
      <c r="A426" s="5">
        <v>423</v>
      </c>
      <c r="B426" s="17" t="s">
        <v>6223</v>
      </c>
      <c r="C426" s="17" t="s">
        <v>27</v>
      </c>
      <c r="D426" s="219" t="s">
        <v>117</v>
      </c>
      <c r="E426" s="219" t="s">
        <v>10856</v>
      </c>
      <c r="F426" s="219" t="s">
        <v>10856</v>
      </c>
      <c r="G426" s="219" t="s">
        <v>10859</v>
      </c>
      <c r="H426" s="232" t="s">
        <v>10858</v>
      </c>
      <c r="I426" s="219" t="s">
        <v>10857</v>
      </c>
      <c r="J426" s="219" t="s">
        <v>10852</v>
      </c>
      <c r="K426" s="17">
        <v>33.931199999999997</v>
      </c>
      <c r="L426" s="17">
        <v>72.633200000000002</v>
      </c>
      <c r="M426" s="17">
        <v>5</v>
      </c>
      <c r="N426" s="17" t="s">
        <v>236</v>
      </c>
      <c r="O426" s="1" t="s">
        <v>38</v>
      </c>
      <c r="P426" s="17" t="s">
        <v>38</v>
      </c>
      <c r="Q426" s="17" t="s">
        <v>38</v>
      </c>
      <c r="R426" s="17" t="s">
        <v>38</v>
      </c>
      <c r="S426" s="17">
        <v>4</v>
      </c>
      <c r="T426" s="17" t="s">
        <v>38</v>
      </c>
      <c r="U426" s="107">
        <v>45575</v>
      </c>
      <c r="V426" s="5" t="s">
        <v>38</v>
      </c>
      <c r="W426" s="1" t="s">
        <v>38</v>
      </c>
      <c r="X426" s="1" t="s">
        <v>38</v>
      </c>
      <c r="Y426" s="29" t="s">
        <v>10614</v>
      </c>
      <c r="Z426" s="4" t="s">
        <v>37</v>
      </c>
    </row>
    <row r="427" spans="1:26" s="6" customFormat="1" ht="60" customHeight="1" x14ac:dyDescent="0.2">
      <c r="A427" s="5">
        <v>424</v>
      </c>
      <c r="B427" s="17" t="s">
        <v>6223</v>
      </c>
      <c r="C427" s="17" t="s">
        <v>27</v>
      </c>
      <c r="D427" s="219" t="s">
        <v>117</v>
      </c>
      <c r="E427" s="219" t="s">
        <v>10856</v>
      </c>
      <c r="F427" s="219" t="s">
        <v>10856</v>
      </c>
      <c r="G427" s="219" t="s">
        <v>10855</v>
      </c>
      <c r="H427" s="232" t="s">
        <v>10854</v>
      </c>
      <c r="I427" s="219" t="s">
        <v>10853</v>
      </c>
      <c r="J427" s="219" t="s">
        <v>10852</v>
      </c>
      <c r="K427" s="219">
        <v>33.936</v>
      </c>
      <c r="L427" s="219">
        <v>72.606999999999999</v>
      </c>
      <c r="M427" s="219">
        <v>6</v>
      </c>
      <c r="N427" s="17" t="s">
        <v>236</v>
      </c>
      <c r="O427" s="1" t="s">
        <v>38</v>
      </c>
      <c r="P427" s="17" t="s">
        <v>38</v>
      </c>
      <c r="Q427" s="17" t="s">
        <v>38</v>
      </c>
      <c r="R427" s="17" t="s">
        <v>38</v>
      </c>
      <c r="S427" s="8">
        <v>4</v>
      </c>
      <c r="T427" s="17" t="s">
        <v>38</v>
      </c>
      <c r="U427" s="107">
        <v>45636</v>
      </c>
      <c r="V427" s="5" t="s">
        <v>38</v>
      </c>
      <c r="W427" s="1" t="s">
        <v>38</v>
      </c>
      <c r="X427" s="1" t="s">
        <v>38</v>
      </c>
      <c r="Y427" s="29" t="s">
        <v>10614</v>
      </c>
      <c r="Z427" s="4" t="s">
        <v>37</v>
      </c>
    </row>
    <row r="428" spans="1:26" s="6" customFormat="1" ht="60" customHeight="1" x14ac:dyDescent="0.2">
      <c r="A428" s="5">
        <v>425</v>
      </c>
      <c r="B428" s="17" t="s">
        <v>6223</v>
      </c>
      <c r="C428" s="17" t="s">
        <v>27</v>
      </c>
      <c r="D428" s="17" t="s">
        <v>117</v>
      </c>
      <c r="E428" s="17" t="s">
        <v>10845</v>
      </c>
      <c r="F428" s="17" t="s">
        <v>10845</v>
      </c>
      <c r="G428" s="17" t="s">
        <v>10851</v>
      </c>
      <c r="H428" s="233" t="s">
        <v>10850</v>
      </c>
      <c r="I428" s="233" t="s">
        <v>10849</v>
      </c>
      <c r="J428" s="17" t="s">
        <v>10845</v>
      </c>
      <c r="K428" s="219">
        <v>33.883400000000002</v>
      </c>
      <c r="L428" s="17">
        <v>72.456800000000001</v>
      </c>
      <c r="M428" s="17">
        <v>5</v>
      </c>
      <c r="N428" s="17" t="s">
        <v>236</v>
      </c>
      <c r="O428" s="1" t="s">
        <v>38</v>
      </c>
      <c r="P428" s="17" t="s">
        <v>38</v>
      </c>
      <c r="Q428" s="17" t="s">
        <v>38</v>
      </c>
      <c r="R428" s="17" t="s">
        <v>38</v>
      </c>
      <c r="S428" s="17" t="s">
        <v>38</v>
      </c>
      <c r="T428" s="17">
        <v>2</v>
      </c>
      <c r="U428" s="107" t="s">
        <v>8253</v>
      </c>
      <c r="V428" s="5" t="s">
        <v>38</v>
      </c>
      <c r="W428" s="1" t="s">
        <v>38</v>
      </c>
      <c r="X428" s="1" t="s">
        <v>38</v>
      </c>
      <c r="Y428" s="29" t="s">
        <v>10614</v>
      </c>
      <c r="Z428" s="4" t="s">
        <v>37</v>
      </c>
    </row>
    <row r="429" spans="1:26" s="6" customFormat="1" ht="60" customHeight="1" x14ac:dyDescent="0.2">
      <c r="A429" s="5">
        <v>426</v>
      </c>
      <c r="B429" s="17" t="s">
        <v>6223</v>
      </c>
      <c r="C429" s="17" t="s">
        <v>27</v>
      </c>
      <c r="D429" s="17" t="s">
        <v>117</v>
      </c>
      <c r="E429" s="17" t="s">
        <v>10845</v>
      </c>
      <c r="F429" s="17" t="s">
        <v>10845</v>
      </c>
      <c r="G429" s="17" t="s">
        <v>10848</v>
      </c>
      <c r="H429" s="233" t="s">
        <v>10847</v>
      </c>
      <c r="I429" s="233" t="s">
        <v>10846</v>
      </c>
      <c r="J429" s="17" t="s">
        <v>10845</v>
      </c>
      <c r="K429" s="219">
        <v>33.882399999999997</v>
      </c>
      <c r="L429" s="17">
        <v>72.458200000000005</v>
      </c>
      <c r="M429" s="17">
        <v>5</v>
      </c>
      <c r="N429" s="17" t="s">
        <v>236</v>
      </c>
      <c r="O429" s="1" t="s">
        <v>38</v>
      </c>
      <c r="P429" s="17" t="s">
        <v>38</v>
      </c>
      <c r="Q429" s="17" t="s">
        <v>38</v>
      </c>
      <c r="R429" s="17" t="s">
        <v>38</v>
      </c>
      <c r="S429" s="17" t="s">
        <v>38</v>
      </c>
      <c r="T429" s="17">
        <v>2</v>
      </c>
      <c r="U429" s="107" t="s">
        <v>10844</v>
      </c>
      <c r="V429" s="5" t="s">
        <v>38</v>
      </c>
      <c r="W429" s="1" t="s">
        <v>38</v>
      </c>
      <c r="X429" s="1" t="s">
        <v>38</v>
      </c>
      <c r="Y429" s="29" t="s">
        <v>10614</v>
      </c>
      <c r="Z429" s="4" t="s">
        <v>37</v>
      </c>
    </row>
    <row r="430" spans="1:26" s="6" customFormat="1" ht="60" customHeight="1" x14ac:dyDescent="0.2">
      <c r="A430" s="5">
        <v>427</v>
      </c>
      <c r="B430" s="17" t="s">
        <v>6223</v>
      </c>
      <c r="C430" s="17" t="s">
        <v>27</v>
      </c>
      <c r="D430" s="17" t="s">
        <v>28</v>
      </c>
      <c r="E430" s="17" t="s">
        <v>10830</v>
      </c>
      <c r="F430" s="17" t="s">
        <v>5106</v>
      </c>
      <c r="G430" s="17" t="s">
        <v>10843</v>
      </c>
      <c r="H430" s="233" t="s">
        <v>10842</v>
      </c>
      <c r="I430" s="3" t="s">
        <v>10831</v>
      </c>
      <c r="J430" s="3" t="s">
        <v>10830</v>
      </c>
      <c r="K430" s="17">
        <v>33.451517000000003</v>
      </c>
      <c r="L430" s="17">
        <v>72.329916999999995</v>
      </c>
      <c r="M430" s="17">
        <v>12</v>
      </c>
      <c r="N430" s="17" t="s">
        <v>236</v>
      </c>
      <c r="O430" s="1" t="s">
        <v>38</v>
      </c>
      <c r="P430" s="17" t="s">
        <v>38</v>
      </c>
      <c r="Q430" s="17" t="s">
        <v>38</v>
      </c>
      <c r="R430" s="17" t="s">
        <v>38</v>
      </c>
      <c r="S430" s="17" t="s">
        <v>38</v>
      </c>
      <c r="T430" s="17">
        <v>2</v>
      </c>
      <c r="U430" s="107" t="s">
        <v>7124</v>
      </c>
      <c r="V430" s="5" t="s">
        <v>38</v>
      </c>
      <c r="W430" s="1" t="s">
        <v>38</v>
      </c>
      <c r="X430" s="1" t="s">
        <v>38</v>
      </c>
      <c r="Y430" s="29" t="s">
        <v>10614</v>
      </c>
      <c r="Z430" s="4" t="s">
        <v>37</v>
      </c>
    </row>
    <row r="431" spans="1:26" s="6" customFormat="1" ht="60" customHeight="1" x14ac:dyDescent="0.2">
      <c r="A431" s="5">
        <v>428</v>
      </c>
      <c r="B431" s="17" t="s">
        <v>6223</v>
      </c>
      <c r="C431" s="17" t="s">
        <v>27</v>
      </c>
      <c r="D431" s="17" t="s">
        <v>28</v>
      </c>
      <c r="E431" s="17" t="s">
        <v>3981</v>
      </c>
      <c r="F431" s="17" t="s">
        <v>3981</v>
      </c>
      <c r="G431" s="17" t="s">
        <v>10841</v>
      </c>
      <c r="H431" s="233" t="s">
        <v>7390</v>
      </c>
      <c r="I431" s="233" t="s">
        <v>10840</v>
      </c>
      <c r="J431" s="17" t="s">
        <v>3981</v>
      </c>
      <c r="K431" s="17">
        <v>33.495269999999998</v>
      </c>
      <c r="L431" s="17">
        <v>72.298739999999995</v>
      </c>
      <c r="M431" s="17">
        <v>5</v>
      </c>
      <c r="N431" s="17" t="s">
        <v>236</v>
      </c>
      <c r="O431" s="1" t="s">
        <v>38</v>
      </c>
      <c r="P431" s="17" t="s">
        <v>38</v>
      </c>
      <c r="Q431" s="17" t="s">
        <v>38</v>
      </c>
      <c r="R431" s="17" t="s">
        <v>38</v>
      </c>
      <c r="S431" s="17" t="s">
        <v>38</v>
      </c>
      <c r="T431" s="17">
        <v>2</v>
      </c>
      <c r="U431" s="107" t="s">
        <v>10839</v>
      </c>
      <c r="V431" s="5" t="s">
        <v>38</v>
      </c>
      <c r="W431" s="1" t="s">
        <v>38</v>
      </c>
      <c r="X431" s="1" t="s">
        <v>38</v>
      </c>
      <c r="Y431" s="29" t="s">
        <v>10614</v>
      </c>
      <c r="Z431" s="4" t="s">
        <v>37</v>
      </c>
    </row>
    <row r="432" spans="1:26" s="6" customFormat="1" ht="60" customHeight="1" x14ac:dyDescent="0.2">
      <c r="A432" s="5">
        <v>429</v>
      </c>
      <c r="B432" s="17" t="s">
        <v>6223</v>
      </c>
      <c r="C432" s="17" t="s">
        <v>27</v>
      </c>
      <c r="D432" s="17" t="s">
        <v>28</v>
      </c>
      <c r="E432" s="17" t="s">
        <v>185</v>
      </c>
      <c r="F432" s="17" t="s">
        <v>185</v>
      </c>
      <c r="G432" s="17" t="s">
        <v>10838</v>
      </c>
      <c r="H432" s="233" t="s">
        <v>2551</v>
      </c>
      <c r="I432" s="233" t="s">
        <v>10837</v>
      </c>
      <c r="J432" s="17" t="s">
        <v>185</v>
      </c>
      <c r="K432" s="17">
        <v>33.399697000000003</v>
      </c>
      <c r="L432" s="17">
        <v>71.992613000000006</v>
      </c>
      <c r="M432" s="17">
        <v>5</v>
      </c>
      <c r="N432" s="17" t="s">
        <v>236</v>
      </c>
      <c r="O432" s="1" t="s">
        <v>38</v>
      </c>
      <c r="P432" s="17" t="s">
        <v>38</v>
      </c>
      <c r="Q432" s="17" t="s">
        <v>38</v>
      </c>
      <c r="R432" s="17" t="s">
        <v>38</v>
      </c>
      <c r="S432" s="17" t="s">
        <v>38</v>
      </c>
      <c r="T432" s="17">
        <v>2</v>
      </c>
      <c r="U432" s="107">
        <v>45575</v>
      </c>
      <c r="V432" s="5" t="s">
        <v>38</v>
      </c>
      <c r="W432" s="1" t="s">
        <v>38</v>
      </c>
      <c r="X432" s="1" t="s">
        <v>38</v>
      </c>
      <c r="Y432" s="29" t="s">
        <v>10614</v>
      </c>
      <c r="Z432" s="4" t="s">
        <v>37</v>
      </c>
    </row>
    <row r="433" spans="1:26" s="6" customFormat="1" ht="60" customHeight="1" x14ac:dyDescent="0.2">
      <c r="A433" s="5">
        <v>430</v>
      </c>
      <c r="B433" s="17" t="s">
        <v>6223</v>
      </c>
      <c r="C433" s="17" t="s">
        <v>27</v>
      </c>
      <c r="D433" s="17" t="s">
        <v>28</v>
      </c>
      <c r="E433" s="17" t="s">
        <v>10830</v>
      </c>
      <c r="F433" s="17" t="s">
        <v>5106</v>
      </c>
      <c r="G433" s="17" t="s">
        <v>10836</v>
      </c>
      <c r="H433" s="233" t="s">
        <v>10835</v>
      </c>
      <c r="I433" s="233" t="s">
        <v>10834</v>
      </c>
      <c r="J433" s="3" t="s">
        <v>10830</v>
      </c>
      <c r="K433" s="17">
        <v>33.445573000000003</v>
      </c>
      <c r="L433" s="17">
        <v>72.334653000000003</v>
      </c>
      <c r="M433" s="17">
        <v>29</v>
      </c>
      <c r="N433" s="17" t="s">
        <v>236</v>
      </c>
      <c r="O433" s="1" t="s">
        <v>38</v>
      </c>
      <c r="P433" s="17" t="s">
        <v>38</v>
      </c>
      <c r="Q433" s="17" t="s">
        <v>38</v>
      </c>
      <c r="R433" s="17" t="s">
        <v>38</v>
      </c>
      <c r="S433" s="17" t="s">
        <v>38</v>
      </c>
      <c r="T433" s="17">
        <v>2</v>
      </c>
      <c r="U433" s="107" t="s">
        <v>7124</v>
      </c>
      <c r="V433" s="5" t="s">
        <v>38</v>
      </c>
      <c r="W433" s="1" t="s">
        <v>38</v>
      </c>
      <c r="X433" s="1" t="s">
        <v>38</v>
      </c>
      <c r="Y433" s="29" t="s">
        <v>10614</v>
      </c>
      <c r="Z433" s="4" t="s">
        <v>37</v>
      </c>
    </row>
    <row r="434" spans="1:26" s="6" customFormat="1" ht="60" customHeight="1" x14ac:dyDescent="0.2">
      <c r="A434" s="5">
        <v>431</v>
      </c>
      <c r="B434" s="17" t="s">
        <v>6223</v>
      </c>
      <c r="C434" s="17" t="s">
        <v>27</v>
      </c>
      <c r="D434" s="17" t="s">
        <v>28</v>
      </c>
      <c r="E434" s="17" t="s">
        <v>10830</v>
      </c>
      <c r="F434" s="17" t="s">
        <v>5106</v>
      </c>
      <c r="G434" s="17" t="s">
        <v>10833</v>
      </c>
      <c r="H434" s="233" t="s">
        <v>10832</v>
      </c>
      <c r="I434" s="233" t="s">
        <v>10831</v>
      </c>
      <c r="J434" s="17" t="s">
        <v>10830</v>
      </c>
      <c r="K434" s="17">
        <v>33.445540999999999</v>
      </c>
      <c r="L434" s="17">
        <v>72.334654</v>
      </c>
      <c r="M434" s="17">
        <v>46.41</v>
      </c>
      <c r="N434" s="17" t="s">
        <v>236</v>
      </c>
      <c r="O434" s="1" t="s">
        <v>38</v>
      </c>
      <c r="P434" s="17"/>
      <c r="Q434" s="17"/>
      <c r="R434" s="17"/>
      <c r="S434" s="17">
        <v>4</v>
      </c>
      <c r="T434" s="17"/>
      <c r="U434" s="106" t="s">
        <v>10829</v>
      </c>
      <c r="V434" s="5" t="s">
        <v>38</v>
      </c>
      <c r="W434" s="1" t="s">
        <v>38</v>
      </c>
      <c r="X434" s="1" t="s">
        <v>38</v>
      </c>
      <c r="Y434" s="29" t="s">
        <v>10614</v>
      </c>
      <c r="Z434" s="4" t="s">
        <v>37</v>
      </c>
    </row>
    <row r="435" spans="1:26" s="6" customFormat="1" ht="60" customHeight="1" x14ac:dyDescent="0.2">
      <c r="A435" s="5">
        <v>432</v>
      </c>
      <c r="B435" s="17" t="s">
        <v>6223</v>
      </c>
      <c r="C435" s="17" t="s">
        <v>27</v>
      </c>
      <c r="D435" s="3" t="s">
        <v>2176</v>
      </c>
      <c r="E435" s="3" t="s">
        <v>10828</v>
      </c>
      <c r="F435" s="17" t="s">
        <v>10827</v>
      </c>
      <c r="G435" s="3" t="s">
        <v>10826</v>
      </c>
      <c r="H435" s="234" t="s">
        <v>10825</v>
      </c>
      <c r="I435" s="3" t="s">
        <v>10824</v>
      </c>
      <c r="J435" s="3" t="s">
        <v>10823</v>
      </c>
      <c r="K435" s="17">
        <v>33.774254999999997</v>
      </c>
      <c r="L435" s="17">
        <v>72.518882000000005</v>
      </c>
      <c r="M435" s="17">
        <v>5</v>
      </c>
      <c r="N435" s="3" t="s">
        <v>236</v>
      </c>
      <c r="O435" s="1" t="s">
        <v>38</v>
      </c>
      <c r="P435" s="17" t="s">
        <v>38</v>
      </c>
      <c r="Q435" s="17" t="s">
        <v>38</v>
      </c>
      <c r="R435" s="17" t="s">
        <v>38</v>
      </c>
      <c r="S435" s="17">
        <v>4</v>
      </c>
      <c r="T435" s="17" t="s">
        <v>38</v>
      </c>
      <c r="U435" s="107" t="s">
        <v>10822</v>
      </c>
      <c r="V435" s="5" t="s">
        <v>38</v>
      </c>
      <c r="W435" s="1" t="s">
        <v>38</v>
      </c>
      <c r="X435" s="1" t="s">
        <v>38</v>
      </c>
      <c r="Y435" s="29" t="s">
        <v>10614</v>
      </c>
      <c r="Z435" s="4" t="s">
        <v>37</v>
      </c>
    </row>
    <row r="436" spans="1:26" s="6" customFormat="1" ht="60" customHeight="1" x14ac:dyDescent="0.2">
      <c r="A436" s="5">
        <v>433</v>
      </c>
      <c r="B436" s="17" t="s">
        <v>6223</v>
      </c>
      <c r="C436" s="17" t="s">
        <v>27</v>
      </c>
      <c r="D436" s="3" t="s">
        <v>2176</v>
      </c>
      <c r="E436" s="17" t="s">
        <v>4023</v>
      </c>
      <c r="F436" s="17" t="s">
        <v>10821</v>
      </c>
      <c r="G436" s="17" t="s">
        <v>10820</v>
      </c>
      <c r="H436" s="233" t="s">
        <v>10819</v>
      </c>
      <c r="I436" s="233" t="s">
        <v>10818</v>
      </c>
      <c r="J436" s="17" t="s">
        <v>4023</v>
      </c>
      <c r="K436" s="17">
        <v>33.883797999999999</v>
      </c>
      <c r="L436" s="17">
        <v>72.798376000000005</v>
      </c>
      <c r="M436" s="17">
        <v>8</v>
      </c>
      <c r="N436" s="17" t="s">
        <v>236</v>
      </c>
      <c r="O436" s="1" t="s">
        <v>38</v>
      </c>
      <c r="P436" s="17" t="s">
        <v>38</v>
      </c>
      <c r="Q436" s="17" t="s">
        <v>38</v>
      </c>
      <c r="R436" s="17" t="s">
        <v>38</v>
      </c>
      <c r="S436" s="17" t="s">
        <v>38</v>
      </c>
      <c r="T436" s="17">
        <v>2</v>
      </c>
      <c r="U436" s="107" t="s">
        <v>10811</v>
      </c>
      <c r="V436" s="5" t="s">
        <v>38</v>
      </c>
      <c r="W436" s="1" t="s">
        <v>38</v>
      </c>
      <c r="X436" s="1" t="s">
        <v>38</v>
      </c>
      <c r="Y436" s="29" t="s">
        <v>10614</v>
      </c>
      <c r="Z436" s="4" t="s">
        <v>37</v>
      </c>
    </row>
    <row r="437" spans="1:26" s="6" customFormat="1" ht="60" customHeight="1" x14ac:dyDescent="0.2">
      <c r="A437" s="5">
        <v>434</v>
      </c>
      <c r="B437" s="17" t="s">
        <v>6223</v>
      </c>
      <c r="C437" s="17" t="s">
        <v>27</v>
      </c>
      <c r="D437" s="3" t="s">
        <v>2176</v>
      </c>
      <c r="E437" s="17" t="s">
        <v>10817</v>
      </c>
      <c r="F437" s="17" t="s">
        <v>10816</v>
      </c>
      <c r="G437" s="17" t="s">
        <v>10815</v>
      </c>
      <c r="H437" s="233" t="s">
        <v>10814</v>
      </c>
      <c r="I437" s="3" t="s">
        <v>10813</v>
      </c>
      <c r="J437" s="3" t="s">
        <v>10812</v>
      </c>
      <c r="K437" s="17">
        <v>33.791806000000001</v>
      </c>
      <c r="L437" s="17">
        <v>72.675505999999999</v>
      </c>
      <c r="M437" s="17">
        <v>5</v>
      </c>
      <c r="N437" s="17" t="s">
        <v>236</v>
      </c>
      <c r="O437" s="1" t="s">
        <v>38</v>
      </c>
      <c r="P437" s="17" t="s">
        <v>38</v>
      </c>
      <c r="Q437" s="17" t="s">
        <v>38</v>
      </c>
      <c r="R437" s="17" t="s">
        <v>38</v>
      </c>
      <c r="S437" s="17" t="s">
        <v>38</v>
      </c>
      <c r="T437" s="17">
        <v>2</v>
      </c>
      <c r="U437" s="107" t="s">
        <v>10811</v>
      </c>
      <c r="V437" s="5" t="s">
        <v>38</v>
      </c>
      <c r="W437" s="1" t="s">
        <v>38</v>
      </c>
      <c r="X437" s="1" t="s">
        <v>38</v>
      </c>
      <c r="Y437" s="29" t="s">
        <v>10614</v>
      </c>
      <c r="Z437" s="4" t="s">
        <v>37</v>
      </c>
    </row>
    <row r="438" spans="1:26" s="6" customFormat="1" ht="60" customHeight="1" x14ac:dyDescent="0.2">
      <c r="A438" s="5">
        <v>435</v>
      </c>
      <c r="B438" s="17" t="s">
        <v>6223</v>
      </c>
      <c r="C438" s="17" t="s">
        <v>27</v>
      </c>
      <c r="D438" s="17" t="s">
        <v>27</v>
      </c>
      <c r="E438" s="17" t="s">
        <v>3763</v>
      </c>
      <c r="F438" s="17" t="s">
        <v>3763</v>
      </c>
      <c r="G438" s="17" t="s">
        <v>10810</v>
      </c>
      <c r="H438" s="233" t="s">
        <v>10809</v>
      </c>
      <c r="I438" s="233" t="s">
        <v>10808</v>
      </c>
      <c r="J438" s="17" t="s">
        <v>3763</v>
      </c>
      <c r="K438" s="17">
        <v>33.716230000000003</v>
      </c>
      <c r="L438" s="17">
        <v>72.361121999999995</v>
      </c>
      <c r="M438" s="17">
        <v>6</v>
      </c>
      <c r="N438" s="17" t="s">
        <v>10752</v>
      </c>
      <c r="O438" s="1" t="s">
        <v>38</v>
      </c>
      <c r="P438" s="8" t="s">
        <v>211</v>
      </c>
      <c r="Q438" s="17">
        <v>850</v>
      </c>
      <c r="R438" s="17">
        <v>5</v>
      </c>
      <c r="S438" s="17" t="s">
        <v>38</v>
      </c>
      <c r="T438" s="17" t="s">
        <v>38</v>
      </c>
      <c r="U438" s="17" t="s">
        <v>10807</v>
      </c>
      <c r="V438" s="5" t="s">
        <v>38</v>
      </c>
      <c r="W438" s="1" t="s">
        <v>38</v>
      </c>
      <c r="X438" s="1" t="s">
        <v>38</v>
      </c>
      <c r="Y438" s="29" t="s">
        <v>10614</v>
      </c>
      <c r="Z438" s="4" t="s">
        <v>37</v>
      </c>
    </row>
    <row r="439" spans="1:26" s="6" customFormat="1" ht="60" customHeight="1" x14ac:dyDescent="0.2">
      <c r="A439" s="5">
        <v>436</v>
      </c>
      <c r="B439" s="17" t="s">
        <v>6223</v>
      </c>
      <c r="C439" s="17" t="s">
        <v>27</v>
      </c>
      <c r="D439" s="17" t="s">
        <v>27</v>
      </c>
      <c r="E439" s="17" t="s">
        <v>98</v>
      </c>
      <c r="F439" s="17" t="s">
        <v>98</v>
      </c>
      <c r="G439" s="3" t="s">
        <v>10806</v>
      </c>
      <c r="H439" s="234" t="s">
        <v>10805</v>
      </c>
      <c r="I439" s="3" t="s">
        <v>10804</v>
      </c>
      <c r="J439" s="17" t="s">
        <v>98</v>
      </c>
      <c r="K439" s="17">
        <v>33.778512999999997</v>
      </c>
      <c r="L439" s="17">
        <v>72.460745000000003</v>
      </c>
      <c r="M439" s="17">
        <v>4</v>
      </c>
      <c r="N439" s="17" t="s">
        <v>10752</v>
      </c>
      <c r="O439" s="1" t="s">
        <v>38</v>
      </c>
      <c r="P439" s="17" t="s">
        <v>38</v>
      </c>
      <c r="Q439" s="17" t="s">
        <v>38</v>
      </c>
      <c r="R439" s="17" t="s">
        <v>38</v>
      </c>
      <c r="S439" s="17">
        <v>4</v>
      </c>
      <c r="T439" s="17" t="s">
        <v>38</v>
      </c>
      <c r="U439" s="19" t="s">
        <v>6481</v>
      </c>
      <c r="V439" s="5" t="s">
        <v>38</v>
      </c>
      <c r="W439" s="1" t="s">
        <v>38</v>
      </c>
      <c r="X439" s="1" t="s">
        <v>38</v>
      </c>
      <c r="Y439" s="29" t="s">
        <v>10614</v>
      </c>
      <c r="Z439" s="4" t="s">
        <v>37</v>
      </c>
    </row>
    <row r="440" spans="1:26" s="6" customFormat="1" ht="60" customHeight="1" x14ac:dyDescent="0.2">
      <c r="A440" s="5">
        <v>437</v>
      </c>
      <c r="B440" s="17" t="s">
        <v>6223</v>
      </c>
      <c r="C440" s="17" t="s">
        <v>27</v>
      </c>
      <c r="D440" s="17" t="s">
        <v>27</v>
      </c>
      <c r="E440" s="17" t="s">
        <v>98</v>
      </c>
      <c r="F440" s="17" t="s">
        <v>98</v>
      </c>
      <c r="G440" s="3" t="s">
        <v>10803</v>
      </c>
      <c r="H440" s="234" t="s">
        <v>10802</v>
      </c>
      <c r="I440" s="3" t="s">
        <v>10801</v>
      </c>
      <c r="J440" s="17" t="s">
        <v>98</v>
      </c>
      <c r="K440" s="17">
        <v>33.79851</v>
      </c>
      <c r="L440" s="17" t="s">
        <v>10800</v>
      </c>
      <c r="M440" s="17">
        <v>4</v>
      </c>
      <c r="N440" s="17" t="s">
        <v>10752</v>
      </c>
      <c r="O440" s="1" t="s">
        <v>38</v>
      </c>
      <c r="P440" s="17" t="s">
        <v>38</v>
      </c>
      <c r="Q440" s="17" t="s">
        <v>38</v>
      </c>
      <c r="R440" s="17" t="s">
        <v>38</v>
      </c>
      <c r="S440" s="17">
        <v>4</v>
      </c>
      <c r="T440" s="17" t="s">
        <v>38</v>
      </c>
      <c r="U440" s="19" t="s">
        <v>10796</v>
      </c>
      <c r="V440" s="5" t="s">
        <v>38</v>
      </c>
      <c r="W440" s="1" t="s">
        <v>38</v>
      </c>
      <c r="X440" s="1" t="s">
        <v>38</v>
      </c>
      <c r="Y440" s="29" t="s">
        <v>10614</v>
      </c>
      <c r="Z440" s="4" t="s">
        <v>37</v>
      </c>
    </row>
    <row r="441" spans="1:26" s="6" customFormat="1" ht="60" customHeight="1" x14ac:dyDescent="0.2">
      <c r="A441" s="5">
        <v>438</v>
      </c>
      <c r="B441" s="17" t="s">
        <v>6223</v>
      </c>
      <c r="C441" s="17" t="s">
        <v>27</v>
      </c>
      <c r="D441" s="17" t="s">
        <v>27</v>
      </c>
      <c r="E441" s="17" t="s">
        <v>6337</v>
      </c>
      <c r="F441" s="17" t="s">
        <v>6337</v>
      </c>
      <c r="G441" s="3" t="s">
        <v>10799</v>
      </c>
      <c r="H441" s="234" t="s">
        <v>10798</v>
      </c>
      <c r="I441" s="3" t="s">
        <v>10797</v>
      </c>
      <c r="J441" s="17" t="s">
        <v>6337</v>
      </c>
      <c r="K441" s="17">
        <v>33.736899999999999</v>
      </c>
      <c r="L441" s="17">
        <v>72.356700000000004</v>
      </c>
      <c r="M441" s="17">
        <v>4</v>
      </c>
      <c r="N441" s="17" t="s">
        <v>10752</v>
      </c>
      <c r="O441" s="1" t="s">
        <v>38</v>
      </c>
      <c r="P441" s="17" t="s">
        <v>38</v>
      </c>
      <c r="Q441" s="17" t="s">
        <v>38</v>
      </c>
      <c r="R441" s="17" t="s">
        <v>38</v>
      </c>
      <c r="S441" s="17">
        <v>4</v>
      </c>
      <c r="T441" s="17"/>
      <c r="U441" s="19" t="s">
        <v>10796</v>
      </c>
      <c r="V441" s="5" t="s">
        <v>38</v>
      </c>
      <c r="W441" s="1" t="s">
        <v>38</v>
      </c>
      <c r="X441" s="1" t="s">
        <v>38</v>
      </c>
      <c r="Y441" s="29" t="s">
        <v>10614</v>
      </c>
      <c r="Z441" s="4" t="s">
        <v>37</v>
      </c>
    </row>
    <row r="442" spans="1:26" s="6" customFormat="1" ht="60" customHeight="1" x14ac:dyDescent="0.2">
      <c r="A442" s="5">
        <v>439</v>
      </c>
      <c r="B442" s="17" t="s">
        <v>6223</v>
      </c>
      <c r="C442" s="17" t="s">
        <v>27</v>
      </c>
      <c r="D442" s="17" t="s">
        <v>27</v>
      </c>
      <c r="E442" s="17" t="s">
        <v>178</v>
      </c>
      <c r="F442" s="17" t="s">
        <v>10795</v>
      </c>
      <c r="G442" s="3" t="s">
        <v>10794</v>
      </c>
      <c r="H442" s="234" t="s">
        <v>10793</v>
      </c>
      <c r="I442" s="3" t="s">
        <v>10792</v>
      </c>
      <c r="J442" s="17" t="s">
        <v>178</v>
      </c>
      <c r="K442" s="17">
        <v>33.771889999999999</v>
      </c>
      <c r="L442" s="17">
        <v>72.324493000000004</v>
      </c>
      <c r="M442" s="17">
        <v>4</v>
      </c>
      <c r="N442" s="17" t="s">
        <v>10752</v>
      </c>
      <c r="O442" s="1" t="s">
        <v>38</v>
      </c>
      <c r="P442" s="17" t="s">
        <v>38</v>
      </c>
      <c r="Q442" s="17" t="s">
        <v>38</v>
      </c>
      <c r="R442" s="17" t="s">
        <v>38</v>
      </c>
      <c r="S442" s="17"/>
      <c r="T442" s="17">
        <v>2</v>
      </c>
      <c r="U442" s="106" t="s">
        <v>6839</v>
      </c>
      <c r="V442" s="5" t="s">
        <v>38</v>
      </c>
      <c r="W442" s="1" t="s">
        <v>38</v>
      </c>
      <c r="X442" s="1" t="s">
        <v>38</v>
      </c>
      <c r="Y442" s="29" t="s">
        <v>10614</v>
      </c>
      <c r="Z442" s="4" t="s">
        <v>37</v>
      </c>
    </row>
    <row r="443" spans="1:26" s="6" customFormat="1" ht="60" customHeight="1" x14ac:dyDescent="0.2">
      <c r="A443" s="5">
        <v>440</v>
      </c>
      <c r="B443" s="17" t="s">
        <v>6223</v>
      </c>
      <c r="C443" s="17" t="s">
        <v>27</v>
      </c>
      <c r="D443" s="17" t="s">
        <v>10773</v>
      </c>
      <c r="E443" s="17" t="s">
        <v>10791</v>
      </c>
      <c r="F443" s="17" t="s">
        <v>309</v>
      </c>
      <c r="G443" s="219" t="s">
        <v>10790</v>
      </c>
      <c r="H443" s="232" t="s">
        <v>10789</v>
      </c>
      <c r="I443" s="219" t="s">
        <v>10788</v>
      </c>
      <c r="J443" s="219" t="s">
        <v>10787</v>
      </c>
      <c r="K443" s="17">
        <v>33.669986000000002</v>
      </c>
      <c r="L443" s="17">
        <v>72.692515999999998</v>
      </c>
      <c r="M443" s="17" t="s">
        <v>10786</v>
      </c>
      <c r="N443" s="8" t="s">
        <v>10774</v>
      </c>
      <c r="O443" s="1" t="s">
        <v>38</v>
      </c>
      <c r="P443" s="17" t="s">
        <v>38</v>
      </c>
      <c r="Q443" s="17" t="s">
        <v>38</v>
      </c>
      <c r="R443" s="17" t="s">
        <v>38</v>
      </c>
      <c r="S443" s="17">
        <v>4</v>
      </c>
      <c r="T443" s="17" t="s">
        <v>38</v>
      </c>
      <c r="U443" s="107">
        <v>45575</v>
      </c>
      <c r="V443" s="5" t="s">
        <v>38</v>
      </c>
      <c r="W443" s="1" t="s">
        <v>38</v>
      </c>
      <c r="X443" s="1" t="s">
        <v>38</v>
      </c>
      <c r="Y443" s="29" t="s">
        <v>10614</v>
      </c>
      <c r="Z443" s="4" t="s">
        <v>37</v>
      </c>
    </row>
    <row r="444" spans="1:26" s="6" customFormat="1" ht="60" customHeight="1" x14ac:dyDescent="0.2">
      <c r="A444" s="5">
        <v>441</v>
      </c>
      <c r="B444" s="8" t="s">
        <v>6223</v>
      </c>
      <c r="C444" s="8" t="s">
        <v>27</v>
      </c>
      <c r="D444" s="8" t="s">
        <v>10773</v>
      </c>
      <c r="E444" s="8" t="s">
        <v>1693</v>
      </c>
      <c r="F444" s="8" t="s">
        <v>110</v>
      </c>
      <c r="G444" s="8" t="s">
        <v>10785</v>
      </c>
      <c r="H444" s="235" t="s">
        <v>1741</v>
      </c>
      <c r="I444" s="8" t="s">
        <v>10784</v>
      </c>
      <c r="J444" s="8" t="s">
        <v>10775</v>
      </c>
      <c r="K444" s="8">
        <v>33.409500000000001</v>
      </c>
      <c r="L444" s="8">
        <v>72.934399999999997</v>
      </c>
      <c r="M444" s="8" t="s">
        <v>10783</v>
      </c>
      <c r="N444" s="8" t="s">
        <v>10774</v>
      </c>
      <c r="O444" s="1" t="s">
        <v>38</v>
      </c>
      <c r="P444" s="17" t="s">
        <v>38</v>
      </c>
      <c r="Q444" s="17" t="s">
        <v>38</v>
      </c>
      <c r="R444" s="17" t="s">
        <v>38</v>
      </c>
      <c r="S444" s="8">
        <v>4</v>
      </c>
      <c r="T444" s="8" t="s">
        <v>38</v>
      </c>
      <c r="U444" s="108" t="s">
        <v>10779</v>
      </c>
      <c r="V444" s="5" t="s">
        <v>38</v>
      </c>
      <c r="W444" s="1" t="s">
        <v>38</v>
      </c>
      <c r="X444" s="1" t="s">
        <v>38</v>
      </c>
      <c r="Y444" s="29" t="s">
        <v>10614</v>
      </c>
      <c r="Z444" s="4" t="s">
        <v>37</v>
      </c>
    </row>
    <row r="445" spans="1:26" s="6" customFormat="1" ht="60" customHeight="1" x14ac:dyDescent="0.2">
      <c r="A445" s="5">
        <v>442</v>
      </c>
      <c r="B445" s="8" t="s">
        <v>6223</v>
      </c>
      <c r="C445" s="8" t="s">
        <v>27</v>
      </c>
      <c r="D445" s="8" t="s">
        <v>10773</v>
      </c>
      <c r="E445" s="8" t="s">
        <v>1693</v>
      </c>
      <c r="F445" s="8" t="s">
        <v>110</v>
      </c>
      <c r="G445" s="8" t="s">
        <v>10782</v>
      </c>
      <c r="H445" s="235" t="s">
        <v>5127</v>
      </c>
      <c r="I445" s="8" t="s">
        <v>10781</v>
      </c>
      <c r="J445" s="8" t="s">
        <v>1693</v>
      </c>
      <c r="K445" s="8">
        <v>33.409599999999998</v>
      </c>
      <c r="L445" s="8">
        <v>72.934299999999993</v>
      </c>
      <c r="M445" s="8" t="s">
        <v>10780</v>
      </c>
      <c r="N445" s="8" t="s">
        <v>10774</v>
      </c>
      <c r="O445" s="1" t="s">
        <v>38</v>
      </c>
      <c r="P445" s="17" t="s">
        <v>38</v>
      </c>
      <c r="Q445" s="17" t="s">
        <v>38</v>
      </c>
      <c r="R445" s="17" t="s">
        <v>38</v>
      </c>
      <c r="S445" s="8">
        <v>4</v>
      </c>
      <c r="T445" s="8"/>
      <c r="U445" s="108" t="s">
        <v>10779</v>
      </c>
      <c r="V445" s="5" t="s">
        <v>38</v>
      </c>
      <c r="W445" s="1" t="s">
        <v>38</v>
      </c>
      <c r="X445" s="1" t="s">
        <v>38</v>
      </c>
      <c r="Y445" s="29" t="s">
        <v>10614</v>
      </c>
      <c r="Z445" s="4" t="s">
        <v>37</v>
      </c>
    </row>
    <row r="446" spans="1:26" s="6" customFormat="1" ht="60" customHeight="1" x14ac:dyDescent="0.2">
      <c r="A446" s="5">
        <v>443</v>
      </c>
      <c r="B446" s="8" t="s">
        <v>6223</v>
      </c>
      <c r="C446" s="8" t="s">
        <v>27</v>
      </c>
      <c r="D446" s="8" t="s">
        <v>10773</v>
      </c>
      <c r="E446" s="8" t="s">
        <v>1693</v>
      </c>
      <c r="F446" s="8" t="s">
        <v>110</v>
      </c>
      <c r="G446" s="8" t="s">
        <v>10778</v>
      </c>
      <c r="H446" s="235" t="s">
        <v>10777</v>
      </c>
      <c r="I446" s="235" t="s">
        <v>10776</v>
      </c>
      <c r="J446" s="8" t="s">
        <v>10775</v>
      </c>
      <c r="K446" s="8">
        <v>33.409700000000001</v>
      </c>
      <c r="L446" s="8">
        <v>72.934100000000001</v>
      </c>
      <c r="M446" s="8">
        <v>95</v>
      </c>
      <c r="N446" s="8" t="s">
        <v>10774</v>
      </c>
      <c r="O446" s="1" t="s">
        <v>38</v>
      </c>
      <c r="P446" s="17" t="s">
        <v>38</v>
      </c>
      <c r="Q446" s="17" t="s">
        <v>38</v>
      </c>
      <c r="R446" s="17" t="s">
        <v>38</v>
      </c>
      <c r="S446" s="8" t="s">
        <v>38</v>
      </c>
      <c r="T446" s="8">
        <v>2</v>
      </c>
      <c r="U446" s="8" t="s">
        <v>8250</v>
      </c>
      <c r="V446" s="5" t="s">
        <v>38</v>
      </c>
      <c r="W446" s="1" t="s">
        <v>38</v>
      </c>
      <c r="X446" s="1" t="s">
        <v>38</v>
      </c>
      <c r="Y446" s="29" t="s">
        <v>10614</v>
      </c>
      <c r="Z446" s="4" t="s">
        <v>37</v>
      </c>
    </row>
    <row r="447" spans="1:26" s="6" customFormat="1" ht="60" customHeight="1" x14ac:dyDescent="0.2">
      <c r="A447" s="5">
        <v>444</v>
      </c>
      <c r="B447" s="8" t="s">
        <v>6223</v>
      </c>
      <c r="C447" s="8" t="s">
        <v>27</v>
      </c>
      <c r="D447" s="8" t="s">
        <v>10773</v>
      </c>
      <c r="E447" s="8" t="s">
        <v>10768</v>
      </c>
      <c r="F447" s="8" t="s">
        <v>10772</v>
      </c>
      <c r="G447" s="8" t="s">
        <v>10771</v>
      </c>
      <c r="H447" s="235" t="s">
        <v>10770</v>
      </c>
      <c r="I447" s="235" t="s">
        <v>10769</v>
      </c>
      <c r="J447" s="8" t="s">
        <v>10768</v>
      </c>
      <c r="K447" s="8">
        <v>33.452924000000003</v>
      </c>
      <c r="L447" s="8">
        <v>75.526776999999996</v>
      </c>
      <c r="M447" s="8">
        <v>19</v>
      </c>
      <c r="N447" s="17" t="s">
        <v>10752</v>
      </c>
      <c r="O447" s="1" t="s">
        <v>38</v>
      </c>
      <c r="P447" s="17" t="s">
        <v>38</v>
      </c>
      <c r="Q447" s="17" t="s">
        <v>38</v>
      </c>
      <c r="R447" s="17" t="s">
        <v>38</v>
      </c>
      <c r="S447" s="8"/>
      <c r="T447" s="8">
        <v>2</v>
      </c>
      <c r="U447" s="108" t="s">
        <v>10767</v>
      </c>
      <c r="V447" s="5" t="s">
        <v>38</v>
      </c>
      <c r="W447" s="1" t="s">
        <v>38</v>
      </c>
      <c r="X447" s="1" t="s">
        <v>38</v>
      </c>
      <c r="Y447" s="29" t="s">
        <v>10614</v>
      </c>
      <c r="Z447" s="4" t="s">
        <v>37</v>
      </c>
    </row>
    <row r="448" spans="1:26" s="6" customFormat="1" ht="60" customHeight="1" x14ac:dyDescent="0.2">
      <c r="A448" s="5">
        <v>445</v>
      </c>
      <c r="B448" s="8" t="s">
        <v>6223</v>
      </c>
      <c r="C448" s="8" t="s">
        <v>27</v>
      </c>
      <c r="D448" s="4" t="s">
        <v>41</v>
      </c>
      <c r="E448" s="4" t="s">
        <v>10762</v>
      </c>
      <c r="F448" s="4" t="s">
        <v>10766</v>
      </c>
      <c r="G448" s="8" t="s">
        <v>10765</v>
      </c>
      <c r="H448" s="236" t="s">
        <v>10764</v>
      </c>
      <c r="I448" s="4" t="s">
        <v>10763</v>
      </c>
      <c r="J448" s="4" t="s">
        <v>10762</v>
      </c>
      <c r="K448" s="4">
        <v>33.133516</v>
      </c>
      <c r="L448" s="4">
        <v>72.118664699999997</v>
      </c>
      <c r="M448" s="4">
        <v>8</v>
      </c>
      <c r="N448" s="17" t="s">
        <v>10752</v>
      </c>
      <c r="O448" s="1" t="s">
        <v>38</v>
      </c>
      <c r="P448" s="17" t="s">
        <v>38</v>
      </c>
      <c r="Q448" s="17" t="s">
        <v>38</v>
      </c>
      <c r="R448" s="17" t="s">
        <v>38</v>
      </c>
      <c r="S448" s="4">
        <v>2</v>
      </c>
      <c r="T448" s="8" t="s">
        <v>38</v>
      </c>
      <c r="U448" s="46">
        <v>45576</v>
      </c>
      <c r="V448" s="5" t="s">
        <v>38</v>
      </c>
      <c r="W448" s="1" t="s">
        <v>38</v>
      </c>
      <c r="X448" s="1" t="s">
        <v>38</v>
      </c>
      <c r="Y448" s="29" t="s">
        <v>10614</v>
      </c>
      <c r="Z448" s="4" t="s">
        <v>37</v>
      </c>
    </row>
    <row r="449" spans="1:26" s="6" customFormat="1" ht="60" customHeight="1" x14ac:dyDescent="0.2">
      <c r="A449" s="5">
        <v>446</v>
      </c>
      <c r="B449" s="8" t="s">
        <v>6223</v>
      </c>
      <c r="C449" s="8" t="s">
        <v>27</v>
      </c>
      <c r="D449" s="4" t="s">
        <v>41</v>
      </c>
      <c r="E449" s="4" t="s">
        <v>10761</v>
      </c>
      <c r="F449" s="4" t="s">
        <v>10760</v>
      </c>
      <c r="G449" s="8" t="s">
        <v>10759</v>
      </c>
      <c r="H449" s="236" t="s">
        <v>10758</v>
      </c>
      <c r="I449" s="236" t="s">
        <v>10757</v>
      </c>
      <c r="J449" s="4" t="s">
        <v>10756</v>
      </c>
      <c r="K449" s="4">
        <v>33.227831000000002</v>
      </c>
      <c r="L449" s="4">
        <v>72.101223000000005</v>
      </c>
      <c r="M449" s="4">
        <v>12</v>
      </c>
      <c r="N449" s="17" t="s">
        <v>10752</v>
      </c>
      <c r="O449" s="1" t="s">
        <v>38</v>
      </c>
      <c r="P449" s="17" t="s">
        <v>38</v>
      </c>
      <c r="Q449" s="17" t="s">
        <v>38</v>
      </c>
      <c r="R449" s="17" t="s">
        <v>38</v>
      </c>
      <c r="S449" s="8" t="s">
        <v>38</v>
      </c>
      <c r="T449" s="4">
        <v>2</v>
      </c>
      <c r="U449" s="46">
        <v>45573</v>
      </c>
      <c r="V449" s="5" t="s">
        <v>38</v>
      </c>
      <c r="W449" s="1" t="s">
        <v>38</v>
      </c>
      <c r="X449" s="1" t="s">
        <v>38</v>
      </c>
      <c r="Y449" s="29" t="s">
        <v>10614</v>
      </c>
      <c r="Z449" s="4" t="s">
        <v>37</v>
      </c>
    </row>
    <row r="450" spans="1:26" s="6" customFormat="1" ht="60" customHeight="1" x14ac:dyDescent="0.2">
      <c r="A450" s="5">
        <v>447</v>
      </c>
      <c r="B450" s="8" t="s">
        <v>6223</v>
      </c>
      <c r="C450" s="8" t="s">
        <v>27</v>
      </c>
      <c r="D450" s="4" t="s">
        <v>41</v>
      </c>
      <c r="E450" s="4" t="s">
        <v>2160</v>
      </c>
      <c r="F450" s="4" t="s">
        <v>2160</v>
      </c>
      <c r="G450" s="8" t="s">
        <v>10755</v>
      </c>
      <c r="H450" s="236" t="s">
        <v>10754</v>
      </c>
      <c r="I450" s="236" t="s">
        <v>10753</v>
      </c>
      <c r="J450" s="4" t="s">
        <v>2160</v>
      </c>
      <c r="K450" s="4">
        <v>33.377555999999998</v>
      </c>
      <c r="L450" s="4">
        <v>72301799</v>
      </c>
      <c r="M450" s="4">
        <v>8</v>
      </c>
      <c r="N450" s="17" t="s">
        <v>10752</v>
      </c>
      <c r="O450" s="1" t="s">
        <v>38</v>
      </c>
      <c r="P450" s="17" t="s">
        <v>38</v>
      </c>
      <c r="Q450" s="17" t="s">
        <v>38</v>
      </c>
      <c r="R450" s="17" t="s">
        <v>38</v>
      </c>
      <c r="S450" s="8" t="s">
        <v>38</v>
      </c>
      <c r="T450" s="4">
        <v>2</v>
      </c>
      <c r="U450" s="46">
        <v>45566</v>
      </c>
      <c r="V450" s="5" t="s">
        <v>38</v>
      </c>
      <c r="W450" s="1" t="s">
        <v>38</v>
      </c>
      <c r="X450" s="1" t="s">
        <v>38</v>
      </c>
      <c r="Y450" s="29" t="s">
        <v>10614</v>
      </c>
      <c r="Z450" s="4" t="s">
        <v>37</v>
      </c>
    </row>
    <row r="451" spans="1:26" s="6" customFormat="1" ht="60" customHeight="1" x14ac:dyDescent="0.2">
      <c r="A451" s="5">
        <v>448</v>
      </c>
      <c r="B451" s="29" t="s">
        <v>6223</v>
      </c>
      <c r="C451" s="29" t="s">
        <v>363</v>
      </c>
      <c r="D451" s="29" t="s">
        <v>363</v>
      </c>
      <c r="E451" s="8" t="s">
        <v>10747</v>
      </c>
      <c r="F451" s="29" t="s">
        <v>10751</v>
      </c>
      <c r="G451" s="8" t="s">
        <v>10750</v>
      </c>
      <c r="H451" s="8" t="s">
        <v>10749</v>
      </c>
      <c r="I451" s="8" t="s">
        <v>10748</v>
      </c>
      <c r="J451" s="8" t="s">
        <v>10747</v>
      </c>
      <c r="K451" s="29">
        <v>73.009573000000003</v>
      </c>
      <c r="L451" s="29">
        <v>33.099916</v>
      </c>
      <c r="M451" s="29">
        <v>5</v>
      </c>
      <c r="N451" s="1" t="s">
        <v>38</v>
      </c>
      <c r="O451" s="1" t="s">
        <v>38</v>
      </c>
      <c r="P451" s="17" t="s">
        <v>38</v>
      </c>
      <c r="Q451" s="17" t="s">
        <v>38</v>
      </c>
      <c r="R451" s="17" t="s">
        <v>38</v>
      </c>
      <c r="S451" s="29"/>
      <c r="T451" s="29">
        <v>2</v>
      </c>
      <c r="U451" s="29" t="s">
        <v>10746</v>
      </c>
      <c r="V451" s="5" t="s">
        <v>38</v>
      </c>
      <c r="W451" s="1" t="s">
        <v>38</v>
      </c>
      <c r="X451" s="1" t="s">
        <v>38</v>
      </c>
      <c r="Y451" s="29" t="s">
        <v>10614</v>
      </c>
      <c r="Z451" s="4" t="s">
        <v>37</v>
      </c>
    </row>
    <row r="452" spans="1:26" s="6" customFormat="1" ht="60" customHeight="1" x14ac:dyDescent="0.2">
      <c r="A452" s="5">
        <v>449</v>
      </c>
      <c r="B452" s="29" t="s">
        <v>6223</v>
      </c>
      <c r="C452" s="29" t="s">
        <v>363</v>
      </c>
      <c r="D452" s="29" t="s">
        <v>363</v>
      </c>
      <c r="E452" s="17" t="s">
        <v>961</v>
      </c>
      <c r="F452" s="29" t="s">
        <v>2677</v>
      </c>
      <c r="G452" s="17" t="s">
        <v>10745</v>
      </c>
      <c r="H452" s="17" t="s">
        <v>10744</v>
      </c>
      <c r="I452" s="17" t="s">
        <v>10743</v>
      </c>
      <c r="J452" s="17" t="s">
        <v>961</v>
      </c>
      <c r="K452" s="29">
        <v>72.965748000000005</v>
      </c>
      <c r="L452" s="29">
        <v>33.087119000000001</v>
      </c>
      <c r="M452" s="29">
        <v>4</v>
      </c>
      <c r="N452" s="1" t="s">
        <v>38</v>
      </c>
      <c r="O452" s="1" t="s">
        <v>38</v>
      </c>
      <c r="P452" s="17" t="s">
        <v>38</v>
      </c>
      <c r="Q452" s="17" t="s">
        <v>38</v>
      </c>
      <c r="R452" s="17" t="s">
        <v>38</v>
      </c>
      <c r="S452" s="29"/>
      <c r="T452" s="29">
        <v>2</v>
      </c>
      <c r="U452" s="29" t="s">
        <v>10742</v>
      </c>
      <c r="V452" s="5" t="s">
        <v>38</v>
      </c>
      <c r="W452" s="1" t="s">
        <v>38</v>
      </c>
      <c r="X452" s="1" t="s">
        <v>38</v>
      </c>
      <c r="Y452" s="29" t="s">
        <v>10614</v>
      </c>
      <c r="Z452" s="4" t="s">
        <v>37</v>
      </c>
    </row>
    <row r="453" spans="1:26" s="6" customFormat="1" ht="60" customHeight="1" x14ac:dyDescent="0.2">
      <c r="A453" s="5">
        <v>450</v>
      </c>
      <c r="B453" s="29" t="s">
        <v>6223</v>
      </c>
      <c r="C453" s="29" t="s">
        <v>363</v>
      </c>
      <c r="D453" s="29" t="s">
        <v>363</v>
      </c>
      <c r="E453" s="17" t="s">
        <v>10738</v>
      </c>
      <c r="F453" s="29" t="s">
        <v>412</v>
      </c>
      <c r="G453" s="8" t="s">
        <v>10741</v>
      </c>
      <c r="H453" s="17" t="s">
        <v>10740</v>
      </c>
      <c r="I453" s="17" t="s">
        <v>10739</v>
      </c>
      <c r="J453" s="17" t="s">
        <v>10738</v>
      </c>
      <c r="K453" s="29">
        <v>72.991220999999996</v>
      </c>
      <c r="L453" s="29">
        <v>32.994784000000003</v>
      </c>
      <c r="M453" s="29">
        <v>5</v>
      </c>
      <c r="N453" s="1" t="s">
        <v>38</v>
      </c>
      <c r="O453" s="1" t="s">
        <v>38</v>
      </c>
      <c r="P453" s="17" t="s">
        <v>38</v>
      </c>
      <c r="Q453" s="17" t="s">
        <v>38</v>
      </c>
      <c r="R453" s="17" t="s">
        <v>38</v>
      </c>
      <c r="S453" s="29"/>
      <c r="T453" s="29">
        <v>2</v>
      </c>
      <c r="U453" s="29" t="s">
        <v>10599</v>
      </c>
      <c r="V453" s="5" t="s">
        <v>38</v>
      </c>
      <c r="W453" s="1" t="s">
        <v>38</v>
      </c>
      <c r="X453" s="1" t="s">
        <v>38</v>
      </c>
      <c r="Y453" s="29" t="s">
        <v>10614</v>
      </c>
      <c r="Z453" s="4" t="s">
        <v>37</v>
      </c>
    </row>
    <row r="454" spans="1:26" s="6" customFormat="1" ht="60" customHeight="1" x14ac:dyDescent="0.2">
      <c r="A454" s="5">
        <v>451</v>
      </c>
      <c r="B454" s="29" t="s">
        <v>6223</v>
      </c>
      <c r="C454" s="29" t="s">
        <v>363</v>
      </c>
      <c r="D454" s="29" t="s">
        <v>363</v>
      </c>
      <c r="E454" s="17" t="s">
        <v>10680</v>
      </c>
      <c r="F454" s="29" t="s">
        <v>2709</v>
      </c>
      <c r="G454" s="17" t="s">
        <v>10737</v>
      </c>
      <c r="H454" s="17" t="s">
        <v>10736</v>
      </c>
      <c r="I454" s="17" t="s">
        <v>10681</v>
      </c>
      <c r="J454" s="17" t="s">
        <v>10680</v>
      </c>
      <c r="K454" s="29">
        <v>72.761127000000002</v>
      </c>
      <c r="L454" s="29">
        <v>33.160297999999997</v>
      </c>
      <c r="M454" s="29">
        <v>6</v>
      </c>
      <c r="N454" s="1" t="s">
        <v>38</v>
      </c>
      <c r="O454" s="1" t="s">
        <v>38</v>
      </c>
      <c r="P454" s="17" t="s">
        <v>38</v>
      </c>
      <c r="Q454" s="17" t="s">
        <v>38</v>
      </c>
      <c r="R454" s="17" t="s">
        <v>38</v>
      </c>
      <c r="S454" s="29"/>
      <c r="T454" s="29">
        <v>2</v>
      </c>
      <c r="U454" s="29" t="s">
        <v>10607</v>
      </c>
      <c r="V454" s="5" t="s">
        <v>38</v>
      </c>
      <c r="W454" s="1" t="s">
        <v>38</v>
      </c>
      <c r="X454" s="1" t="s">
        <v>38</v>
      </c>
      <c r="Y454" s="29" t="s">
        <v>10614</v>
      </c>
      <c r="Z454" s="4" t="s">
        <v>37</v>
      </c>
    </row>
    <row r="455" spans="1:26" s="6" customFormat="1" ht="60" customHeight="1" x14ac:dyDescent="0.2">
      <c r="A455" s="5">
        <v>452</v>
      </c>
      <c r="B455" s="29" t="s">
        <v>6223</v>
      </c>
      <c r="C455" s="29" t="s">
        <v>363</v>
      </c>
      <c r="D455" s="29" t="s">
        <v>363</v>
      </c>
      <c r="E455" s="17" t="s">
        <v>4687</v>
      </c>
      <c r="F455" s="8" t="s">
        <v>7042</v>
      </c>
      <c r="G455" s="17" t="s">
        <v>10735</v>
      </c>
      <c r="H455" s="17" t="s">
        <v>10734</v>
      </c>
      <c r="I455" s="17" t="s">
        <v>10733</v>
      </c>
      <c r="J455" s="17" t="s">
        <v>4687</v>
      </c>
      <c r="K455" s="29">
        <v>72.548900000000003</v>
      </c>
      <c r="L455" s="29">
        <v>33.175150000000002</v>
      </c>
      <c r="M455" s="29">
        <v>6</v>
      </c>
      <c r="N455" s="1" t="s">
        <v>38</v>
      </c>
      <c r="O455" s="1" t="s">
        <v>38</v>
      </c>
      <c r="P455" s="17" t="s">
        <v>38</v>
      </c>
      <c r="Q455" s="17" t="s">
        <v>38</v>
      </c>
      <c r="R455" s="17" t="s">
        <v>38</v>
      </c>
      <c r="S455" s="29"/>
      <c r="T455" s="29">
        <v>2</v>
      </c>
      <c r="U455" s="29" t="s">
        <v>10607</v>
      </c>
      <c r="V455" s="5" t="s">
        <v>38</v>
      </c>
      <c r="W455" s="1" t="s">
        <v>38</v>
      </c>
      <c r="X455" s="1" t="s">
        <v>38</v>
      </c>
      <c r="Y455" s="29" t="s">
        <v>10614</v>
      </c>
      <c r="Z455" s="4" t="s">
        <v>37</v>
      </c>
    </row>
    <row r="456" spans="1:26" s="6" customFormat="1" ht="60" customHeight="1" x14ac:dyDescent="0.2">
      <c r="A456" s="5">
        <v>453</v>
      </c>
      <c r="B456" s="29" t="s">
        <v>6223</v>
      </c>
      <c r="C456" s="29" t="s">
        <v>363</v>
      </c>
      <c r="D456" s="29" t="s">
        <v>363</v>
      </c>
      <c r="E456" s="17" t="s">
        <v>10728</v>
      </c>
      <c r="F456" s="29" t="s">
        <v>10732</v>
      </c>
      <c r="G456" s="8" t="s">
        <v>10731</v>
      </c>
      <c r="H456" s="17" t="s">
        <v>10730</v>
      </c>
      <c r="I456" s="17" t="s">
        <v>10729</v>
      </c>
      <c r="J456" s="17" t="s">
        <v>10728</v>
      </c>
      <c r="K456" s="29">
        <v>73.013050000000007</v>
      </c>
      <c r="L456" s="29">
        <v>32.856389</v>
      </c>
      <c r="M456" s="29">
        <v>8</v>
      </c>
      <c r="N456" s="1" t="s">
        <v>38</v>
      </c>
      <c r="O456" s="1" t="s">
        <v>38</v>
      </c>
      <c r="P456" s="17" t="s">
        <v>38</v>
      </c>
      <c r="Q456" s="17" t="s">
        <v>38</v>
      </c>
      <c r="R456" s="17" t="s">
        <v>38</v>
      </c>
      <c r="S456" s="29"/>
      <c r="T456" s="29">
        <v>2</v>
      </c>
      <c r="U456" s="29" t="s">
        <v>10679</v>
      </c>
      <c r="V456" s="5" t="s">
        <v>38</v>
      </c>
      <c r="W456" s="1" t="s">
        <v>38</v>
      </c>
      <c r="X456" s="1" t="s">
        <v>38</v>
      </c>
      <c r="Y456" s="29" t="s">
        <v>10614</v>
      </c>
      <c r="Z456" s="4" t="s">
        <v>37</v>
      </c>
    </row>
    <row r="457" spans="1:26" s="6" customFormat="1" ht="60" customHeight="1" x14ac:dyDescent="0.2">
      <c r="A457" s="5">
        <v>454</v>
      </c>
      <c r="B457" s="29" t="s">
        <v>6223</v>
      </c>
      <c r="C457" s="29" t="s">
        <v>363</v>
      </c>
      <c r="D457" s="29" t="s">
        <v>364</v>
      </c>
      <c r="E457" s="237" t="s">
        <v>10723</v>
      </c>
      <c r="F457" s="29" t="s">
        <v>10727</v>
      </c>
      <c r="G457" s="237" t="s">
        <v>10726</v>
      </c>
      <c r="H457" s="237" t="s">
        <v>10725</v>
      </c>
      <c r="I457" s="237" t="s">
        <v>10724</v>
      </c>
      <c r="J457" s="237" t="s">
        <v>10723</v>
      </c>
      <c r="K457" s="32">
        <v>72.616496999999995</v>
      </c>
      <c r="L457" s="29">
        <v>32.889679999999998</v>
      </c>
      <c r="M457" s="29">
        <v>5</v>
      </c>
      <c r="N457" s="1" t="s">
        <v>38</v>
      </c>
      <c r="O457" s="1" t="s">
        <v>38</v>
      </c>
      <c r="P457" s="17" t="s">
        <v>38</v>
      </c>
      <c r="Q457" s="17" t="s">
        <v>38</v>
      </c>
      <c r="R457" s="17" t="s">
        <v>38</v>
      </c>
      <c r="S457" s="29"/>
      <c r="T457" s="29">
        <v>2</v>
      </c>
      <c r="U457" s="29" t="s">
        <v>10722</v>
      </c>
      <c r="V457" s="5" t="s">
        <v>38</v>
      </c>
      <c r="W457" s="1" t="s">
        <v>38</v>
      </c>
      <c r="X457" s="1" t="s">
        <v>38</v>
      </c>
      <c r="Y457" s="29" t="s">
        <v>10614</v>
      </c>
      <c r="Z457" s="4" t="s">
        <v>37</v>
      </c>
    </row>
    <row r="458" spans="1:26" s="6" customFormat="1" ht="60" customHeight="1" x14ac:dyDescent="0.2">
      <c r="A458" s="5">
        <v>455</v>
      </c>
      <c r="B458" s="29" t="s">
        <v>6223</v>
      </c>
      <c r="C458" s="29" t="s">
        <v>363</v>
      </c>
      <c r="D458" s="29" t="s">
        <v>363</v>
      </c>
      <c r="E458" s="17" t="s">
        <v>2686</v>
      </c>
      <c r="F458" s="29" t="s">
        <v>2686</v>
      </c>
      <c r="G458" s="17" t="s">
        <v>10721</v>
      </c>
      <c r="H458" s="17" t="s">
        <v>10720</v>
      </c>
      <c r="I458" s="17" t="s">
        <v>10719</v>
      </c>
      <c r="J458" s="17" t="s">
        <v>2686</v>
      </c>
      <c r="K458" s="30">
        <v>72.739103</v>
      </c>
      <c r="L458" s="30">
        <v>32.904505999999998</v>
      </c>
      <c r="M458" s="29">
        <v>4</v>
      </c>
      <c r="N458" s="1" t="s">
        <v>38</v>
      </c>
      <c r="O458" s="1" t="s">
        <v>38</v>
      </c>
      <c r="P458" s="17" t="s">
        <v>38</v>
      </c>
      <c r="Q458" s="17" t="s">
        <v>38</v>
      </c>
      <c r="R458" s="17" t="s">
        <v>38</v>
      </c>
      <c r="S458" s="29"/>
      <c r="T458" s="29">
        <v>2</v>
      </c>
      <c r="U458" s="29" t="s">
        <v>10718</v>
      </c>
      <c r="V458" s="5" t="s">
        <v>38</v>
      </c>
      <c r="W458" s="1" t="s">
        <v>38</v>
      </c>
      <c r="X458" s="1" t="s">
        <v>38</v>
      </c>
      <c r="Y458" s="29" t="s">
        <v>10614</v>
      </c>
      <c r="Z458" s="4" t="s">
        <v>37</v>
      </c>
    </row>
    <row r="459" spans="1:26" s="6" customFormat="1" ht="60" customHeight="1" x14ac:dyDescent="0.2">
      <c r="A459" s="5">
        <v>456</v>
      </c>
      <c r="B459" s="29" t="s">
        <v>6223</v>
      </c>
      <c r="C459" s="29" t="s">
        <v>363</v>
      </c>
      <c r="D459" s="29" t="s">
        <v>363</v>
      </c>
      <c r="E459" s="17" t="s">
        <v>10714</v>
      </c>
      <c r="F459" s="29" t="s">
        <v>494</v>
      </c>
      <c r="G459" s="17" t="s">
        <v>10717</v>
      </c>
      <c r="H459" s="17" t="s">
        <v>10716</v>
      </c>
      <c r="I459" s="17" t="s">
        <v>10715</v>
      </c>
      <c r="J459" s="17" t="s">
        <v>10714</v>
      </c>
      <c r="K459" s="30">
        <v>72.773600000000002</v>
      </c>
      <c r="L459" s="30">
        <v>33.1783</v>
      </c>
      <c r="M459" s="29">
        <v>4</v>
      </c>
      <c r="N459" s="1" t="s">
        <v>38</v>
      </c>
      <c r="O459" s="1" t="s">
        <v>38</v>
      </c>
      <c r="P459" s="17" t="s">
        <v>38</v>
      </c>
      <c r="Q459" s="17" t="s">
        <v>38</v>
      </c>
      <c r="R459" s="17" t="s">
        <v>38</v>
      </c>
      <c r="S459" s="29"/>
      <c r="T459" s="29">
        <v>2</v>
      </c>
      <c r="U459" s="29" t="s">
        <v>10713</v>
      </c>
      <c r="V459" s="5" t="s">
        <v>38</v>
      </c>
      <c r="W459" s="1" t="s">
        <v>38</v>
      </c>
      <c r="X459" s="1" t="s">
        <v>38</v>
      </c>
      <c r="Y459" s="29" t="s">
        <v>10614</v>
      </c>
      <c r="Z459" s="4" t="s">
        <v>37</v>
      </c>
    </row>
    <row r="460" spans="1:26" s="6" customFormat="1" ht="60" customHeight="1" x14ac:dyDescent="0.2">
      <c r="A460" s="5">
        <v>457</v>
      </c>
      <c r="B460" s="29" t="s">
        <v>6223</v>
      </c>
      <c r="C460" s="29" t="s">
        <v>363</v>
      </c>
      <c r="D460" s="29" t="s">
        <v>363</v>
      </c>
      <c r="E460" s="17" t="s">
        <v>2677</v>
      </c>
      <c r="F460" s="29" t="s">
        <v>2677</v>
      </c>
      <c r="G460" s="8" t="s">
        <v>10712</v>
      </c>
      <c r="H460" s="17" t="s">
        <v>10711</v>
      </c>
      <c r="I460" s="17" t="s">
        <v>10676</v>
      </c>
      <c r="J460" s="17" t="s">
        <v>2677</v>
      </c>
      <c r="K460" s="30">
        <v>72.918255000000002</v>
      </c>
      <c r="L460" s="30">
        <v>33.087007</v>
      </c>
      <c r="M460" s="29">
        <v>5</v>
      </c>
      <c r="N460" s="1" t="s">
        <v>38</v>
      </c>
      <c r="O460" s="1" t="s">
        <v>38</v>
      </c>
      <c r="P460" s="17" t="s">
        <v>38</v>
      </c>
      <c r="Q460" s="17" t="s">
        <v>38</v>
      </c>
      <c r="R460" s="17" t="s">
        <v>38</v>
      </c>
      <c r="S460" s="29"/>
      <c r="T460" s="29">
        <v>2</v>
      </c>
      <c r="U460" s="29" t="s">
        <v>10710</v>
      </c>
      <c r="V460" s="5" t="s">
        <v>38</v>
      </c>
      <c r="W460" s="1" t="s">
        <v>38</v>
      </c>
      <c r="X460" s="1" t="s">
        <v>38</v>
      </c>
      <c r="Y460" s="29" t="s">
        <v>10614</v>
      </c>
      <c r="Z460" s="4" t="s">
        <v>37</v>
      </c>
    </row>
    <row r="461" spans="1:26" s="6" customFormat="1" ht="60" customHeight="1" x14ac:dyDescent="0.2">
      <c r="A461" s="5">
        <v>458</v>
      </c>
      <c r="B461" s="29" t="s">
        <v>6223</v>
      </c>
      <c r="C461" s="29" t="s">
        <v>363</v>
      </c>
      <c r="D461" s="29" t="s">
        <v>363</v>
      </c>
      <c r="E461" s="17" t="s">
        <v>2686</v>
      </c>
      <c r="F461" s="29" t="s">
        <v>2686</v>
      </c>
      <c r="G461" s="3" t="s">
        <v>10709</v>
      </c>
      <c r="H461" s="17" t="s">
        <v>10708</v>
      </c>
      <c r="I461" s="17" t="s">
        <v>10691</v>
      </c>
      <c r="J461" s="17" t="s">
        <v>2686</v>
      </c>
      <c r="K461" s="30">
        <v>72.739422000000005</v>
      </c>
      <c r="L461" s="30">
        <v>32.904578000000001</v>
      </c>
      <c r="M461" s="29">
        <v>5</v>
      </c>
      <c r="N461" s="1" t="s">
        <v>38</v>
      </c>
      <c r="O461" s="1" t="s">
        <v>38</v>
      </c>
      <c r="P461" s="17" t="s">
        <v>38</v>
      </c>
      <c r="Q461" s="17" t="s">
        <v>38</v>
      </c>
      <c r="R461" s="17" t="s">
        <v>38</v>
      </c>
      <c r="S461" s="29"/>
      <c r="T461" s="29">
        <v>2</v>
      </c>
      <c r="U461" s="29" t="s">
        <v>6735</v>
      </c>
      <c r="V461" s="5" t="s">
        <v>38</v>
      </c>
      <c r="W461" s="1" t="s">
        <v>38</v>
      </c>
      <c r="X461" s="1" t="s">
        <v>38</v>
      </c>
      <c r="Y461" s="29" t="s">
        <v>10614</v>
      </c>
      <c r="Z461" s="4" t="s">
        <v>37</v>
      </c>
    </row>
    <row r="462" spans="1:26" s="6" customFormat="1" ht="60" customHeight="1" x14ac:dyDescent="0.2">
      <c r="A462" s="5">
        <v>459</v>
      </c>
      <c r="B462" s="29" t="s">
        <v>6223</v>
      </c>
      <c r="C462" s="29" t="s">
        <v>363</v>
      </c>
      <c r="D462" s="29" t="s">
        <v>363</v>
      </c>
      <c r="E462" s="8" t="s">
        <v>412</v>
      </c>
      <c r="F462" s="29" t="s">
        <v>412</v>
      </c>
      <c r="G462" s="8" t="s">
        <v>10707</v>
      </c>
      <c r="H462" s="17" t="s">
        <v>10706</v>
      </c>
      <c r="I462" s="17" t="s">
        <v>10705</v>
      </c>
      <c r="J462" s="8" t="s">
        <v>412</v>
      </c>
      <c r="K462" s="29">
        <v>73.015631999999997</v>
      </c>
      <c r="L462" s="29">
        <v>32.989350999999999</v>
      </c>
      <c r="M462" s="29">
        <v>5</v>
      </c>
      <c r="N462" s="1" t="s">
        <v>38</v>
      </c>
      <c r="O462" s="1" t="s">
        <v>38</v>
      </c>
      <c r="P462" s="17" t="s">
        <v>38</v>
      </c>
      <c r="Q462" s="17" t="s">
        <v>38</v>
      </c>
      <c r="R462" s="17" t="s">
        <v>38</v>
      </c>
      <c r="S462" s="29"/>
      <c r="T462" s="29">
        <v>2</v>
      </c>
      <c r="U462" s="29" t="s">
        <v>10704</v>
      </c>
      <c r="V462" s="5" t="s">
        <v>38</v>
      </c>
      <c r="W462" s="1" t="s">
        <v>38</v>
      </c>
      <c r="X462" s="1" t="s">
        <v>38</v>
      </c>
      <c r="Y462" s="29" t="s">
        <v>10614</v>
      </c>
      <c r="Z462" s="4" t="s">
        <v>37</v>
      </c>
    </row>
    <row r="463" spans="1:26" s="6" customFormat="1" ht="60" customHeight="1" x14ac:dyDescent="0.2">
      <c r="A463" s="5">
        <v>460</v>
      </c>
      <c r="B463" s="29" t="s">
        <v>6223</v>
      </c>
      <c r="C463" s="29" t="s">
        <v>363</v>
      </c>
      <c r="D463" s="29" t="s">
        <v>363</v>
      </c>
      <c r="E463" s="17" t="s">
        <v>10699</v>
      </c>
      <c r="F463" s="29" t="s">
        <v>10703</v>
      </c>
      <c r="G463" s="8" t="s">
        <v>10702</v>
      </c>
      <c r="H463" s="17" t="s">
        <v>10701</v>
      </c>
      <c r="I463" s="17" t="s">
        <v>10700</v>
      </c>
      <c r="J463" s="17" t="s">
        <v>10699</v>
      </c>
      <c r="K463" s="29">
        <v>73.153064999999998</v>
      </c>
      <c r="L463" s="29">
        <v>32.979695</v>
      </c>
      <c r="M463" s="29">
        <v>4</v>
      </c>
      <c r="N463" s="1" t="s">
        <v>38</v>
      </c>
      <c r="O463" s="1" t="s">
        <v>38</v>
      </c>
      <c r="P463" s="17" t="s">
        <v>38</v>
      </c>
      <c r="Q463" s="17" t="s">
        <v>38</v>
      </c>
      <c r="R463" s="17" t="s">
        <v>38</v>
      </c>
      <c r="S463" s="29"/>
      <c r="T463" s="29">
        <v>2</v>
      </c>
      <c r="U463" s="29" t="s">
        <v>10698</v>
      </c>
      <c r="V463" s="5" t="s">
        <v>38</v>
      </c>
      <c r="W463" s="1" t="s">
        <v>38</v>
      </c>
      <c r="X463" s="1" t="s">
        <v>38</v>
      </c>
      <c r="Y463" s="29" t="s">
        <v>10614</v>
      </c>
      <c r="Z463" s="4" t="s">
        <v>37</v>
      </c>
    </row>
    <row r="464" spans="1:26" s="6" customFormat="1" ht="60" customHeight="1" x14ac:dyDescent="0.2">
      <c r="A464" s="5">
        <v>461</v>
      </c>
      <c r="B464" s="29" t="s">
        <v>6223</v>
      </c>
      <c r="C464" s="29" t="s">
        <v>363</v>
      </c>
      <c r="D464" s="29" t="s">
        <v>363</v>
      </c>
      <c r="E464" s="17" t="s">
        <v>412</v>
      </c>
      <c r="F464" s="29" t="s">
        <v>412</v>
      </c>
      <c r="G464" s="8" t="s">
        <v>10697</v>
      </c>
      <c r="H464" s="17" t="s">
        <v>10696</v>
      </c>
      <c r="I464" s="17" t="s">
        <v>10695</v>
      </c>
      <c r="J464" s="17" t="s">
        <v>412</v>
      </c>
      <c r="K464" s="29">
        <v>73.143069999999994</v>
      </c>
      <c r="L464" s="29">
        <v>32.994770000000003</v>
      </c>
      <c r="M464" s="29">
        <v>4</v>
      </c>
      <c r="N464" s="1" t="s">
        <v>38</v>
      </c>
      <c r="O464" s="1" t="s">
        <v>38</v>
      </c>
      <c r="P464" s="17" t="s">
        <v>38</v>
      </c>
      <c r="Q464" s="17" t="s">
        <v>38</v>
      </c>
      <c r="R464" s="17" t="s">
        <v>38</v>
      </c>
      <c r="S464" s="29"/>
      <c r="T464" s="29">
        <v>2</v>
      </c>
      <c r="U464" s="29" t="s">
        <v>10694</v>
      </c>
      <c r="V464" s="5" t="s">
        <v>38</v>
      </c>
      <c r="W464" s="1" t="s">
        <v>38</v>
      </c>
      <c r="X464" s="1" t="s">
        <v>38</v>
      </c>
      <c r="Y464" s="29" t="s">
        <v>10614</v>
      </c>
      <c r="Z464" s="4" t="s">
        <v>37</v>
      </c>
    </row>
    <row r="465" spans="1:26" s="6" customFormat="1" ht="60" customHeight="1" x14ac:dyDescent="0.2">
      <c r="A465" s="5">
        <v>462</v>
      </c>
      <c r="B465" s="29" t="s">
        <v>6223</v>
      </c>
      <c r="C465" s="29" t="s">
        <v>363</v>
      </c>
      <c r="D465" s="29" t="s">
        <v>363</v>
      </c>
      <c r="E465" s="17" t="s">
        <v>2686</v>
      </c>
      <c r="F465" s="29" t="s">
        <v>2686</v>
      </c>
      <c r="G465" s="3" t="s">
        <v>10693</v>
      </c>
      <c r="H465" s="17" t="s">
        <v>10692</v>
      </c>
      <c r="I465" s="17" t="s">
        <v>10691</v>
      </c>
      <c r="J465" s="17" t="s">
        <v>2686</v>
      </c>
      <c r="K465" s="30">
        <v>72.739203000000003</v>
      </c>
      <c r="L465" s="30">
        <v>32.905506000000003</v>
      </c>
      <c r="M465" s="30">
        <v>5</v>
      </c>
      <c r="N465" s="1" t="s">
        <v>38</v>
      </c>
      <c r="O465" s="1" t="s">
        <v>38</v>
      </c>
      <c r="P465" s="17" t="s">
        <v>38</v>
      </c>
      <c r="Q465" s="17" t="s">
        <v>38</v>
      </c>
      <c r="R465" s="17" t="s">
        <v>38</v>
      </c>
      <c r="S465" s="29"/>
      <c r="T465" s="29">
        <v>2</v>
      </c>
      <c r="U465" s="29" t="s">
        <v>6735</v>
      </c>
      <c r="V465" s="5" t="s">
        <v>38</v>
      </c>
      <c r="W465" s="1" t="s">
        <v>38</v>
      </c>
      <c r="X465" s="1" t="s">
        <v>38</v>
      </c>
      <c r="Y465" s="29" t="s">
        <v>10614</v>
      </c>
      <c r="Z465" s="4" t="s">
        <v>37</v>
      </c>
    </row>
    <row r="466" spans="1:26" s="6" customFormat="1" ht="60" customHeight="1" x14ac:dyDescent="0.2">
      <c r="A466" s="5">
        <v>463</v>
      </c>
      <c r="B466" s="29" t="s">
        <v>6223</v>
      </c>
      <c r="C466" s="29" t="s">
        <v>363</v>
      </c>
      <c r="D466" s="29" t="s">
        <v>363</v>
      </c>
      <c r="E466" s="29" t="s">
        <v>10667</v>
      </c>
      <c r="F466" s="17" t="s">
        <v>6159</v>
      </c>
      <c r="G466" s="8" t="s">
        <v>10690</v>
      </c>
      <c r="H466" s="29" t="s">
        <v>10689</v>
      </c>
      <c r="I466" s="29" t="s">
        <v>10688</v>
      </c>
      <c r="J466" s="29" t="s">
        <v>10667</v>
      </c>
      <c r="K466" s="29">
        <v>72.928586999999993</v>
      </c>
      <c r="L466" s="29">
        <v>32.911748000000003</v>
      </c>
      <c r="M466" s="29">
        <v>5</v>
      </c>
      <c r="N466" s="1" t="s">
        <v>38</v>
      </c>
      <c r="O466" s="1" t="s">
        <v>38</v>
      </c>
      <c r="P466" s="17" t="s">
        <v>38</v>
      </c>
      <c r="Q466" s="17" t="s">
        <v>38</v>
      </c>
      <c r="R466" s="17" t="s">
        <v>38</v>
      </c>
      <c r="S466" s="29">
        <v>4</v>
      </c>
      <c r="T466" s="29"/>
      <c r="U466" s="29" t="s">
        <v>10679</v>
      </c>
      <c r="V466" s="5" t="s">
        <v>38</v>
      </c>
      <c r="W466" s="1" t="s">
        <v>38</v>
      </c>
      <c r="X466" s="1" t="s">
        <v>38</v>
      </c>
      <c r="Y466" s="29" t="s">
        <v>10614</v>
      </c>
      <c r="Z466" s="4" t="s">
        <v>37</v>
      </c>
    </row>
    <row r="467" spans="1:26" s="6" customFormat="1" ht="60" customHeight="1" x14ac:dyDescent="0.2">
      <c r="A467" s="5">
        <v>464</v>
      </c>
      <c r="B467" s="29" t="s">
        <v>6223</v>
      </c>
      <c r="C467" s="29" t="s">
        <v>363</v>
      </c>
      <c r="D467" s="29" t="s">
        <v>363</v>
      </c>
      <c r="E467" s="29" t="s">
        <v>494</v>
      </c>
      <c r="F467" s="29" t="s">
        <v>494</v>
      </c>
      <c r="G467" s="8" t="s">
        <v>10687</v>
      </c>
      <c r="H467" s="29" t="s">
        <v>10686</v>
      </c>
      <c r="I467" s="29" t="s">
        <v>10685</v>
      </c>
      <c r="J467" s="29" t="s">
        <v>494</v>
      </c>
      <c r="K467" s="29">
        <v>72.626400000000004</v>
      </c>
      <c r="L467" s="29">
        <v>33.1693</v>
      </c>
      <c r="M467" s="29">
        <v>6</v>
      </c>
      <c r="N467" s="1" t="s">
        <v>38</v>
      </c>
      <c r="O467" s="1" t="s">
        <v>38</v>
      </c>
      <c r="P467" s="17" t="s">
        <v>38</v>
      </c>
      <c r="Q467" s="17" t="s">
        <v>38</v>
      </c>
      <c r="R467" s="17" t="s">
        <v>38</v>
      </c>
      <c r="S467" s="29">
        <v>4</v>
      </c>
      <c r="T467" s="29"/>
      <c r="U467" s="29" t="s">
        <v>10599</v>
      </c>
      <c r="V467" s="5" t="s">
        <v>38</v>
      </c>
      <c r="W467" s="1" t="s">
        <v>38</v>
      </c>
      <c r="X467" s="1" t="s">
        <v>38</v>
      </c>
      <c r="Y467" s="29" t="s">
        <v>10614</v>
      </c>
      <c r="Z467" s="4" t="s">
        <v>37</v>
      </c>
    </row>
    <row r="468" spans="1:26" s="6" customFormat="1" ht="60" customHeight="1" x14ac:dyDescent="0.2">
      <c r="A468" s="5">
        <v>465</v>
      </c>
      <c r="B468" s="29" t="s">
        <v>6223</v>
      </c>
      <c r="C468" s="29" t="s">
        <v>363</v>
      </c>
      <c r="D468" s="29" t="s">
        <v>363</v>
      </c>
      <c r="E468" s="29" t="s">
        <v>2677</v>
      </c>
      <c r="F468" s="29" t="s">
        <v>2677</v>
      </c>
      <c r="G468" s="17" t="s">
        <v>10684</v>
      </c>
      <c r="H468" s="29" t="s">
        <v>2679</v>
      </c>
      <c r="I468" s="29" t="s">
        <v>2680</v>
      </c>
      <c r="J468" s="29" t="s">
        <v>2677</v>
      </c>
      <c r="K468" s="29">
        <v>72.898688000000007</v>
      </c>
      <c r="L468" s="29">
        <v>33.089298999999997</v>
      </c>
      <c r="M468" s="29">
        <v>5</v>
      </c>
      <c r="N468" s="1" t="s">
        <v>38</v>
      </c>
      <c r="O468" s="1" t="s">
        <v>38</v>
      </c>
      <c r="P468" s="17" t="s">
        <v>38</v>
      </c>
      <c r="Q468" s="17" t="s">
        <v>38</v>
      </c>
      <c r="R468" s="17" t="s">
        <v>38</v>
      </c>
      <c r="S468" s="29">
        <v>4</v>
      </c>
      <c r="T468" s="29"/>
      <c r="U468" s="29" t="s">
        <v>10679</v>
      </c>
      <c r="V468" s="5" t="s">
        <v>38</v>
      </c>
      <c r="W468" s="1" t="s">
        <v>38</v>
      </c>
      <c r="X468" s="1" t="s">
        <v>38</v>
      </c>
      <c r="Y468" s="29" t="s">
        <v>10614</v>
      </c>
      <c r="Z468" s="4" t="s">
        <v>37</v>
      </c>
    </row>
    <row r="469" spans="1:26" s="6" customFormat="1" ht="60" customHeight="1" x14ac:dyDescent="0.2">
      <c r="A469" s="5">
        <v>466</v>
      </c>
      <c r="B469" s="29" t="s">
        <v>6223</v>
      </c>
      <c r="C469" s="29" t="s">
        <v>363</v>
      </c>
      <c r="D469" s="29" t="s">
        <v>363</v>
      </c>
      <c r="E469" s="29" t="s">
        <v>10680</v>
      </c>
      <c r="F469" s="29" t="s">
        <v>2709</v>
      </c>
      <c r="G469" s="17" t="s">
        <v>10683</v>
      </c>
      <c r="H469" s="29" t="s">
        <v>10682</v>
      </c>
      <c r="I469" s="29" t="s">
        <v>10681</v>
      </c>
      <c r="J469" s="29" t="s">
        <v>10680</v>
      </c>
      <c r="K469" s="29">
        <v>72.773600000000002</v>
      </c>
      <c r="L469" s="29">
        <v>33.144199999999998</v>
      </c>
      <c r="M469" s="29">
        <v>5</v>
      </c>
      <c r="N469" s="1" t="s">
        <v>38</v>
      </c>
      <c r="O469" s="1" t="s">
        <v>38</v>
      </c>
      <c r="P469" s="17" t="s">
        <v>38</v>
      </c>
      <c r="Q469" s="17" t="s">
        <v>38</v>
      </c>
      <c r="R469" s="17" t="s">
        <v>38</v>
      </c>
      <c r="S469" s="29">
        <v>4</v>
      </c>
      <c r="T469" s="29"/>
      <c r="U469" s="29" t="s">
        <v>10679</v>
      </c>
      <c r="V469" s="5" t="s">
        <v>38</v>
      </c>
      <c r="W469" s="1" t="s">
        <v>38</v>
      </c>
      <c r="X469" s="1" t="s">
        <v>38</v>
      </c>
      <c r="Y469" s="29" t="s">
        <v>10614</v>
      </c>
      <c r="Z469" s="4" t="s">
        <v>37</v>
      </c>
    </row>
    <row r="470" spans="1:26" s="6" customFormat="1" ht="60" customHeight="1" x14ac:dyDescent="0.2">
      <c r="A470" s="5">
        <v>467</v>
      </c>
      <c r="B470" s="29" t="s">
        <v>6223</v>
      </c>
      <c r="C470" s="29" t="s">
        <v>363</v>
      </c>
      <c r="D470" s="29" t="s">
        <v>363</v>
      </c>
      <c r="E470" s="29" t="s">
        <v>2677</v>
      </c>
      <c r="F470" s="29" t="s">
        <v>2677</v>
      </c>
      <c r="G470" s="17" t="s">
        <v>10678</v>
      </c>
      <c r="H470" s="29" t="s">
        <v>10677</v>
      </c>
      <c r="I470" s="29" t="s">
        <v>10676</v>
      </c>
      <c r="J470" s="29" t="s">
        <v>2677</v>
      </c>
      <c r="K470" s="29">
        <v>72.900245999999996</v>
      </c>
      <c r="L470" s="29">
        <v>33.089154000000001</v>
      </c>
      <c r="M470" s="29">
        <v>4</v>
      </c>
      <c r="N470" s="1" t="s">
        <v>38</v>
      </c>
      <c r="O470" s="1" t="s">
        <v>38</v>
      </c>
      <c r="P470" s="17" t="s">
        <v>38</v>
      </c>
      <c r="Q470" s="17" t="s">
        <v>38</v>
      </c>
      <c r="R470" s="17" t="s">
        <v>38</v>
      </c>
      <c r="S470" s="29">
        <v>4</v>
      </c>
      <c r="T470" s="29"/>
      <c r="U470" s="29" t="s">
        <v>10675</v>
      </c>
      <c r="V470" s="5" t="s">
        <v>38</v>
      </c>
      <c r="W470" s="1" t="s">
        <v>38</v>
      </c>
      <c r="X470" s="1" t="s">
        <v>38</v>
      </c>
      <c r="Y470" s="29" t="s">
        <v>10614</v>
      </c>
      <c r="Z470" s="4" t="s">
        <v>37</v>
      </c>
    </row>
    <row r="471" spans="1:26" s="6" customFormat="1" ht="60" customHeight="1" x14ac:dyDescent="0.2">
      <c r="A471" s="5">
        <v>468</v>
      </c>
      <c r="B471" s="29" t="s">
        <v>6223</v>
      </c>
      <c r="C471" s="29" t="s">
        <v>363</v>
      </c>
      <c r="D471" s="29" t="s">
        <v>363</v>
      </c>
      <c r="E471" s="29" t="s">
        <v>10671</v>
      </c>
      <c r="F471" s="29" t="s">
        <v>2677</v>
      </c>
      <c r="G471" s="17" t="s">
        <v>10674</v>
      </c>
      <c r="H471" s="29" t="s">
        <v>10673</v>
      </c>
      <c r="I471" s="29" t="s">
        <v>10672</v>
      </c>
      <c r="J471" s="29" t="s">
        <v>10671</v>
      </c>
      <c r="K471" s="29">
        <v>72.905206000000007</v>
      </c>
      <c r="L471" s="29">
        <v>33.086840000000002</v>
      </c>
      <c r="M471" s="29">
        <v>4</v>
      </c>
      <c r="N471" s="1" t="s">
        <v>38</v>
      </c>
      <c r="O471" s="1" t="s">
        <v>38</v>
      </c>
      <c r="P471" s="17" t="s">
        <v>38</v>
      </c>
      <c r="Q471" s="17" t="s">
        <v>38</v>
      </c>
      <c r="R471" s="17" t="s">
        <v>38</v>
      </c>
      <c r="S471" s="29">
        <v>4</v>
      </c>
      <c r="T471" s="29"/>
      <c r="U471" s="29" t="s">
        <v>10660</v>
      </c>
      <c r="V471" s="5" t="s">
        <v>38</v>
      </c>
      <c r="W471" s="1" t="s">
        <v>38</v>
      </c>
      <c r="X471" s="1" t="s">
        <v>38</v>
      </c>
      <c r="Y471" s="29" t="s">
        <v>10614</v>
      </c>
      <c r="Z471" s="4" t="s">
        <v>37</v>
      </c>
    </row>
    <row r="472" spans="1:26" s="6" customFormat="1" ht="60" customHeight="1" x14ac:dyDescent="0.2">
      <c r="A472" s="5">
        <v>469</v>
      </c>
      <c r="B472" s="29" t="s">
        <v>6223</v>
      </c>
      <c r="C472" s="29" t="s">
        <v>363</v>
      </c>
      <c r="D472" s="29" t="s">
        <v>363</v>
      </c>
      <c r="E472" s="29" t="s">
        <v>10667</v>
      </c>
      <c r="F472" s="17" t="s">
        <v>6159</v>
      </c>
      <c r="G472" s="8" t="s">
        <v>10670</v>
      </c>
      <c r="H472" s="29" t="s">
        <v>10669</v>
      </c>
      <c r="I472" s="29" t="s">
        <v>10668</v>
      </c>
      <c r="J472" s="29" t="s">
        <v>10667</v>
      </c>
      <c r="K472" s="29">
        <v>72.926850000000002</v>
      </c>
      <c r="L472" s="29">
        <v>32.939259</v>
      </c>
      <c r="M472" s="29">
        <v>5</v>
      </c>
      <c r="N472" s="1" t="s">
        <v>38</v>
      </c>
      <c r="O472" s="1" t="s">
        <v>38</v>
      </c>
      <c r="P472" s="17" t="s">
        <v>38</v>
      </c>
      <c r="Q472" s="17" t="s">
        <v>38</v>
      </c>
      <c r="R472" s="17" t="s">
        <v>38</v>
      </c>
      <c r="S472" s="32">
        <v>4</v>
      </c>
      <c r="T472" s="29"/>
      <c r="U472" s="32" t="s">
        <v>10607</v>
      </c>
      <c r="V472" s="5" t="s">
        <v>38</v>
      </c>
      <c r="W472" s="1" t="s">
        <v>38</v>
      </c>
      <c r="X472" s="1" t="s">
        <v>38</v>
      </c>
      <c r="Y472" s="29" t="s">
        <v>10614</v>
      </c>
      <c r="Z472" s="4" t="s">
        <v>37</v>
      </c>
    </row>
    <row r="473" spans="1:26" s="6" customFormat="1" ht="60" customHeight="1" x14ac:dyDescent="0.2">
      <c r="A473" s="5">
        <v>470</v>
      </c>
      <c r="B473" s="29" t="s">
        <v>6223</v>
      </c>
      <c r="C473" s="29" t="s">
        <v>363</v>
      </c>
      <c r="D473" s="29" t="s">
        <v>363</v>
      </c>
      <c r="E473" s="29" t="s">
        <v>412</v>
      </c>
      <c r="F473" s="32" t="s">
        <v>412</v>
      </c>
      <c r="G473" s="17" t="s">
        <v>10666</v>
      </c>
      <c r="H473" s="29" t="s">
        <v>10665</v>
      </c>
      <c r="I473" s="29" t="s">
        <v>10664</v>
      </c>
      <c r="J473" s="29" t="s">
        <v>412</v>
      </c>
      <c r="K473" s="29">
        <v>73.027263000000005</v>
      </c>
      <c r="L473" s="29">
        <v>32.995252999999998</v>
      </c>
      <c r="M473" s="29">
        <v>4</v>
      </c>
      <c r="N473" s="1" t="s">
        <v>38</v>
      </c>
      <c r="O473" s="1" t="s">
        <v>38</v>
      </c>
      <c r="P473" s="17" t="s">
        <v>38</v>
      </c>
      <c r="Q473" s="17" t="s">
        <v>38</v>
      </c>
      <c r="R473" s="17" t="s">
        <v>38</v>
      </c>
      <c r="S473" s="32">
        <v>4</v>
      </c>
      <c r="T473" s="29"/>
      <c r="U473" s="29" t="s">
        <v>6735</v>
      </c>
      <c r="V473" s="5" t="s">
        <v>38</v>
      </c>
      <c r="W473" s="1" t="s">
        <v>38</v>
      </c>
      <c r="X473" s="1" t="s">
        <v>38</v>
      </c>
      <c r="Y473" s="29" t="s">
        <v>10614</v>
      </c>
      <c r="Z473" s="4" t="s">
        <v>37</v>
      </c>
    </row>
    <row r="474" spans="1:26" s="6" customFormat="1" ht="60" customHeight="1" x14ac:dyDescent="0.2">
      <c r="A474" s="5">
        <v>471</v>
      </c>
      <c r="B474" s="29" t="s">
        <v>6223</v>
      </c>
      <c r="C474" s="29" t="s">
        <v>363</v>
      </c>
      <c r="D474" s="29" t="s">
        <v>363</v>
      </c>
      <c r="E474" s="29" t="s">
        <v>2677</v>
      </c>
      <c r="F474" s="32" t="s">
        <v>2677</v>
      </c>
      <c r="G474" s="8" t="s">
        <v>10663</v>
      </c>
      <c r="H474" s="29" t="s">
        <v>10662</v>
      </c>
      <c r="I474" s="29" t="s">
        <v>10661</v>
      </c>
      <c r="J474" s="29" t="s">
        <v>2677</v>
      </c>
      <c r="K474" s="29">
        <v>72.896798000000004</v>
      </c>
      <c r="L474" s="29">
        <v>33.081854</v>
      </c>
      <c r="M474" s="29">
        <v>5</v>
      </c>
      <c r="N474" s="1" t="s">
        <v>38</v>
      </c>
      <c r="O474" s="1" t="s">
        <v>38</v>
      </c>
      <c r="P474" s="17" t="s">
        <v>38</v>
      </c>
      <c r="Q474" s="17" t="s">
        <v>38</v>
      </c>
      <c r="R474" s="17" t="s">
        <v>38</v>
      </c>
      <c r="S474" s="32">
        <v>4</v>
      </c>
      <c r="T474" s="29"/>
      <c r="U474" s="29" t="s">
        <v>10660</v>
      </c>
      <c r="V474" s="5" t="s">
        <v>38</v>
      </c>
      <c r="W474" s="1" t="s">
        <v>38</v>
      </c>
      <c r="X474" s="1" t="s">
        <v>38</v>
      </c>
      <c r="Y474" s="29" t="s">
        <v>10614</v>
      </c>
      <c r="Z474" s="4" t="s">
        <v>37</v>
      </c>
    </row>
    <row r="475" spans="1:26" s="6" customFormat="1" ht="60" customHeight="1" x14ac:dyDescent="0.2">
      <c r="A475" s="5">
        <v>472</v>
      </c>
      <c r="B475" s="29" t="s">
        <v>6223</v>
      </c>
      <c r="C475" s="29" t="s">
        <v>387</v>
      </c>
      <c r="D475" s="29" t="s">
        <v>387</v>
      </c>
      <c r="E475" s="17" t="s">
        <v>10656</v>
      </c>
      <c r="F475" s="17" t="s">
        <v>10620</v>
      </c>
      <c r="G475" s="17" t="s">
        <v>10659</v>
      </c>
      <c r="H475" s="17" t="s">
        <v>10658</v>
      </c>
      <c r="I475" s="17" t="s">
        <v>10657</v>
      </c>
      <c r="J475" s="17" t="s">
        <v>10656</v>
      </c>
      <c r="K475" s="29">
        <v>71.997119999999995</v>
      </c>
      <c r="L475" s="29">
        <v>33.083979999999997</v>
      </c>
      <c r="M475" s="17">
        <v>25</v>
      </c>
      <c r="N475" s="17" t="s">
        <v>10631</v>
      </c>
      <c r="O475" s="1" t="s">
        <v>38</v>
      </c>
      <c r="P475" s="17" t="s">
        <v>38</v>
      </c>
      <c r="Q475" s="17" t="s">
        <v>38</v>
      </c>
      <c r="R475" s="17" t="s">
        <v>38</v>
      </c>
      <c r="S475" s="17">
        <v>4</v>
      </c>
      <c r="T475" s="29" t="s">
        <v>10614</v>
      </c>
      <c r="U475" s="139">
        <v>45575</v>
      </c>
      <c r="V475" s="5" t="s">
        <v>38</v>
      </c>
      <c r="W475" s="1" t="s">
        <v>38</v>
      </c>
      <c r="X475" s="1" t="s">
        <v>38</v>
      </c>
      <c r="Y475" s="29" t="s">
        <v>10614</v>
      </c>
      <c r="Z475" s="4" t="s">
        <v>37</v>
      </c>
    </row>
    <row r="476" spans="1:26" s="6" customFormat="1" ht="60" customHeight="1" x14ac:dyDescent="0.2">
      <c r="A476" s="5">
        <v>473</v>
      </c>
      <c r="B476" s="29" t="s">
        <v>6223</v>
      </c>
      <c r="C476" s="29" t="s">
        <v>387</v>
      </c>
      <c r="D476" s="29" t="s">
        <v>387</v>
      </c>
      <c r="E476" s="17" t="s">
        <v>10651</v>
      </c>
      <c r="F476" s="29" t="s">
        <v>10655</v>
      </c>
      <c r="G476" s="17" t="s">
        <v>10654</v>
      </c>
      <c r="H476" s="17" t="s">
        <v>10653</v>
      </c>
      <c r="I476" s="17" t="s">
        <v>10652</v>
      </c>
      <c r="J476" s="17" t="s">
        <v>10651</v>
      </c>
      <c r="K476" s="29">
        <v>72.112917999999993</v>
      </c>
      <c r="L476" s="29">
        <v>32.858964</v>
      </c>
      <c r="M476" s="17">
        <v>8</v>
      </c>
      <c r="N476" s="17" t="s">
        <v>10631</v>
      </c>
      <c r="O476" s="1" t="s">
        <v>38</v>
      </c>
      <c r="P476" s="17" t="s">
        <v>38</v>
      </c>
      <c r="Q476" s="17" t="s">
        <v>38</v>
      </c>
      <c r="R476" s="17" t="s">
        <v>38</v>
      </c>
      <c r="S476" s="17">
        <v>4</v>
      </c>
      <c r="T476" s="29" t="s">
        <v>10614</v>
      </c>
      <c r="U476" s="139">
        <v>45590</v>
      </c>
      <c r="V476" s="5" t="s">
        <v>38</v>
      </c>
      <c r="W476" s="1" t="s">
        <v>38</v>
      </c>
      <c r="X476" s="1" t="s">
        <v>38</v>
      </c>
      <c r="Y476" s="29" t="s">
        <v>10614</v>
      </c>
      <c r="Z476" s="4" t="s">
        <v>37</v>
      </c>
    </row>
    <row r="477" spans="1:26" s="6" customFormat="1" ht="60" customHeight="1" x14ac:dyDescent="0.2">
      <c r="A477" s="5">
        <v>474</v>
      </c>
      <c r="B477" s="29" t="s">
        <v>6223</v>
      </c>
      <c r="C477" s="29" t="s">
        <v>387</v>
      </c>
      <c r="D477" s="29" t="s">
        <v>387</v>
      </c>
      <c r="E477" s="17" t="s">
        <v>10647</v>
      </c>
      <c r="F477" s="29" t="s">
        <v>10647</v>
      </c>
      <c r="G477" s="17" t="s">
        <v>10650</v>
      </c>
      <c r="H477" s="17" t="s">
        <v>10649</v>
      </c>
      <c r="I477" s="17" t="s">
        <v>10648</v>
      </c>
      <c r="J477" s="17" t="s">
        <v>10647</v>
      </c>
      <c r="K477" s="29">
        <v>72.318763000000004</v>
      </c>
      <c r="L477" s="29">
        <v>33.042568000000003</v>
      </c>
      <c r="M477" s="17">
        <v>6</v>
      </c>
      <c r="N477" s="17" t="s">
        <v>10646</v>
      </c>
      <c r="O477" s="1" t="s">
        <v>38</v>
      </c>
      <c r="P477" s="17" t="s">
        <v>38</v>
      </c>
      <c r="Q477" s="17" t="s">
        <v>38</v>
      </c>
      <c r="R477" s="17" t="s">
        <v>38</v>
      </c>
      <c r="S477" s="17">
        <v>4</v>
      </c>
      <c r="T477" s="29" t="s">
        <v>10614</v>
      </c>
      <c r="U477" s="139">
        <v>45573</v>
      </c>
      <c r="V477" s="5" t="s">
        <v>38</v>
      </c>
      <c r="W477" s="1" t="s">
        <v>38</v>
      </c>
      <c r="X477" s="1" t="s">
        <v>38</v>
      </c>
      <c r="Y477" s="29" t="s">
        <v>10614</v>
      </c>
      <c r="Z477" s="4" t="s">
        <v>37</v>
      </c>
    </row>
    <row r="478" spans="1:26" s="6" customFormat="1" ht="60" customHeight="1" x14ac:dyDescent="0.2">
      <c r="A478" s="5">
        <v>475</v>
      </c>
      <c r="B478" s="29" t="s">
        <v>6223</v>
      </c>
      <c r="C478" s="29" t="s">
        <v>387</v>
      </c>
      <c r="D478" s="29" t="s">
        <v>371</v>
      </c>
      <c r="E478" s="17" t="s">
        <v>371</v>
      </c>
      <c r="F478" s="29" t="s">
        <v>4965</v>
      </c>
      <c r="G478" s="17" t="s">
        <v>10645</v>
      </c>
      <c r="H478" s="17" t="s">
        <v>10644</v>
      </c>
      <c r="I478" s="17" t="s">
        <v>10643</v>
      </c>
      <c r="J478" s="17" t="s">
        <v>371</v>
      </c>
      <c r="K478" s="29">
        <v>71.897208000000006</v>
      </c>
      <c r="L478" s="29">
        <v>32.719213799999999</v>
      </c>
      <c r="M478" s="17">
        <v>5</v>
      </c>
      <c r="N478" s="17" t="s">
        <v>745</v>
      </c>
      <c r="O478" s="1" t="s">
        <v>38</v>
      </c>
      <c r="P478" s="17" t="s">
        <v>38</v>
      </c>
      <c r="Q478" s="17" t="s">
        <v>38</v>
      </c>
      <c r="R478" s="17" t="s">
        <v>38</v>
      </c>
      <c r="S478" s="17">
        <v>4</v>
      </c>
      <c r="T478" s="29" t="s">
        <v>10614</v>
      </c>
      <c r="U478" s="139">
        <v>45573</v>
      </c>
      <c r="V478" s="5" t="s">
        <v>38</v>
      </c>
      <c r="W478" s="1" t="s">
        <v>38</v>
      </c>
      <c r="X478" s="1" t="s">
        <v>38</v>
      </c>
      <c r="Y478" s="29" t="s">
        <v>10614</v>
      </c>
      <c r="Z478" s="4" t="s">
        <v>37</v>
      </c>
    </row>
    <row r="479" spans="1:26" s="6" customFormat="1" ht="60" customHeight="1" x14ac:dyDescent="0.2">
      <c r="A479" s="5">
        <v>476</v>
      </c>
      <c r="B479" s="29" t="s">
        <v>6223</v>
      </c>
      <c r="C479" s="29" t="s">
        <v>387</v>
      </c>
      <c r="D479" s="29" t="s">
        <v>371</v>
      </c>
      <c r="E479" s="17" t="s">
        <v>371</v>
      </c>
      <c r="F479" s="29" t="s">
        <v>371</v>
      </c>
      <c r="G479" s="17" t="s">
        <v>10642</v>
      </c>
      <c r="H479" s="17" t="s">
        <v>10641</v>
      </c>
      <c r="I479" s="17" t="s">
        <v>10640</v>
      </c>
      <c r="J479" s="17" t="s">
        <v>371</v>
      </c>
      <c r="K479" s="29">
        <v>71.898207999999997</v>
      </c>
      <c r="L479" s="29">
        <v>32.719113800000002</v>
      </c>
      <c r="M479" s="17">
        <v>5</v>
      </c>
      <c r="N479" s="17" t="s">
        <v>745</v>
      </c>
      <c r="O479" s="1" t="s">
        <v>38</v>
      </c>
      <c r="P479" s="17" t="s">
        <v>38</v>
      </c>
      <c r="Q479" s="17" t="s">
        <v>38</v>
      </c>
      <c r="R479" s="17" t="s">
        <v>38</v>
      </c>
      <c r="S479" s="17">
        <v>4</v>
      </c>
      <c r="T479" s="29" t="s">
        <v>10614</v>
      </c>
      <c r="U479" s="139">
        <v>45573</v>
      </c>
      <c r="V479" s="5" t="s">
        <v>38</v>
      </c>
      <c r="W479" s="1" t="s">
        <v>38</v>
      </c>
      <c r="X479" s="1" t="s">
        <v>38</v>
      </c>
      <c r="Y479" s="29" t="s">
        <v>10614</v>
      </c>
      <c r="Z479" s="4" t="s">
        <v>37</v>
      </c>
    </row>
    <row r="480" spans="1:26" s="6" customFormat="1" ht="60" customHeight="1" x14ac:dyDescent="0.2">
      <c r="A480" s="5">
        <v>477</v>
      </c>
      <c r="B480" s="29" t="s">
        <v>6223</v>
      </c>
      <c r="C480" s="29" t="s">
        <v>387</v>
      </c>
      <c r="D480" s="29" t="s">
        <v>371</v>
      </c>
      <c r="E480" s="17" t="s">
        <v>4965</v>
      </c>
      <c r="F480" s="29" t="s">
        <v>4966</v>
      </c>
      <c r="G480" s="17" t="s">
        <v>10639</v>
      </c>
      <c r="H480" s="17" t="s">
        <v>10638</v>
      </c>
      <c r="I480" s="17" t="s">
        <v>10637</v>
      </c>
      <c r="J480" s="17" t="s">
        <v>4965</v>
      </c>
      <c r="K480" s="29">
        <v>32.773181000000001</v>
      </c>
      <c r="L480" s="29">
        <v>71.923720000000003</v>
      </c>
      <c r="M480" s="17">
        <v>10</v>
      </c>
      <c r="N480" s="17" t="s">
        <v>10631</v>
      </c>
      <c r="O480" s="1" t="s">
        <v>38</v>
      </c>
      <c r="P480" s="17" t="s">
        <v>38</v>
      </c>
      <c r="Q480" s="17" t="s">
        <v>38</v>
      </c>
      <c r="R480" s="17" t="s">
        <v>38</v>
      </c>
      <c r="S480" s="17">
        <v>4</v>
      </c>
      <c r="T480" s="29" t="s">
        <v>10614</v>
      </c>
      <c r="U480" s="139">
        <v>45570</v>
      </c>
      <c r="V480" s="5" t="s">
        <v>38</v>
      </c>
      <c r="W480" s="1" t="s">
        <v>38</v>
      </c>
      <c r="X480" s="1" t="s">
        <v>38</v>
      </c>
      <c r="Y480" s="29" t="s">
        <v>10614</v>
      </c>
      <c r="Z480" s="4" t="s">
        <v>37</v>
      </c>
    </row>
    <row r="481" spans="1:26" s="6" customFormat="1" ht="60" customHeight="1" x14ac:dyDescent="0.2">
      <c r="A481" s="5">
        <v>478</v>
      </c>
      <c r="B481" s="29" t="s">
        <v>6223</v>
      </c>
      <c r="C481" s="29" t="s">
        <v>387</v>
      </c>
      <c r="D481" s="29" t="s">
        <v>371</v>
      </c>
      <c r="E481" s="17" t="s">
        <v>5030</v>
      </c>
      <c r="F481" s="29" t="s">
        <v>372</v>
      </c>
      <c r="G481" s="17" t="s">
        <v>10636</v>
      </c>
      <c r="H481" s="17" t="s">
        <v>10635</v>
      </c>
      <c r="I481" s="17" t="s">
        <v>375</v>
      </c>
      <c r="J481" s="17" t="s">
        <v>5030</v>
      </c>
      <c r="K481" s="29">
        <v>71.914185000000003</v>
      </c>
      <c r="L481" s="29">
        <v>32.935206999999998</v>
      </c>
      <c r="M481" s="17">
        <v>15</v>
      </c>
      <c r="N481" s="17" t="s">
        <v>10631</v>
      </c>
      <c r="O481" s="1" t="s">
        <v>38</v>
      </c>
      <c r="P481" s="17" t="s">
        <v>38</v>
      </c>
      <c r="Q481" s="17" t="s">
        <v>38</v>
      </c>
      <c r="R481" s="17" t="s">
        <v>38</v>
      </c>
      <c r="S481" s="17">
        <v>4</v>
      </c>
      <c r="T481" s="29" t="s">
        <v>10614</v>
      </c>
      <c r="U481" s="139">
        <v>45567</v>
      </c>
      <c r="V481" s="5" t="s">
        <v>38</v>
      </c>
      <c r="W481" s="1" t="s">
        <v>38</v>
      </c>
      <c r="X481" s="1" t="s">
        <v>38</v>
      </c>
      <c r="Y481" s="29" t="s">
        <v>10614</v>
      </c>
      <c r="Z481" s="4" t="s">
        <v>37</v>
      </c>
    </row>
    <row r="482" spans="1:26" s="6" customFormat="1" ht="60" customHeight="1" x14ac:dyDescent="0.2">
      <c r="A482" s="5">
        <v>479</v>
      </c>
      <c r="B482" s="29" t="s">
        <v>6223</v>
      </c>
      <c r="C482" s="29" t="s">
        <v>387</v>
      </c>
      <c r="D482" s="29" t="s">
        <v>371</v>
      </c>
      <c r="E482" s="17" t="s">
        <v>4966</v>
      </c>
      <c r="F482" s="29" t="s">
        <v>4966</v>
      </c>
      <c r="G482" s="17" t="s">
        <v>10634</v>
      </c>
      <c r="H482" s="17" t="s">
        <v>10633</v>
      </c>
      <c r="I482" s="17" t="s">
        <v>10632</v>
      </c>
      <c r="J482" s="17" t="s">
        <v>4966</v>
      </c>
      <c r="K482" s="29">
        <v>72.023216000000005</v>
      </c>
      <c r="L482" s="29">
        <v>32.853619999999999</v>
      </c>
      <c r="M482" s="17">
        <v>12</v>
      </c>
      <c r="N482" s="17" t="s">
        <v>10631</v>
      </c>
      <c r="O482" s="1" t="s">
        <v>38</v>
      </c>
      <c r="P482" s="17" t="s">
        <v>38</v>
      </c>
      <c r="Q482" s="17" t="s">
        <v>38</v>
      </c>
      <c r="R482" s="17" t="s">
        <v>38</v>
      </c>
      <c r="S482" s="17">
        <v>4</v>
      </c>
      <c r="T482" s="29" t="s">
        <v>10614</v>
      </c>
      <c r="U482" s="139">
        <v>45574</v>
      </c>
      <c r="V482" s="5" t="s">
        <v>38</v>
      </c>
      <c r="W482" s="1" t="s">
        <v>38</v>
      </c>
      <c r="X482" s="1" t="s">
        <v>38</v>
      </c>
      <c r="Y482" s="29" t="s">
        <v>10614</v>
      </c>
      <c r="Z482" s="4" t="s">
        <v>37</v>
      </c>
    </row>
    <row r="483" spans="1:26" s="6" customFormat="1" ht="60" customHeight="1" x14ac:dyDescent="0.2">
      <c r="A483" s="5">
        <v>480</v>
      </c>
      <c r="B483" s="29" t="s">
        <v>6223</v>
      </c>
      <c r="C483" s="29" t="s">
        <v>387</v>
      </c>
      <c r="D483" s="29" t="s">
        <v>387</v>
      </c>
      <c r="E483" s="17" t="s">
        <v>10627</v>
      </c>
      <c r="F483" s="29" t="s">
        <v>6804</v>
      </c>
      <c r="G483" s="17" t="s">
        <v>10630</v>
      </c>
      <c r="H483" s="17" t="s">
        <v>10629</v>
      </c>
      <c r="I483" s="17" t="s">
        <v>10628</v>
      </c>
      <c r="J483" s="17" t="s">
        <v>10627</v>
      </c>
      <c r="K483" s="29">
        <v>72.300700000000006</v>
      </c>
      <c r="L483" s="29">
        <v>32.93817</v>
      </c>
      <c r="M483" s="17">
        <v>10</v>
      </c>
      <c r="N483" s="17" t="s">
        <v>4928</v>
      </c>
      <c r="O483" s="1" t="s">
        <v>38</v>
      </c>
      <c r="P483" s="17" t="s">
        <v>38</v>
      </c>
      <c r="Q483" s="17" t="s">
        <v>38</v>
      </c>
      <c r="R483" s="17" t="s">
        <v>38</v>
      </c>
      <c r="S483" s="29" t="s">
        <v>10614</v>
      </c>
      <c r="T483" s="17">
        <v>2</v>
      </c>
      <c r="U483" s="139">
        <v>45567</v>
      </c>
      <c r="V483" s="5" t="s">
        <v>38</v>
      </c>
      <c r="W483" s="1" t="s">
        <v>38</v>
      </c>
      <c r="X483" s="1" t="s">
        <v>38</v>
      </c>
      <c r="Y483" s="29" t="s">
        <v>10614</v>
      </c>
      <c r="Z483" s="4" t="s">
        <v>37</v>
      </c>
    </row>
    <row r="484" spans="1:26" s="6" customFormat="1" ht="60" customHeight="1" x14ac:dyDescent="0.2">
      <c r="A484" s="5">
        <v>481</v>
      </c>
      <c r="B484" s="29" t="s">
        <v>6223</v>
      </c>
      <c r="C484" s="29" t="s">
        <v>387</v>
      </c>
      <c r="D484" s="29" t="s">
        <v>387</v>
      </c>
      <c r="E484" s="17" t="s">
        <v>10622</v>
      </c>
      <c r="F484" s="29" t="s">
        <v>10626</v>
      </c>
      <c r="G484" s="17" t="s">
        <v>10625</v>
      </c>
      <c r="H484" s="17" t="s">
        <v>10624</v>
      </c>
      <c r="I484" s="17" t="s">
        <v>10623</v>
      </c>
      <c r="J484" s="17" t="s">
        <v>10622</v>
      </c>
      <c r="K484" s="29">
        <v>72.398300000000006</v>
      </c>
      <c r="L484" s="29">
        <v>32.951659999999997</v>
      </c>
      <c r="M484" s="17">
        <v>7</v>
      </c>
      <c r="N484" s="17" t="s">
        <v>10600</v>
      </c>
      <c r="O484" s="1" t="s">
        <v>38</v>
      </c>
      <c r="P484" s="17" t="s">
        <v>38</v>
      </c>
      <c r="Q484" s="17" t="s">
        <v>38</v>
      </c>
      <c r="R484" s="17" t="s">
        <v>38</v>
      </c>
      <c r="S484" s="29" t="s">
        <v>10614</v>
      </c>
      <c r="T484" s="17">
        <v>2</v>
      </c>
      <c r="U484" s="139">
        <v>45565</v>
      </c>
      <c r="V484" s="5" t="s">
        <v>38</v>
      </c>
      <c r="W484" s="1" t="s">
        <v>38</v>
      </c>
      <c r="X484" s="1" t="s">
        <v>38</v>
      </c>
      <c r="Y484" s="29" t="s">
        <v>10614</v>
      </c>
      <c r="Z484" s="4" t="s">
        <v>37</v>
      </c>
    </row>
    <row r="485" spans="1:26" s="6" customFormat="1" ht="60" customHeight="1" x14ac:dyDescent="0.2">
      <c r="A485" s="5">
        <v>482</v>
      </c>
      <c r="B485" s="29" t="s">
        <v>6223</v>
      </c>
      <c r="C485" s="29" t="s">
        <v>387</v>
      </c>
      <c r="D485" s="29" t="s">
        <v>387</v>
      </c>
      <c r="E485" s="17" t="s">
        <v>10621</v>
      </c>
      <c r="F485" s="17" t="s">
        <v>10620</v>
      </c>
      <c r="G485" s="17" t="s">
        <v>10619</v>
      </c>
      <c r="H485" s="17" t="s">
        <v>10618</v>
      </c>
      <c r="I485" s="17" t="s">
        <v>10617</v>
      </c>
      <c r="J485" s="17" t="s">
        <v>10616</v>
      </c>
      <c r="K485" s="29">
        <v>71.989699999999999</v>
      </c>
      <c r="L485" s="29">
        <v>33.090879999999999</v>
      </c>
      <c r="M485" s="17">
        <v>10</v>
      </c>
      <c r="N485" s="17" t="s">
        <v>10615</v>
      </c>
      <c r="O485" s="1" t="s">
        <v>38</v>
      </c>
      <c r="P485" s="17" t="s">
        <v>38</v>
      </c>
      <c r="Q485" s="17" t="s">
        <v>38</v>
      </c>
      <c r="R485" s="17" t="s">
        <v>38</v>
      </c>
      <c r="S485" s="29" t="s">
        <v>10614</v>
      </c>
      <c r="T485" s="17">
        <v>2</v>
      </c>
      <c r="U485" s="139">
        <v>45580</v>
      </c>
      <c r="V485" s="5" t="s">
        <v>38</v>
      </c>
      <c r="W485" s="1" t="s">
        <v>38</v>
      </c>
      <c r="X485" s="1" t="s">
        <v>38</v>
      </c>
      <c r="Y485" s="29" t="s">
        <v>10614</v>
      </c>
      <c r="Z485" s="4" t="s">
        <v>37</v>
      </c>
    </row>
    <row r="486" spans="1:26" s="6" customFormat="1" ht="60" customHeight="1" x14ac:dyDescent="0.2">
      <c r="A486" s="5">
        <v>483</v>
      </c>
      <c r="B486" s="29" t="s">
        <v>6223</v>
      </c>
      <c r="C486" s="29" t="s">
        <v>2628</v>
      </c>
      <c r="D486" s="17" t="s">
        <v>480</v>
      </c>
      <c r="E486" s="17" t="s">
        <v>10609</v>
      </c>
      <c r="F486" s="17" t="s">
        <v>10613</v>
      </c>
      <c r="G486" s="17" t="s">
        <v>10612</v>
      </c>
      <c r="H486" s="17" t="s">
        <v>10611</v>
      </c>
      <c r="I486" s="17" t="s">
        <v>10610</v>
      </c>
      <c r="J486" s="17" t="s">
        <v>10609</v>
      </c>
      <c r="K486" s="29">
        <v>32.721066999999998</v>
      </c>
      <c r="L486" s="29">
        <v>72.839747000000003</v>
      </c>
      <c r="M486" s="17">
        <v>6</v>
      </c>
      <c r="N486" s="17" t="s">
        <v>10608</v>
      </c>
      <c r="O486" s="1" t="s">
        <v>38</v>
      </c>
      <c r="P486" s="17" t="s">
        <v>38</v>
      </c>
      <c r="Q486" s="17" t="s">
        <v>38</v>
      </c>
      <c r="R486" s="17" t="s">
        <v>38</v>
      </c>
      <c r="S486" s="17" t="s">
        <v>38</v>
      </c>
      <c r="T486" s="17">
        <v>2</v>
      </c>
      <c r="U486" s="17" t="s">
        <v>10607</v>
      </c>
      <c r="V486" s="5" t="s">
        <v>38</v>
      </c>
      <c r="W486" s="1" t="s">
        <v>38</v>
      </c>
      <c r="X486" s="1" t="s">
        <v>38</v>
      </c>
      <c r="Y486" s="29" t="s">
        <v>10614</v>
      </c>
      <c r="Z486" s="4" t="s">
        <v>37</v>
      </c>
    </row>
    <row r="487" spans="1:26" s="6" customFormat="1" ht="60" customHeight="1" x14ac:dyDescent="0.2">
      <c r="A487" s="5">
        <v>484</v>
      </c>
      <c r="B487" s="29" t="s">
        <v>6223</v>
      </c>
      <c r="C487" s="29" t="s">
        <v>2628</v>
      </c>
      <c r="D487" s="17" t="s">
        <v>480</v>
      </c>
      <c r="E487" s="29" t="s">
        <v>10213</v>
      </c>
      <c r="F487" s="17" t="s">
        <v>10213</v>
      </c>
      <c r="G487" s="17" t="s">
        <v>10606</v>
      </c>
      <c r="H487" s="17" t="s">
        <v>10605</v>
      </c>
      <c r="I487" s="17" t="s">
        <v>10604</v>
      </c>
      <c r="J487" s="29" t="s">
        <v>10213</v>
      </c>
      <c r="K487" s="29">
        <v>32.747146600000001</v>
      </c>
      <c r="L487" s="29">
        <v>72.938042300000006</v>
      </c>
      <c r="M487" s="17">
        <v>5</v>
      </c>
      <c r="N487" s="17" t="s">
        <v>10600</v>
      </c>
      <c r="O487" s="1" t="s">
        <v>38</v>
      </c>
      <c r="P487" s="17" t="s">
        <v>38</v>
      </c>
      <c r="Q487" s="17" t="s">
        <v>38</v>
      </c>
      <c r="R487" s="17" t="s">
        <v>38</v>
      </c>
      <c r="S487" s="17">
        <v>4</v>
      </c>
      <c r="T487" s="17" t="s">
        <v>38</v>
      </c>
      <c r="U487" s="17" t="s">
        <v>10599</v>
      </c>
      <c r="V487" s="5" t="s">
        <v>38</v>
      </c>
      <c r="W487" s="1" t="s">
        <v>38</v>
      </c>
      <c r="X487" s="1" t="s">
        <v>38</v>
      </c>
      <c r="Y487" s="29" t="s">
        <v>10614</v>
      </c>
      <c r="Z487" s="4" t="s">
        <v>37</v>
      </c>
    </row>
    <row r="488" spans="1:26" s="6" customFormat="1" ht="60" customHeight="1" x14ac:dyDescent="0.2">
      <c r="A488" s="5">
        <v>485</v>
      </c>
      <c r="B488" s="29" t="s">
        <v>6223</v>
      </c>
      <c r="C488" s="29" t="s">
        <v>2628</v>
      </c>
      <c r="D488" s="17" t="s">
        <v>480</v>
      </c>
      <c r="E488" s="29" t="s">
        <v>10405</v>
      </c>
      <c r="F488" s="29" t="s">
        <v>10405</v>
      </c>
      <c r="G488" s="17" t="s">
        <v>10603</v>
      </c>
      <c r="H488" s="17" t="s">
        <v>10602</v>
      </c>
      <c r="I488" s="17" t="s">
        <v>10601</v>
      </c>
      <c r="J488" s="29" t="s">
        <v>10405</v>
      </c>
      <c r="K488" s="29">
        <v>32.747741599999998</v>
      </c>
      <c r="L488" s="29">
        <v>72.977810099999999</v>
      </c>
      <c r="M488" s="17">
        <v>5</v>
      </c>
      <c r="N488" s="17" t="s">
        <v>10600</v>
      </c>
      <c r="O488" s="29" t="s">
        <v>10614</v>
      </c>
      <c r="P488" s="17" t="s">
        <v>38</v>
      </c>
      <c r="Q488" s="17" t="s">
        <v>38</v>
      </c>
      <c r="R488" s="17" t="s">
        <v>38</v>
      </c>
      <c r="S488" s="17">
        <v>4</v>
      </c>
      <c r="T488" s="29" t="s">
        <v>10614</v>
      </c>
      <c r="U488" s="17" t="s">
        <v>10599</v>
      </c>
      <c r="V488" s="5" t="s">
        <v>38</v>
      </c>
      <c r="W488" s="1" t="s">
        <v>38</v>
      </c>
      <c r="X488" s="1" t="s">
        <v>38</v>
      </c>
      <c r="Y488" s="29" t="s">
        <v>10614</v>
      </c>
      <c r="Z488" s="4" t="s">
        <v>37</v>
      </c>
    </row>
  </sheetData>
  <mergeCells count="21">
    <mergeCell ref="A1:XFD1"/>
    <mergeCell ref="M2:M3"/>
    <mergeCell ref="A2:A3"/>
    <mergeCell ref="B2:B3"/>
    <mergeCell ref="C2:C3"/>
    <mergeCell ref="D2:D3"/>
    <mergeCell ref="E2:E3"/>
    <mergeCell ref="F2:F3"/>
    <mergeCell ref="G2:G3"/>
    <mergeCell ref="H2:H3"/>
    <mergeCell ref="I2:I3"/>
    <mergeCell ref="J2:J3"/>
    <mergeCell ref="K2:L2"/>
    <mergeCell ref="Y2:Y3"/>
    <mergeCell ref="Z2:Z3"/>
    <mergeCell ref="N2:N3"/>
    <mergeCell ref="P2:T2"/>
    <mergeCell ref="U2:U3"/>
    <mergeCell ref="V2:V3"/>
    <mergeCell ref="W2:W3"/>
    <mergeCell ref="X2:X3"/>
  </mergeCells>
  <conditionalFormatting sqref="I52">
    <cfRule type="duplicateValues" dxfId="97" priority="84"/>
  </conditionalFormatting>
  <conditionalFormatting sqref="I53:I57 I50:I51">
    <cfRule type="duplicateValues" dxfId="96" priority="85"/>
  </conditionalFormatting>
  <conditionalFormatting sqref="G50:G57">
    <cfRule type="duplicateValues" dxfId="95" priority="86"/>
  </conditionalFormatting>
  <conditionalFormatting sqref="H50:H57">
    <cfRule type="duplicateValues" dxfId="94" priority="87"/>
  </conditionalFormatting>
  <conditionalFormatting sqref="I4:I11">
    <cfRule type="duplicateValues" dxfId="93" priority="80"/>
  </conditionalFormatting>
  <conditionalFormatting sqref="G4:G11">
    <cfRule type="duplicateValues" dxfId="92" priority="81"/>
  </conditionalFormatting>
  <conditionalFormatting sqref="H4:H11">
    <cfRule type="duplicateValues" dxfId="91" priority="82"/>
  </conditionalFormatting>
  <conditionalFormatting sqref="G12:G13">
    <cfRule type="duplicateValues" dxfId="90" priority="77"/>
  </conditionalFormatting>
  <conditionalFormatting sqref="H12:H13">
    <cfRule type="duplicateValues" dxfId="89" priority="78"/>
  </conditionalFormatting>
  <conditionalFormatting sqref="I12:I13">
    <cfRule type="duplicateValues" dxfId="88" priority="79"/>
  </conditionalFormatting>
  <conditionalFormatting sqref="H14:H18">
    <cfRule type="duplicateValues" dxfId="87" priority="76"/>
  </conditionalFormatting>
  <conditionalFormatting sqref="G19:G44">
    <cfRule type="duplicateValues" dxfId="86" priority="73"/>
  </conditionalFormatting>
  <conditionalFormatting sqref="H19:H44">
    <cfRule type="duplicateValues" dxfId="85" priority="74"/>
  </conditionalFormatting>
  <conditionalFormatting sqref="I19:I44">
    <cfRule type="duplicateValues" dxfId="84" priority="75"/>
  </conditionalFormatting>
  <conditionalFormatting sqref="G45:G49">
    <cfRule type="duplicateValues" dxfId="83" priority="70"/>
    <cfRule type="duplicateValues" dxfId="82" priority="72"/>
  </conditionalFormatting>
  <conditionalFormatting sqref="H45:H49">
    <cfRule type="duplicateValues" dxfId="81" priority="69"/>
    <cfRule type="duplicateValues" dxfId="80" priority="71"/>
  </conditionalFormatting>
  <conditionalFormatting sqref="I45:I49">
    <cfRule type="duplicateValues" dxfId="79" priority="68"/>
  </conditionalFormatting>
  <conditionalFormatting sqref="G58:G60">
    <cfRule type="duplicateValues" dxfId="78" priority="65"/>
  </conditionalFormatting>
  <conditionalFormatting sqref="H58:H60">
    <cfRule type="duplicateValues" dxfId="77" priority="66"/>
  </conditionalFormatting>
  <conditionalFormatting sqref="I58:I60">
    <cfRule type="duplicateValues" dxfId="76" priority="67"/>
  </conditionalFormatting>
  <conditionalFormatting sqref="I63">
    <cfRule type="duplicateValues" dxfId="75" priority="46"/>
  </conditionalFormatting>
  <conditionalFormatting sqref="I79">
    <cfRule type="duplicateValues" dxfId="74" priority="45"/>
  </conditionalFormatting>
  <conditionalFormatting sqref="H193">
    <cfRule type="duplicateValues" dxfId="73" priority="43"/>
    <cfRule type="duplicateValues" priority="44"/>
  </conditionalFormatting>
  <conditionalFormatting sqref="I192">
    <cfRule type="duplicateValues" dxfId="72" priority="42"/>
  </conditionalFormatting>
  <conditionalFormatting sqref="H198">
    <cfRule type="duplicateValues" dxfId="71" priority="41"/>
  </conditionalFormatting>
  <conditionalFormatting sqref="H198">
    <cfRule type="duplicateValues" dxfId="70" priority="40"/>
  </conditionalFormatting>
  <conditionalFormatting sqref="G198">
    <cfRule type="duplicateValues" dxfId="69" priority="37"/>
    <cfRule type="duplicateValues" dxfId="68" priority="39"/>
  </conditionalFormatting>
  <conditionalFormatting sqref="H198">
    <cfRule type="duplicateValues" dxfId="67" priority="36"/>
    <cfRule type="duplicateValues" dxfId="66" priority="38"/>
  </conditionalFormatting>
  <conditionalFormatting sqref="I198">
    <cfRule type="duplicateValues" dxfId="65" priority="35"/>
  </conditionalFormatting>
  <conditionalFormatting sqref="H199:H200 H202:H205">
    <cfRule type="duplicateValues" dxfId="64" priority="34"/>
  </conditionalFormatting>
  <conditionalFormatting sqref="H199:H205">
    <cfRule type="duplicateValues" dxfId="63" priority="33"/>
  </conditionalFormatting>
  <conditionalFormatting sqref="H206:H209">
    <cfRule type="duplicateValues" dxfId="62" priority="32"/>
  </conditionalFormatting>
  <conditionalFormatting sqref="H210">
    <cfRule type="duplicateValues" dxfId="61" priority="30"/>
  </conditionalFormatting>
  <conditionalFormatting sqref="H211:H214">
    <cfRule type="duplicateValues" dxfId="60" priority="31"/>
  </conditionalFormatting>
  <conditionalFormatting sqref="I64:I78 I61:I62 I80:I111">
    <cfRule type="duplicateValues" dxfId="59" priority="47"/>
  </conditionalFormatting>
  <conditionalFormatting sqref="G61:G111">
    <cfRule type="duplicateValues" dxfId="58" priority="48"/>
  </conditionalFormatting>
  <conditionalFormatting sqref="H61:H111">
    <cfRule type="duplicateValues" dxfId="57" priority="49"/>
  </conditionalFormatting>
  <conditionalFormatting sqref="H194:H197">
    <cfRule type="duplicateValues" dxfId="56" priority="50"/>
    <cfRule type="duplicateValues" priority="51"/>
  </conditionalFormatting>
  <conditionalFormatting sqref="G185:G197 G139:G183">
    <cfRule type="duplicateValues" dxfId="55" priority="52"/>
  </conditionalFormatting>
  <conditionalFormatting sqref="H193:H197 H139:H141 H190:H191 H185:H188 H182:H183 H143:H146 H149:H180">
    <cfRule type="duplicateValues" dxfId="54" priority="53"/>
  </conditionalFormatting>
  <conditionalFormatting sqref="I195:I197 I139:I150 I190:I191 I185:I188 I182:I183 I153:I162 I165:I180">
    <cfRule type="duplicateValues" dxfId="53" priority="54"/>
  </conditionalFormatting>
  <conditionalFormatting sqref="G199:G223">
    <cfRule type="duplicateValues" dxfId="52" priority="55"/>
    <cfRule type="duplicateValues" dxfId="51" priority="56"/>
  </conditionalFormatting>
  <conditionalFormatting sqref="H199:H223">
    <cfRule type="duplicateValues" dxfId="50" priority="57"/>
    <cfRule type="duplicateValues" dxfId="49" priority="58"/>
  </conditionalFormatting>
  <conditionalFormatting sqref="I199:I223">
    <cfRule type="duplicateValues" dxfId="48" priority="59"/>
  </conditionalFormatting>
  <conditionalFormatting sqref="H215:H223">
    <cfRule type="duplicateValues" dxfId="47" priority="60"/>
  </conditionalFormatting>
  <conditionalFormatting sqref="G224:G239">
    <cfRule type="duplicateValues" dxfId="46" priority="61"/>
  </conditionalFormatting>
  <conditionalFormatting sqref="H224:H239">
    <cfRule type="duplicateValues" dxfId="45" priority="62"/>
  </conditionalFormatting>
  <conditionalFormatting sqref="I224:I239">
    <cfRule type="duplicateValues" dxfId="44" priority="63"/>
  </conditionalFormatting>
  <conditionalFormatting sqref="H112:H138">
    <cfRule type="duplicateValues" dxfId="43" priority="64"/>
  </conditionalFormatting>
  <conditionalFormatting sqref="G279:G307">
    <cfRule type="duplicateValues" dxfId="42" priority="27"/>
  </conditionalFormatting>
  <conditionalFormatting sqref="H279:H307">
    <cfRule type="duplicateValues" dxfId="41" priority="28"/>
  </conditionalFormatting>
  <conditionalFormatting sqref="I279:I307">
    <cfRule type="duplicateValues" dxfId="40" priority="29"/>
  </conditionalFormatting>
  <conditionalFormatting sqref="H311:H316">
    <cfRule type="duplicateValues" dxfId="39" priority="26"/>
  </conditionalFormatting>
  <conditionalFormatting sqref="K317:L317">
    <cfRule type="duplicateValues" dxfId="38" priority="20"/>
  </conditionalFormatting>
  <conditionalFormatting sqref="K318">
    <cfRule type="duplicateValues" dxfId="37" priority="21"/>
  </conditionalFormatting>
  <conditionalFormatting sqref="H317:H318">
    <cfRule type="duplicateValues" dxfId="36" priority="22"/>
  </conditionalFormatting>
  <conditionalFormatting sqref="G317:G318">
    <cfRule type="duplicateValues" dxfId="35" priority="23"/>
  </conditionalFormatting>
  <conditionalFormatting sqref="H317:H318">
    <cfRule type="duplicateValues" dxfId="34" priority="24"/>
  </conditionalFormatting>
  <conditionalFormatting sqref="I317:I318">
    <cfRule type="duplicateValues" dxfId="33" priority="25"/>
  </conditionalFormatting>
  <conditionalFormatting sqref="G319:G328">
    <cfRule type="duplicateValues" dxfId="32" priority="17"/>
    <cfRule type="duplicateValues" dxfId="31" priority="19"/>
  </conditionalFormatting>
  <conditionalFormatting sqref="H319:H328">
    <cfRule type="duplicateValues" dxfId="30" priority="16"/>
    <cfRule type="duplicateValues" dxfId="29" priority="18"/>
  </conditionalFormatting>
  <conditionalFormatting sqref="I319:I328">
    <cfRule type="duplicateValues" dxfId="28" priority="15"/>
  </conditionalFormatting>
  <conditionalFormatting sqref="I329">
    <cfRule type="duplicateValues" dxfId="27" priority="14"/>
  </conditionalFormatting>
  <conditionalFormatting sqref="G339:G341">
    <cfRule type="duplicateValues" dxfId="26" priority="11"/>
  </conditionalFormatting>
  <conditionalFormatting sqref="H339:H341">
    <cfRule type="duplicateValues" dxfId="25" priority="12"/>
  </conditionalFormatting>
  <conditionalFormatting sqref="I339:I341">
    <cfRule type="duplicateValues" dxfId="24" priority="13"/>
  </conditionalFormatting>
  <conditionalFormatting sqref="I308:I310">
    <cfRule type="duplicateValues" dxfId="23" priority="8"/>
  </conditionalFormatting>
  <conditionalFormatting sqref="G308:G310">
    <cfRule type="duplicateValues" dxfId="22" priority="9"/>
  </conditionalFormatting>
  <conditionalFormatting sqref="H308:H310">
    <cfRule type="duplicateValues" dxfId="21" priority="10"/>
  </conditionalFormatting>
  <conditionalFormatting sqref="H342:H382">
    <cfRule type="duplicateValues" dxfId="20" priority="5"/>
    <cfRule type="duplicateValues" dxfId="19" priority="6"/>
  </conditionalFormatting>
  <conditionalFormatting sqref="H383:H401">
    <cfRule type="duplicateValues" dxfId="18" priority="7"/>
  </conditionalFormatting>
  <conditionalFormatting sqref="G451:G488">
    <cfRule type="duplicateValues" dxfId="17" priority="1"/>
  </conditionalFormatting>
  <conditionalFormatting sqref="H426:H450">
    <cfRule type="duplicateValues" dxfId="16" priority="3"/>
    <cfRule type="duplicateValues" dxfId="15" priority="4"/>
  </conditionalFormatting>
  <conditionalFormatting sqref="H451:H488">
    <cfRule type="duplicateValues" dxfId="14" priority="2"/>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L433"/>
  <sheetViews>
    <sheetView topLeftCell="Y1" zoomScale="68" zoomScaleNormal="68" workbookViewId="0">
      <selection activeCell="E438" sqref="E438"/>
    </sheetView>
  </sheetViews>
  <sheetFormatPr defaultRowHeight="15" x14ac:dyDescent="0.25"/>
  <cols>
    <col min="2" max="2" width="11.7109375" customWidth="1"/>
    <col min="3" max="3" width="13.28515625" customWidth="1"/>
    <col min="4" max="4" width="14.140625" customWidth="1"/>
    <col min="5" max="5" width="14.7109375" customWidth="1"/>
    <col min="6" max="6" width="15.85546875" customWidth="1"/>
    <col min="7" max="7" width="11.7109375" customWidth="1"/>
    <col min="8" max="8" width="19" customWidth="1"/>
    <col min="9" max="9" width="21.5703125" customWidth="1"/>
    <col min="10" max="10" width="18" customWidth="1"/>
    <col min="11" max="11" width="13.28515625" customWidth="1"/>
    <col min="12" max="12" width="12.140625" customWidth="1"/>
    <col min="13" max="13" width="14.5703125" customWidth="1"/>
    <col min="14" max="14" width="15.42578125" customWidth="1"/>
    <col min="15" max="15" width="17" customWidth="1"/>
    <col min="16" max="16" width="16.85546875" customWidth="1"/>
    <col min="17" max="17" width="12.42578125" customWidth="1"/>
    <col min="18" max="18" width="12.7109375" customWidth="1"/>
    <col min="19" max="19" width="13.85546875" customWidth="1"/>
    <col min="20" max="20" width="14.140625" customWidth="1"/>
    <col min="21" max="21" width="13.42578125" customWidth="1"/>
    <col min="22" max="22" width="12.42578125" customWidth="1"/>
    <col min="23" max="23" width="17" customWidth="1"/>
    <col min="24" max="24" width="30.42578125" customWidth="1"/>
    <col min="25" max="25" width="15" customWidth="1"/>
    <col min="26" max="26" width="14.5703125" customWidth="1"/>
    <col min="27" max="27" width="15.7109375" customWidth="1"/>
    <col min="28" max="28" width="20.42578125" customWidth="1"/>
    <col min="29" max="29" width="21.42578125" customWidth="1"/>
    <col min="30" max="30" width="22.5703125" customWidth="1"/>
    <col min="31" max="31" width="19.5703125" customWidth="1"/>
    <col min="32" max="32" width="20.42578125" customWidth="1"/>
    <col min="33" max="33" width="17.85546875" customWidth="1"/>
    <col min="34" max="34" width="17.28515625" customWidth="1"/>
    <col min="35" max="35" width="18" customWidth="1"/>
    <col min="36" max="36" width="14.5703125" customWidth="1"/>
    <col min="37" max="37" width="15" customWidth="1"/>
    <col min="38" max="38" width="16.28515625" customWidth="1"/>
  </cols>
  <sheetData>
    <row r="1" spans="1:38" s="246" customFormat="1" ht="60" customHeight="1" x14ac:dyDescent="0.25">
      <c r="A1" s="246" t="s">
        <v>1159</v>
      </c>
    </row>
    <row r="2" spans="1:38" s="21" customFormat="1" ht="90" customHeight="1" x14ac:dyDescent="0.25">
      <c r="A2" s="245" t="s">
        <v>60</v>
      </c>
      <c r="B2" s="245" t="s">
        <v>1</v>
      </c>
      <c r="C2" s="245" t="s">
        <v>2</v>
      </c>
      <c r="D2" s="245" t="s">
        <v>3</v>
      </c>
      <c r="E2" s="245" t="s">
        <v>4</v>
      </c>
      <c r="F2" s="245" t="s">
        <v>5</v>
      </c>
      <c r="G2" s="245" t="s">
        <v>269</v>
      </c>
      <c r="H2" s="245" t="s">
        <v>270</v>
      </c>
      <c r="I2" s="245" t="s">
        <v>7</v>
      </c>
      <c r="J2" s="245" t="s">
        <v>8</v>
      </c>
      <c r="K2" s="245" t="s">
        <v>9</v>
      </c>
      <c r="L2" s="245" t="s">
        <v>271</v>
      </c>
      <c r="M2" s="245"/>
      <c r="N2" s="245" t="s">
        <v>11</v>
      </c>
      <c r="O2" s="245" t="s">
        <v>272</v>
      </c>
      <c r="P2" s="245" t="s">
        <v>273</v>
      </c>
      <c r="Q2" s="245" t="s">
        <v>12280</v>
      </c>
      <c r="R2" s="245" t="s">
        <v>274</v>
      </c>
      <c r="S2" s="245" t="s">
        <v>275</v>
      </c>
      <c r="T2" s="245" t="s">
        <v>276</v>
      </c>
      <c r="U2" s="245" t="s">
        <v>277</v>
      </c>
      <c r="V2" s="245" t="s">
        <v>278</v>
      </c>
      <c r="W2" s="245" t="s">
        <v>279</v>
      </c>
      <c r="X2" s="245" t="s">
        <v>280</v>
      </c>
      <c r="Y2" s="245" t="s">
        <v>281</v>
      </c>
      <c r="Z2" s="245" t="s">
        <v>12281</v>
      </c>
      <c r="AA2" s="245" t="s">
        <v>282</v>
      </c>
      <c r="AB2" s="245" t="s">
        <v>283</v>
      </c>
      <c r="AC2" s="245" t="s">
        <v>284</v>
      </c>
      <c r="AD2" s="245" t="s">
        <v>12282</v>
      </c>
      <c r="AE2" s="245" t="s">
        <v>285</v>
      </c>
      <c r="AF2" s="245" t="s">
        <v>286</v>
      </c>
      <c r="AG2" s="245" t="s">
        <v>21</v>
      </c>
      <c r="AH2" s="245" t="s">
        <v>287</v>
      </c>
      <c r="AI2" s="245" t="s">
        <v>288</v>
      </c>
      <c r="AJ2" s="245" t="s">
        <v>139</v>
      </c>
      <c r="AK2" s="245" t="s">
        <v>289</v>
      </c>
      <c r="AL2" s="245" t="s">
        <v>23</v>
      </c>
    </row>
    <row r="3" spans="1:38" s="21" customFormat="1" ht="90" customHeight="1" x14ac:dyDescent="0.25">
      <c r="A3" s="245"/>
      <c r="B3" s="245"/>
      <c r="C3" s="245"/>
      <c r="D3" s="245"/>
      <c r="E3" s="245"/>
      <c r="F3" s="245"/>
      <c r="G3" s="245"/>
      <c r="H3" s="245"/>
      <c r="I3" s="245"/>
      <c r="J3" s="245"/>
      <c r="K3" s="245"/>
      <c r="L3" s="33" t="s">
        <v>73</v>
      </c>
      <c r="M3" s="33" t="s">
        <v>74</v>
      </c>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row>
    <row r="4" spans="1:38" s="18" customFormat="1" ht="60" customHeight="1" x14ac:dyDescent="0.25">
      <c r="A4" s="1">
        <v>1</v>
      </c>
      <c r="B4" s="1" t="s">
        <v>26</v>
      </c>
      <c r="C4" s="1" t="s">
        <v>27</v>
      </c>
      <c r="D4" s="1" t="s">
        <v>109</v>
      </c>
      <c r="E4" s="1" t="s">
        <v>110</v>
      </c>
      <c r="F4" s="1" t="s">
        <v>110</v>
      </c>
      <c r="G4" s="1">
        <v>5</v>
      </c>
      <c r="H4" s="1" t="s">
        <v>290</v>
      </c>
      <c r="I4" s="1" t="s">
        <v>291</v>
      </c>
      <c r="J4" s="5" t="s">
        <v>292</v>
      </c>
      <c r="K4" s="1" t="str">
        <f t="shared" ref="K4:K7" si="0">E4</f>
        <v>Malal</v>
      </c>
      <c r="L4" s="5">
        <v>33.413975000000001</v>
      </c>
      <c r="M4" s="5">
        <v>72.625350999999995</v>
      </c>
      <c r="N4" s="86">
        <f>6.07*2.47*8</f>
        <v>119.94320000000002</v>
      </c>
      <c r="O4" s="1" t="s">
        <v>293</v>
      </c>
      <c r="P4" s="1">
        <v>0.46</v>
      </c>
      <c r="Q4" s="1" t="s">
        <v>294</v>
      </c>
      <c r="R4" s="1">
        <v>640</v>
      </c>
      <c r="S4" s="11">
        <v>640</v>
      </c>
      <c r="T4" s="11">
        <v>640</v>
      </c>
      <c r="U4" s="11" t="s">
        <v>38</v>
      </c>
      <c r="V4" s="11" t="s">
        <v>38</v>
      </c>
      <c r="W4" s="11">
        <v>13</v>
      </c>
      <c r="X4" s="87">
        <v>3650024783001</v>
      </c>
      <c r="Y4" s="1">
        <v>300000</v>
      </c>
      <c r="Z4" s="1" t="s">
        <v>293</v>
      </c>
      <c r="AA4" s="1">
        <v>200000</v>
      </c>
      <c r="AB4" s="1">
        <f t="shared" ref="AB4:AB7" si="1">AA4*0.7</f>
        <v>140000</v>
      </c>
      <c r="AC4" s="1">
        <v>210000</v>
      </c>
      <c r="AD4" s="1">
        <f t="shared" ref="AD4:AD7" si="2">AA4*0.3</f>
        <v>60000</v>
      </c>
      <c r="AE4" s="5">
        <v>60000</v>
      </c>
      <c r="AF4" s="5">
        <v>30000</v>
      </c>
      <c r="AG4" s="5" t="s">
        <v>295</v>
      </c>
      <c r="AH4" s="1">
        <v>300000</v>
      </c>
      <c r="AI4" s="1">
        <f t="shared" ref="AI4" si="3">AH4</f>
        <v>300000</v>
      </c>
      <c r="AJ4" s="1">
        <v>0</v>
      </c>
      <c r="AK4" s="5" t="s">
        <v>38</v>
      </c>
      <c r="AL4" s="1" t="s">
        <v>50</v>
      </c>
    </row>
    <row r="5" spans="1:38" s="18" customFormat="1" ht="60" customHeight="1" x14ac:dyDescent="0.25">
      <c r="A5" s="1">
        <f t="shared" ref="A5:A67" si="4">A4+1</f>
        <v>2</v>
      </c>
      <c r="B5" s="5" t="s">
        <v>26</v>
      </c>
      <c r="C5" s="5" t="s">
        <v>27</v>
      </c>
      <c r="D5" s="5" t="s">
        <v>28</v>
      </c>
      <c r="E5" s="5" t="s">
        <v>296</v>
      </c>
      <c r="F5" s="5" t="s">
        <v>297</v>
      </c>
      <c r="G5" s="5">
        <v>5</v>
      </c>
      <c r="H5" s="5" t="s">
        <v>298</v>
      </c>
      <c r="I5" s="5" t="s">
        <v>299</v>
      </c>
      <c r="J5" s="5">
        <v>3488188055</v>
      </c>
      <c r="K5" s="5" t="str">
        <f t="shared" si="0"/>
        <v>Oranabad</v>
      </c>
      <c r="L5" s="5">
        <v>32.123170000000002</v>
      </c>
      <c r="M5" s="5">
        <v>72.435100000000006</v>
      </c>
      <c r="N5" s="89">
        <v>80</v>
      </c>
      <c r="O5" s="5" t="s">
        <v>293</v>
      </c>
      <c r="P5" s="5">
        <v>0.42299999999999999</v>
      </c>
      <c r="Q5" s="5" t="s">
        <v>294</v>
      </c>
      <c r="R5" s="5">
        <v>672</v>
      </c>
      <c r="S5" s="11">
        <v>672</v>
      </c>
      <c r="T5" s="11">
        <v>672</v>
      </c>
      <c r="U5" s="11" t="s">
        <v>38</v>
      </c>
      <c r="V5" s="11" t="s">
        <v>38</v>
      </c>
      <c r="W5" s="11">
        <v>9</v>
      </c>
      <c r="X5" s="90" t="s">
        <v>300</v>
      </c>
      <c r="Y5" s="1">
        <v>300000</v>
      </c>
      <c r="Z5" s="5" t="s">
        <v>293</v>
      </c>
      <c r="AA5" s="5">
        <v>200000</v>
      </c>
      <c r="AB5" s="5">
        <f t="shared" si="1"/>
        <v>140000</v>
      </c>
      <c r="AC5" s="5">
        <v>210000</v>
      </c>
      <c r="AD5" s="5">
        <f t="shared" si="2"/>
        <v>60000</v>
      </c>
      <c r="AE5" s="5">
        <v>60000</v>
      </c>
      <c r="AF5" s="5">
        <v>30000</v>
      </c>
      <c r="AG5" s="5" t="s">
        <v>301</v>
      </c>
      <c r="AH5" s="5">
        <v>300000</v>
      </c>
      <c r="AI5" s="5">
        <v>300000</v>
      </c>
      <c r="AJ5" s="5">
        <v>0</v>
      </c>
      <c r="AK5" s="5" t="s">
        <v>38</v>
      </c>
      <c r="AL5" s="1" t="s">
        <v>50</v>
      </c>
    </row>
    <row r="6" spans="1:38" s="18" customFormat="1" ht="60" customHeight="1" x14ac:dyDescent="0.25">
      <c r="A6" s="1">
        <v>2</v>
      </c>
      <c r="B6" s="5" t="s">
        <v>26</v>
      </c>
      <c r="C6" s="5" t="s">
        <v>27</v>
      </c>
      <c r="D6" s="5" t="s">
        <v>41</v>
      </c>
      <c r="E6" s="5" t="s">
        <v>302</v>
      </c>
      <c r="F6" s="5" t="s">
        <v>302</v>
      </c>
      <c r="G6" s="5">
        <v>5</v>
      </c>
      <c r="H6" s="5" t="s">
        <v>303</v>
      </c>
      <c r="I6" s="5" t="s">
        <v>304</v>
      </c>
      <c r="J6" s="5" t="s">
        <v>305</v>
      </c>
      <c r="K6" s="5" t="str">
        <f t="shared" si="0"/>
        <v>Sohal</v>
      </c>
      <c r="L6" s="5">
        <v>33.412930000000003</v>
      </c>
      <c r="M6" s="5">
        <v>72.938100000000006</v>
      </c>
      <c r="N6" s="89">
        <v>50</v>
      </c>
      <c r="O6" s="5" t="s">
        <v>306</v>
      </c>
      <c r="P6" s="5">
        <v>0.42299999999999999</v>
      </c>
      <c r="Q6" s="5" t="s">
        <v>294</v>
      </c>
      <c r="R6" s="5">
        <v>630</v>
      </c>
      <c r="S6" s="11">
        <v>630</v>
      </c>
      <c r="T6" s="11">
        <v>630</v>
      </c>
      <c r="U6" s="11" t="s">
        <v>38</v>
      </c>
      <c r="V6" s="11" t="s">
        <v>38</v>
      </c>
      <c r="W6" s="11">
        <v>6</v>
      </c>
      <c r="X6" s="90" t="s">
        <v>307</v>
      </c>
      <c r="Y6" s="1">
        <v>300000</v>
      </c>
      <c r="Z6" s="5" t="s">
        <v>293</v>
      </c>
      <c r="AA6" s="5">
        <v>200000</v>
      </c>
      <c r="AB6" s="5">
        <f t="shared" si="1"/>
        <v>140000</v>
      </c>
      <c r="AC6" s="5">
        <v>210000</v>
      </c>
      <c r="AD6" s="5">
        <f t="shared" si="2"/>
        <v>60000</v>
      </c>
      <c r="AE6" s="5">
        <v>60000</v>
      </c>
      <c r="AF6" s="5">
        <v>30000</v>
      </c>
      <c r="AG6" s="5" t="s">
        <v>301</v>
      </c>
      <c r="AH6" s="5">
        <v>300000</v>
      </c>
      <c r="AI6" s="5">
        <v>300000</v>
      </c>
      <c r="AJ6" s="5">
        <v>0</v>
      </c>
      <c r="AK6" s="5" t="s">
        <v>38</v>
      </c>
      <c r="AL6" s="1" t="s">
        <v>50</v>
      </c>
    </row>
    <row r="7" spans="1:38" s="18" customFormat="1" ht="60" customHeight="1" x14ac:dyDescent="0.25">
      <c r="A7" s="1">
        <f t="shared" si="4"/>
        <v>3</v>
      </c>
      <c r="B7" s="11" t="s">
        <v>26</v>
      </c>
      <c r="C7" s="11" t="s">
        <v>27</v>
      </c>
      <c r="D7" s="11" t="s">
        <v>109</v>
      </c>
      <c r="E7" s="11" t="s">
        <v>308</v>
      </c>
      <c r="F7" s="11" t="s">
        <v>309</v>
      </c>
      <c r="G7" s="11">
        <v>5</v>
      </c>
      <c r="H7" s="11" t="s">
        <v>310</v>
      </c>
      <c r="I7" s="11" t="s">
        <v>311</v>
      </c>
      <c r="J7" s="11" t="s">
        <v>312</v>
      </c>
      <c r="K7" s="11" t="str">
        <f t="shared" si="0"/>
        <v>Kareema</v>
      </c>
      <c r="L7" s="11">
        <v>33.4011</v>
      </c>
      <c r="M7" s="11">
        <v>72.461200000000005</v>
      </c>
      <c r="N7" s="242">
        <f>5.07*2.47*8</f>
        <v>100.18320000000001</v>
      </c>
      <c r="O7" s="11" t="s">
        <v>293</v>
      </c>
      <c r="P7" s="11">
        <v>0.28000000000000003</v>
      </c>
      <c r="Q7" s="5" t="s">
        <v>294</v>
      </c>
      <c r="R7" s="11">
        <v>1032</v>
      </c>
      <c r="S7" s="11">
        <v>1032</v>
      </c>
      <c r="T7" s="11">
        <v>1032</v>
      </c>
      <c r="U7" s="11" t="s">
        <v>38</v>
      </c>
      <c r="V7" s="11" t="s">
        <v>38</v>
      </c>
      <c r="W7" s="11">
        <v>17</v>
      </c>
      <c r="X7" s="37" t="s">
        <v>313</v>
      </c>
      <c r="Y7" s="1">
        <v>300000</v>
      </c>
      <c r="Z7" s="11" t="s">
        <v>293</v>
      </c>
      <c r="AA7" s="11">
        <v>200000</v>
      </c>
      <c r="AB7" s="11">
        <f t="shared" si="1"/>
        <v>140000</v>
      </c>
      <c r="AC7" s="11">
        <v>210000</v>
      </c>
      <c r="AD7" s="11">
        <f t="shared" si="2"/>
        <v>60000</v>
      </c>
      <c r="AE7" s="11">
        <v>60000</v>
      </c>
      <c r="AF7" s="11">
        <v>30000</v>
      </c>
      <c r="AG7" s="11" t="s">
        <v>301</v>
      </c>
      <c r="AH7" s="11">
        <v>300000</v>
      </c>
      <c r="AI7" s="11">
        <v>300000</v>
      </c>
      <c r="AJ7" s="11">
        <v>0</v>
      </c>
      <c r="AK7" s="5" t="s">
        <v>38</v>
      </c>
      <c r="AL7" s="1" t="s">
        <v>50</v>
      </c>
    </row>
    <row r="8" spans="1:38" s="18" customFormat="1" ht="60" customHeight="1" x14ac:dyDescent="0.25">
      <c r="A8" s="1">
        <v>3</v>
      </c>
      <c r="B8" s="1" t="s">
        <v>26</v>
      </c>
      <c r="C8" s="1" t="s">
        <v>314</v>
      </c>
      <c r="D8" s="1" t="s">
        <v>314</v>
      </c>
      <c r="E8" s="1" t="s">
        <v>328</v>
      </c>
      <c r="F8" s="1" t="s">
        <v>329</v>
      </c>
      <c r="G8" s="1">
        <v>7</v>
      </c>
      <c r="H8" s="1" t="s">
        <v>330</v>
      </c>
      <c r="I8" s="1" t="s">
        <v>331</v>
      </c>
      <c r="J8" s="1" t="s">
        <v>332</v>
      </c>
      <c r="K8" s="1" t="s">
        <v>328</v>
      </c>
      <c r="L8" s="1">
        <v>31.742100000000001</v>
      </c>
      <c r="M8" s="1">
        <v>70.983840000000001</v>
      </c>
      <c r="N8" s="1">
        <v>88</v>
      </c>
      <c r="O8" s="1" t="s">
        <v>333</v>
      </c>
      <c r="P8" s="1">
        <v>1.04</v>
      </c>
      <c r="Q8" s="1" t="s">
        <v>334</v>
      </c>
      <c r="R8" s="1">
        <v>370</v>
      </c>
      <c r="S8" s="1">
        <v>370</v>
      </c>
      <c r="T8" s="1">
        <v>370</v>
      </c>
      <c r="U8" s="1">
        <v>17</v>
      </c>
      <c r="V8" s="1">
        <v>17</v>
      </c>
      <c r="W8" s="1">
        <v>2</v>
      </c>
      <c r="X8" s="1" t="s">
        <v>335</v>
      </c>
      <c r="Y8" s="1">
        <v>300000</v>
      </c>
      <c r="Z8" s="1" t="s">
        <v>336</v>
      </c>
      <c r="AA8" s="1">
        <v>200000</v>
      </c>
      <c r="AB8" s="1">
        <v>140000</v>
      </c>
      <c r="AC8" s="1">
        <v>210000</v>
      </c>
      <c r="AD8" s="1">
        <v>60000</v>
      </c>
      <c r="AE8" s="1">
        <v>60000</v>
      </c>
      <c r="AF8" s="1">
        <v>30000</v>
      </c>
      <c r="AG8" s="12" t="s">
        <v>337</v>
      </c>
      <c r="AH8" s="1">
        <v>300000</v>
      </c>
      <c r="AI8" s="1">
        <v>300000</v>
      </c>
      <c r="AJ8" s="1" t="s">
        <v>338</v>
      </c>
      <c r="AK8" s="5" t="s">
        <v>38</v>
      </c>
      <c r="AL8" s="1" t="s">
        <v>50</v>
      </c>
    </row>
    <row r="9" spans="1:38" s="18" customFormat="1" ht="60" customHeight="1" x14ac:dyDescent="0.25">
      <c r="A9" s="1">
        <f t="shared" si="4"/>
        <v>4</v>
      </c>
      <c r="B9" s="1" t="s">
        <v>26</v>
      </c>
      <c r="C9" s="1" t="s">
        <v>314</v>
      </c>
      <c r="D9" s="1" t="s">
        <v>339</v>
      </c>
      <c r="E9" s="1" t="s">
        <v>340</v>
      </c>
      <c r="F9" s="1" t="s">
        <v>341</v>
      </c>
      <c r="G9" s="1">
        <v>6</v>
      </c>
      <c r="H9" s="1" t="s">
        <v>342</v>
      </c>
      <c r="I9" s="1" t="s">
        <v>343</v>
      </c>
      <c r="J9" s="1" t="s">
        <v>344</v>
      </c>
      <c r="K9" s="1" t="s">
        <v>340</v>
      </c>
      <c r="L9" s="1">
        <v>32.010851700000003</v>
      </c>
      <c r="M9" s="1">
        <v>71.546688099999997</v>
      </c>
      <c r="N9" s="1">
        <v>240</v>
      </c>
      <c r="O9" s="1" t="s">
        <v>345</v>
      </c>
      <c r="P9" s="1">
        <v>1.05</v>
      </c>
      <c r="Q9" s="1" t="s">
        <v>334</v>
      </c>
      <c r="R9" s="1">
        <v>328</v>
      </c>
      <c r="S9" s="1">
        <v>310</v>
      </c>
      <c r="T9" s="1">
        <v>301</v>
      </c>
      <c r="U9" s="1">
        <v>15</v>
      </c>
      <c r="V9" s="1">
        <v>15</v>
      </c>
      <c r="W9" s="1">
        <v>6</v>
      </c>
      <c r="X9" s="1" t="s">
        <v>346</v>
      </c>
      <c r="Y9" s="1">
        <v>300000</v>
      </c>
      <c r="Z9" s="1" t="s">
        <v>336</v>
      </c>
      <c r="AA9" s="1">
        <v>200000</v>
      </c>
      <c r="AB9" s="1">
        <v>140000</v>
      </c>
      <c r="AC9" s="1">
        <v>210000</v>
      </c>
      <c r="AD9" s="1">
        <v>60000</v>
      </c>
      <c r="AE9" s="1">
        <v>60000</v>
      </c>
      <c r="AF9" s="1">
        <v>30000</v>
      </c>
      <c r="AG9" s="12" t="s">
        <v>347</v>
      </c>
      <c r="AH9" s="1">
        <v>300000</v>
      </c>
      <c r="AI9" s="1">
        <v>300000</v>
      </c>
      <c r="AJ9" s="1" t="s">
        <v>348</v>
      </c>
      <c r="AK9" s="5" t="s">
        <v>38</v>
      </c>
      <c r="AL9" s="1" t="s">
        <v>50</v>
      </c>
    </row>
    <row r="10" spans="1:38" s="18" customFormat="1" ht="60" customHeight="1" x14ac:dyDescent="0.25">
      <c r="A10" s="1">
        <v>4</v>
      </c>
      <c r="B10" s="1" t="s">
        <v>26</v>
      </c>
      <c r="C10" s="1" t="s">
        <v>314</v>
      </c>
      <c r="D10" s="1" t="s">
        <v>349</v>
      </c>
      <c r="E10" s="1" t="s">
        <v>350</v>
      </c>
      <c r="F10" s="1" t="s">
        <v>350</v>
      </c>
      <c r="G10" s="1">
        <v>5</v>
      </c>
      <c r="H10" s="1" t="s">
        <v>351</v>
      </c>
      <c r="I10" s="1" t="s">
        <v>352</v>
      </c>
      <c r="J10" s="1" t="s">
        <v>353</v>
      </c>
      <c r="K10" s="1" t="s">
        <v>350</v>
      </c>
      <c r="L10" s="1">
        <v>31.616745000000002</v>
      </c>
      <c r="M10" s="1">
        <v>71.658197999999999</v>
      </c>
      <c r="N10" s="1">
        <v>200</v>
      </c>
      <c r="O10" s="12" t="s">
        <v>354</v>
      </c>
      <c r="P10" s="1">
        <v>1.24</v>
      </c>
      <c r="Q10" s="1" t="s">
        <v>355</v>
      </c>
      <c r="R10" s="5">
        <v>318</v>
      </c>
      <c r="S10" s="5">
        <v>318</v>
      </c>
      <c r="T10" s="5">
        <v>314</v>
      </c>
      <c r="U10" s="5">
        <v>14</v>
      </c>
      <c r="V10" s="5">
        <v>15</v>
      </c>
      <c r="W10" s="1">
        <v>6</v>
      </c>
      <c r="X10" s="1">
        <v>2066197487</v>
      </c>
      <c r="Y10" s="1">
        <v>300000</v>
      </c>
      <c r="Z10" s="12" t="s">
        <v>354</v>
      </c>
      <c r="AA10" s="5">
        <v>201000</v>
      </c>
      <c r="AB10" s="5">
        <v>201000</v>
      </c>
      <c r="AC10" s="1">
        <v>210000</v>
      </c>
      <c r="AD10" s="1">
        <v>0</v>
      </c>
      <c r="AE10" s="1">
        <v>60000</v>
      </c>
      <c r="AF10" s="1">
        <v>30000</v>
      </c>
      <c r="AG10" s="12" t="s">
        <v>356</v>
      </c>
      <c r="AH10" s="5">
        <v>300000</v>
      </c>
      <c r="AI10" s="5">
        <v>300000</v>
      </c>
      <c r="AJ10" s="5" t="s">
        <v>348</v>
      </c>
      <c r="AK10" s="5" t="s">
        <v>38</v>
      </c>
      <c r="AL10" s="1" t="s">
        <v>50</v>
      </c>
    </row>
    <row r="11" spans="1:38" s="18" customFormat="1" ht="60" customHeight="1" x14ac:dyDescent="0.25">
      <c r="A11" s="1">
        <f t="shared" si="4"/>
        <v>5</v>
      </c>
      <c r="B11" s="1" t="s">
        <v>26</v>
      </c>
      <c r="C11" s="1" t="s">
        <v>314</v>
      </c>
      <c r="D11" s="1" t="s">
        <v>349</v>
      </c>
      <c r="E11" s="1" t="s">
        <v>357</v>
      </c>
      <c r="F11" s="1" t="s">
        <v>358</v>
      </c>
      <c r="G11" s="1">
        <v>6</v>
      </c>
      <c r="H11" s="1" t="s">
        <v>359</v>
      </c>
      <c r="I11" s="1" t="s">
        <v>360</v>
      </c>
      <c r="J11" s="1" t="s">
        <v>361</v>
      </c>
      <c r="K11" s="1" t="s">
        <v>357</v>
      </c>
      <c r="L11" s="1">
        <v>31.377343</v>
      </c>
      <c r="M11" s="1">
        <v>71.833006999999995</v>
      </c>
      <c r="N11" s="1">
        <v>120</v>
      </c>
      <c r="O11" s="12" t="s">
        <v>362</v>
      </c>
      <c r="P11" s="1">
        <v>1.24</v>
      </c>
      <c r="Q11" s="1" t="s">
        <v>355</v>
      </c>
      <c r="R11" s="1">
        <v>318</v>
      </c>
      <c r="S11" s="1">
        <v>318</v>
      </c>
      <c r="T11" s="1">
        <v>289</v>
      </c>
      <c r="U11" s="1">
        <v>10</v>
      </c>
      <c r="V11" s="1">
        <v>10</v>
      </c>
      <c r="W11" s="1">
        <v>9</v>
      </c>
      <c r="X11" s="1">
        <v>3389301000001230</v>
      </c>
      <c r="Y11" s="1">
        <v>300000</v>
      </c>
      <c r="Z11" s="12" t="s">
        <v>354</v>
      </c>
      <c r="AA11" s="1">
        <v>200000</v>
      </c>
      <c r="AB11" s="1">
        <v>200000</v>
      </c>
      <c r="AC11" s="1">
        <v>210000</v>
      </c>
      <c r="AD11" s="1">
        <v>0</v>
      </c>
      <c r="AE11" s="1">
        <v>60000</v>
      </c>
      <c r="AF11" s="1">
        <v>30000</v>
      </c>
      <c r="AG11" s="12" t="s">
        <v>356</v>
      </c>
      <c r="AH11" s="5">
        <v>300000</v>
      </c>
      <c r="AI11" s="5">
        <v>300000</v>
      </c>
      <c r="AJ11" s="5" t="s">
        <v>348</v>
      </c>
      <c r="AK11" s="5" t="s">
        <v>38</v>
      </c>
      <c r="AL11" s="1" t="s">
        <v>50</v>
      </c>
    </row>
    <row r="12" spans="1:38" s="18" customFormat="1" ht="60" customHeight="1" x14ac:dyDescent="0.25">
      <c r="A12" s="1">
        <v>5</v>
      </c>
      <c r="B12" s="1" t="s">
        <v>26</v>
      </c>
      <c r="C12" s="1" t="s">
        <v>363</v>
      </c>
      <c r="D12" s="1" t="s">
        <v>438</v>
      </c>
      <c r="E12" s="1" t="s">
        <v>439</v>
      </c>
      <c r="F12" s="1" t="s">
        <v>440</v>
      </c>
      <c r="G12" s="1">
        <v>5</v>
      </c>
      <c r="H12" s="1" t="s">
        <v>441</v>
      </c>
      <c r="I12" s="1" t="s">
        <v>442</v>
      </c>
      <c r="J12" s="12" t="s">
        <v>443</v>
      </c>
      <c r="K12" s="1" t="s">
        <v>439</v>
      </c>
      <c r="L12" s="5" t="s">
        <v>444</v>
      </c>
      <c r="M12" s="5">
        <v>72.442149999999998</v>
      </c>
      <c r="N12" s="1">
        <v>66</v>
      </c>
      <c r="O12" s="13" t="s">
        <v>445</v>
      </c>
      <c r="P12" s="1">
        <v>0.42299999999999999</v>
      </c>
      <c r="Q12" s="1" t="s">
        <v>294</v>
      </c>
      <c r="R12" s="5">
        <v>195</v>
      </c>
      <c r="S12" s="5">
        <v>195</v>
      </c>
      <c r="T12" s="5">
        <v>195</v>
      </c>
      <c r="U12" s="1"/>
      <c r="V12" s="1"/>
      <c r="W12" s="5">
        <v>5</v>
      </c>
      <c r="X12" s="12" t="s">
        <v>446</v>
      </c>
      <c r="Y12" s="38">
        <v>300000</v>
      </c>
      <c r="Z12" s="13" t="s">
        <v>447</v>
      </c>
      <c r="AA12" s="38">
        <v>200000</v>
      </c>
      <c r="AB12" s="38">
        <v>140000</v>
      </c>
      <c r="AC12" s="1">
        <v>210000</v>
      </c>
      <c r="AD12" s="1">
        <v>60000</v>
      </c>
      <c r="AE12" s="1">
        <v>60000</v>
      </c>
      <c r="AF12" s="1">
        <v>30000</v>
      </c>
      <c r="AG12" s="13" t="s">
        <v>448</v>
      </c>
      <c r="AH12" s="1">
        <v>300000</v>
      </c>
      <c r="AI12" s="36">
        <v>300000</v>
      </c>
      <c r="AJ12" s="5" t="s">
        <v>38</v>
      </c>
      <c r="AK12" s="5" t="s">
        <v>38</v>
      </c>
      <c r="AL12" s="1" t="s">
        <v>50</v>
      </c>
    </row>
    <row r="13" spans="1:38" s="18" customFormat="1" ht="60" customHeight="1" x14ac:dyDescent="0.25">
      <c r="A13" s="1">
        <f t="shared" si="4"/>
        <v>6</v>
      </c>
      <c r="B13" s="1" t="s">
        <v>26</v>
      </c>
      <c r="C13" s="1" t="s">
        <v>363</v>
      </c>
      <c r="D13" s="1" t="s">
        <v>438</v>
      </c>
      <c r="E13" s="1" t="s">
        <v>449</v>
      </c>
      <c r="F13" s="1" t="s">
        <v>364</v>
      </c>
      <c r="G13" s="1">
        <v>6</v>
      </c>
      <c r="H13" s="1" t="s">
        <v>450</v>
      </c>
      <c r="I13" s="1" t="s">
        <v>451</v>
      </c>
      <c r="J13" s="1">
        <v>3315763673</v>
      </c>
      <c r="K13" s="1" t="s">
        <v>449</v>
      </c>
      <c r="L13" s="1">
        <v>32.832270000000001</v>
      </c>
      <c r="M13" s="1">
        <v>72.669799999999995</v>
      </c>
      <c r="N13" s="1">
        <v>56</v>
      </c>
      <c r="O13" s="13" t="s">
        <v>452</v>
      </c>
      <c r="P13" s="1">
        <v>0.42299999999999999</v>
      </c>
      <c r="Q13" s="1" t="s">
        <v>294</v>
      </c>
      <c r="R13" s="1">
        <v>189</v>
      </c>
      <c r="S13" s="1">
        <v>189</v>
      </c>
      <c r="T13" s="1">
        <v>189</v>
      </c>
      <c r="U13" s="1" t="s">
        <v>38</v>
      </c>
      <c r="V13" s="1" t="s">
        <v>38</v>
      </c>
      <c r="W13" s="1">
        <v>3</v>
      </c>
      <c r="X13" s="12" t="s">
        <v>453</v>
      </c>
      <c r="Y13" s="38">
        <v>300000</v>
      </c>
      <c r="Z13" s="13" t="s">
        <v>454</v>
      </c>
      <c r="AA13" s="38">
        <v>100000</v>
      </c>
      <c r="AB13" s="38">
        <v>70000</v>
      </c>
      <c r="AC13" s="38">
        <v>105000</v>
      </c>
      <c r="AD13" s="38">
        <v>30000</v>
      </c>
      <c r="AE13" s="38">
        <v>30000</v>
      </c>
      <c r="AF13" s="38">
        <v>15000</v>
      </c>
      <c r="AG13" s="12" t="s">
        <v>455</v>
      </c>
      <c r="AH13" s="38">
        <v>250000</v>
      </c>
      <c r="AI13" s="38">
        <v>150000</v>
      </c>
      <c r="AJ13" s="1" t="s">
        <v>38</v>
      </c>
      <c r="AK13" s="5" t="s">
        <v>38</v>
      </c>
      <c r="AL13" s="1" t="s">
        <v>40</v>
      </c>
    </row>
    <row r="14" spans="1:38" s="18" customFormat="1" ht="60" customHeight="1" x14ac:dyDescent="0.25">
      <c r="A14" s="1">
        <v>6</v>
      </c>
      <c r="B14" s="1" t="s">
        <v>26</v>
      </c>
      <c r="C14" s="1" t="s">
        <v>363</v>
      </c>
      <c r="D14" s="1" t="s">
        <v>1171</v>
      </c>
      <c r="E14" s="1" t="s">
        <v>1172</v>
      </c>
      <c r="F14" s="1" t="s">
        <v>1173</v>
      </c>
      <c r="G14" s="1">
        <v>4</v>
      </c>
      <c r="H14" s="1" t="s">
        <v>1174</v>
      </c>
      <c r="I14" s="1" t="s">
        <v>1175</v>
      </c>
      <c r="J14" s="1">
        <v>3454515791</v>
      </c>
      <c r="K14" s="1" t="s">
        <v>1172</v>
      </c>
      <c r="L14" s="1">
        <v>32.985230000000001</v>
      </c>
      <c r="M14" s="1">
        <v>72.864350000000002</v>
      </c>
      <c r="N14" s="1">
        <v>58</v>
      </c>
      <c r="O14" s="13" t="s">
        <v>452</v>
      </c>
      <c r="P14" s="1">
        <v>0.42299999999999999</v>
      </c>
      <c r="Q14" s="1" t="s">
        <v>294</v>
      </c>
      <c r="R14" s="1">
        <v>740</v>
      </c>
      <c r="S14" s="1">
        <v>740</v>
      </c>
      <c r="T14" s="1">
        <v>740</v>
      </c>
      <c r="U14" s="1" t="s">
        <v>38</v>
      </c>
      <c r="V14" s="1" t="s">
        <v>38</v>
      </c>
      <c r="W14" s="1">
        <v>6</v>
      </c>
      <c r="X14" s="1" t="s">
        <v>1176</v>
      </c>
      <c r="Y14" s="38">
        <v>300000</v>
      </c>
      <c r="Z14" s="13" t="s">
        <v>1177</v>
      </c>
      <c r="AA14" s="38">
        <v>200000</v>
      </c>
      <c r="AB14" s="38">
        <v>140000</v>
      </c>
      <c r="AC14" s="38">
        <v>210000</v>
      </c>
      <c r="AD14" s="38">
        <v>60000</v>
      </c>
      <c r="AE14" s="38">
        <v>60000</v>
      </c>
      <c r="AF14" s="38">
        <v>30000</v>
      </c>
      <c r="AG14" s="1" t="s">
        <v>1178</v>
      </c>
      <c r="AH14" s="38">
        <v>300000</v>
      </c>
      <c r="AI14" s="38">
        <v>300000</v>
      </c>
      <c r="AJ14" s="1" t="s">
        <v>38</v>
      </c>
      <c r="AK14" s="5" t="s">
        <v>38</v>
      </c>
      <c r="AL14" s="1" t="s">
        <v>40</v>
      </c>
    </row>
    <row r="15" spans="1:38" s="18" customFormat="1" ht="60" customHeight="1" x14ac:dyDescent="0.25">
      <c r="A15" s="1">
        <f t="shared" si="4"/>
        <v>7</v>
      </c>
      <c r="B15" s="1" t="s">
        <v>26</v>
      </c>
      <c r="C15" s="1" t="s">
        <v>499</v>
      </c>
      <c r="D15" s="1" t="s">
        <v>500</v>
      </c>
      <c r="E15" s="1" t="s">
        <v>501</v>
      </c>
      <c r="F15" s="1" t="s">
        <v>502</v>
      </c>
      <c r="G15" s="1">
        <v>5</v>
      </c>
      <c r="H15" s="5" t="s">
        <v>503</v>
      </c>
      <c r="I15" s="1" t="s">
        <v>504</v>
      </c>
      <c r="J15" s="1" t="s">
        <v>505</v>
      </c>
      <c r="K15" s="1" t="s">
        <v>501</v>
      </c>
      <c r="L15" s="5">
        <v>31.009081999999999</v>
      </c>
      <c r="M15" s="5">
        <v>70.612654000000006</v>
      </c>
      <c r="N15" s="5">
        <v>280</v>
      </c>
      <c r="O15" s="40" t="s">
        <v>506</v>
      </c>
      <c r="P15" s="1">
        <v>1.06</v>
      </c>
      <c r="Q15" s="5" t="s">
        <v>294</v>
      </c>
      <c r="R15" s="5">
        <v>218</v>
      </c>
      <c r="S15" s="5">
        <v>218</v>
      </c>
      <c r="T15" s="5">
        <v>218</v>
      </c>
      <c r="U15" s="5">
        <v>0</v>
      </c>
      <c r="V15" s="5">
        <v>0</v>
      </c>
      <c r="W15" s="1">
        <v>2</v>
      </c>
      <c r="X15" s="1">
        <v>20290010001324</v>
      </c>
      <c r="Y15" s="1">
        <v>300000</v>
      </c>
      <c r="Z15" s="40" t="s">
        <v>507</v>
      </c>
      <c r="AA15" s="1">
        <v>200000</v>
      </c>
      <c r="AB15" s="1">
        <v>140000</v>
      </c>
      <c r="AC15" s="1">
        <v>210000</v>
      </c>
      <c r="AD15" s="1">
        <v>60000</v>
      </c>
      <c r="AE15" s="1">
        <v>60000</v>
      </c>
      <c r="AF15" s="1">
        <v>29478</v>
      </c>
      <c r="AG15" s="12" t="s">
        <v>508</v>
      </c>
      <c r="AH15" s="1">
        <v>299478</v>
      </c>
      <c r="AI15" s="1">
        <v>299478</v>
      </c>
      <c r="AJ15" s="1" t="s">
        <v>348</v>
      </c>
      <c r="AK15" s="5" t="s">
        <v>38</v>
      </c>
      <c r="AL15" s="1" t="s">
        <v>50</v>
      </c>
    </row>
    <row r="16" spans="1:38" s="18" customFormat="1" ht="60" customHeight="1" x14ac:dyDescent="0.25">
      <c r="A16" s="1">
        <v>7</v>
      </c>
      <c r="B16" s="1" t="s">
        <v>26</v>
      </c>
      <c r="C16" s="1" t="s">
        <v>499</v>
      </c>
      <c r="D16" s="1" t="s">
        <v>509</v>
      </c>
      <c r="E16" s="1" t="s">
        <v>510</v>
      </c>
      <c r="F16" s="1" t="s">
        <v>511</v>
      </c>
      <c r="G16" s="1">
        <v>8</v>
      </c>
      <c r="H16" s="5" t="s">
        <v>512</v>
      </c>
      <c r="I16" s="1" t="s">
        <v>513</v>
      </c>
      <c r="J16" s="1" t="s">
        <v>514</v>
      </c>
      <c r="K16" s="1" t="s">
        <v>510</v>
      </c>
      <c r="L16" s="5">
        <v>29.922732</v>
      </c>
      <c r="M16" s="5">
        <v>70.472219999999993</v>
      </c>
      <c r="N16" s="5">
        <v>200</v>
      </c>
      <c r="O16" s="40" t="s">
        <v>515</v>
      </c>
      <c r="P16" s="1">
        <v>0.88</v>
      </c>
      <c r="Q16" s="5" t="s">
        <v>294</v>
      </c>
      <c r="R16" s="5">
        <v>304.77999999999997</v>
      </c>
      <c r="S16" s="5">
        <v>304.77999999999997</v>
      </c>
      <c r="T16" s="5">
        <v>304.77999999999997</v>
      </c>
      <c r="U16" s="5">
        <v>0</v>
      </c>
      <c r="V16" s="5">
        <v>0</v>
      </c>
      <c r="W16" s="1">
        <v>4</v>
      </c>
      <c r="X16" s="1">
        <v>1167001</v>
      </c>
      <c r="Y16" s="1">
        <v>300000</v>
      </c>
      <c r="Z16" s="12" t="s">
        <v>516</v>
      </c>
      <c r="AA16" s="1">
        <v>200000</v>
      </c>
      <c r="AB16" s="1">
        <v>140000</v>
      </c>
      <c r="AC16" s="1">
        <v>210000</v>
      </c>
      <c r="AD16" s="1">
        <v>60000</v>
      </c>
      <c r="AE16" s="1">
        <v>60000</v>
      </c>
      <c r="AF16" s="64">
        <v>29964</v>
      </c>
      <c r="AG16" s="40" t="s">
        <v>517</v>
      </c>
      <c r="AH16" s="1">
        <v>299964</v>
      </c>
      <c r="AI16" s="1">
        <v>299964</v>
      </c>
      <c r="AJ16" s="1" t="s">
        <v>348</v>
      </c>
      <c r="AK16" s="5" t="s">
        <v>38</v>
      </c>
      <c r="AL16" s="1" t="s">
        <v>50</v>
      </c>
    </row>
    <row r="17" spans="1:38" s="18" customFormat="1" ht="60" customHeight="1" x14ac:dyDescent="0.25">
      <c r="A17" s="1">
        <f t="shared" si="4"/>
        <v>8</v>
      </c>
      <c r="B17" s="1" t="s">
        <v>26</v>
      </c>
      <c r="C17" s="1" t="s">
        <v>499</v>
      </c>
      <c r="D17" s="1" t="s">
        <v>509</v>
      </c>
      <c r="E17" s="1" t="s">
        <v>518</v>
      </c>
      <c r="F17" s="1" t="s">
        <v>519</v>
      </c>
      <c r="G17" s="1">
        <v>5</v>
      </c>
      <c r="H17" s="5" t="s">
        <v>520</v>
      </c>
      <c r="I17" s="1" t="s">
        <v>521</v>
      </c>
      <c r="J17" s="1" t="s">
        <v>522</v>
      </c>
      <c r="K17" s="1" t="s">
        <v>518</v>
      </c>
      <c r="L17" s="42">
        <v>30.075067000000001</v>
      </c>
      <c r="M17" s="42">
        <v>70.585611999999998</v>
      </c>
      <c r="N17" s="5">
        <v>124</v>
      </c>
      <c r="O17" s="40" t="s">
        <v>515</v>
      </c>
      <c r="P17" s="1">
        <v>0.89</v>
      </c>
      <c r="Q17" s="5" t="s">
        <v>355</v>
      </c>
      <c r="R17" s="5">
        <v>260</v>
      </c>
      <c r="S17" s="5">
        <v>260</v>
      </c>
      <c r="T17" s="5">
        <v>260</v>
      </c>
      <c r="U17" s="5">
        <v>13</v>
      </c>
      <c r="V17" s="5">
        <v>17</v>
      </c>
      <c r="W17" s="1">
        <v>1</v>
      </c>
      <c r="X17" s="1">
        <v>56000001149003</v>
      </c>
      <c r="Y17" s="1">
        <v>300000</v>
      </c>
      <c r="Z17" s="40" t="s">
        <v>523</v>
      </c>
      <c r="AA17" s="1">
        <v>200000</v>
      </c>
      <c r="AB17" s="1">
        <v>200000</v>
      </c>
      <c r="AC17" s="1">
        <v>210000</v>
      </c>
      <c r="AD17" s="1">
        <v>0</v>
      </c>
      <c r="AE17" s="1">
        <v>60000</v>
      </c>
      <c r="AF17" s="1">
        <v>30000</v>
      </c>
      <c r="AG17" s="5" t="s">
        <v>524</v>
      </c>
      <c r="AH17" s="1">
        <v>300000</v>
      </c>
      <c r="AI17" s="1">
        <v>300000</v>
      </c>
      <c r="AJ17" s="1" t="s">
        <v>348</v>
      </c>
      <c r="AK17" s="5" t="s">
        <v>38</v>
      </c>
      <c r="AL17" s="1" t="s">
        <v>525</v>
      </c>
    </row>
    <row r="18" spans="1:38" s="18" customFormat="1" ht="60" customHeight="1" x14ac:dyDescent="0.25">
      <c r="A18" s="1">
        <v>8</v>
      </c>
      <c r="B18" s="1" t="s">
        <v>26</v>
      </c>
      <c r="C18" s="1" t="s">
        <v>499</v>
      </c>
      <c r="D18" s="1" t="s">
        <v>509</v>
      </c>
      <c r="E18" s="1" t="s">
        <v>526</v>
      </c>
      <c r="F18" s="1" t="s">
        <v>527</v>
      </c>
      <c r="G18" s="1">
        <v>5</v>
      </c>
      <c r="H18" s="5" t="s">
        <v>528</v>
      </c>
      <c r="I18" s="1" t="s">
        <v>529</v>
      </c>
      <c r="J18" s="1" t="s">
        <v>530</v>
      </c>
      <c r="K18" s="1" t="s">
        <v>531</v>
      </c>
      <c r="L18" s="5">
        <v>29.985295000000001</v>
      </c>
      <c r="M18" s="5">
        <v>70.123588999999996</v>
      </c>
      <c r="N18" s="5">
        <v>64</v>
      </c>
      <c r="O18" s="40" t="s">
        <v>532</v>
      </c>
      <c r="P18" s="1">
        <v>0.46</v>
      </c>
      <c r="Q18" s="5" t="s">
        <v>294</v>
      </c>
      <c r="R18" s="5">
        <v>390</v>
      </c>
      <c r="S18" s="5">
        <v>390</v>
      </c>
      <c r="T18" s="5">
        <v>390</v>
      </c>
      <c r="U18" s="5">
        <v>0</v>
      </c>
      <c r="V18" s="5">
        <v>0</v>
      </c>
      <c r="W18" s="1">
        <v>15</v>
      </c>
      <c r="X18" s="1">
        <v>56000001189000</v>
      </c>
      <c r="Y18" s="1">
        <v>300000</v>
      </c>
      <c r="Z18" s="40" t="s">
        <v>533</v>
      </c>
      <c r="AA18" s="1">
        <v>200000</v>
      </c>
      <c r="AB18" s="1">
        <v>200000</v>
      </c>
      <c r="AC18" s="1">
        <v>210000</v>
      </c>
      <c r="AD18" s="1">
        <v>0</v>
      </c>
      <c r="AE18" s="1">
        <v>60000</v>
      </c>
      <c r="AF18" s="1">
        <v>30000</v>
      </c>
      <c r="AG18" s="5" t="s">
        <v>524</v>
      </c>
      <c r="AH18" s="1">
        <v>300000</v>
      </c>
      <c r="AI18" s="1">
        <v>300000</v>
      </c>
      <c r="AJ18" s="1" t="s">
        <v>348</v>
      </c>
      <c r="AK18" s="5" t="s">
        <v>38</v>
      </c>
      <c r="AL18" s="1" t="s">
        <v>525</v>
      </c>
    </row>
    <row r="19" spans="1:38" s="18" customFormat="1" ht="60" customHeight="1" x14ac:dyDescent="0.25">
      <c r="A19" s="1">
        <f t="shared" si="4"/>
        <v>9</v>
      </c>
      <c r="B19" s="1" t="s">
        <v>26</v>
      </c>
      <c r="C19" s="1" t="s">
        <v>626</v>
      </c>
      <c r="D19" s="5" t="s">
        <v>626</v>
      </c>
      <c r="E19" s="5" t="s">
        <v>682</v>
      </c>
      <c r="F19" s="5" t="s">
        <v>682</v>
      </c>
      <c r="G19" s="1">
        <v>5</v>
      </c>
      <c r="H19" s="5" t="s">
        <v>683</v>
      </c>
      <c r="I19" s="5" t="s">
        <v>684</v>
      </c>
      <c r="J19" s="5" t="s">
        <v>685</v>
      </c>
      <c r="K19" s="1" t="s">
        <v>686</v>
      </c>
      <c r="L19" s="4">
        <v>32.621006000000001</v>
      </c>
      <c r="M19" s="4">
        <v>74.136418000000006</v>
      </c>
      <c r="N19" s="1">
        <v>16</v>
      </c>
      <c r="O19" s="12" t="s">
        <v>687</v>
      </c>
      <c r="P19" s="1">
        <v>11.3</v>
      </c>
      <c r="Q19" s="1" t="s">
        <v>688</v>
      </c>
      <c r="R19" s="1">
        <v>520</v>
      </c>
      <c r="S19" s="1">
        <v>520</v>
      </c>
      <c r="T19" s="1">
        <v>520</v>
      </c>
      <c r="U19" s="1">
        <v>0</v>
      </c>
      <c r="V19" s="1">
        <v>0</v>
      </c>
      <c r="W19" s="1">
        <v>6</v>
      </c>
      <c r="X19" s="1" t="s">
        <v>689</v>
      </c>
      <c r="Y19" s="1">
        <v>300000</v>
      </c>
      <c r="Z19" s="1" t="s">
        <v>687</v>
      </c>
      <c r="AA19" s="1">
        <v>200000</v>
      </c>
      <c r="AB19" s="1">
        <v>140000</v>
      </c>
      <c r="AC19" s="1">
        <v>210000</v>
      </c>
      <c r="AD19" s="1">
        <v>60000</v>
      </c>
      <c r="AE19" s="1">
        <v>60000</v>
      </c>
      <c r="AF19" s="1">
        <v>30000</v>
      </c>
      <c r="AG19" s="12" t="s">
        <v>422</v>
      </c>
      <c r="AH19" s="5">
        <v>300000</v>
      </c>
      <c r="AI19" s="5">
        <v>300000</v>
      </c>
      <c r="AJ19" s="1" t="s">
        <v>38</v>
      </c>
      <c r="AK19" s="5" t="s">
        <v>38</v>
      </c>
      <c r="AL19" s="1" t="s">
        <v>50</v>
      </c>
    </row>
    <row r="20" spans="1:38" s="18" customFormat="1" ht="60" customHeight="1" x14ac:dyDescent="0.25">
      <c r="A20" s="1">
        <v>9</v>
      </c>
      <c r="B20" s="1" t="s">
        <v>26</v>
      </c>
      <c r="C20" s="1" t="s">
        <v>626</v>
      </c>
      <c r="D20" s="5" t="s">
        <v>626</v>
      </c>
      <c r="E20" s="5" t="s">
        <v>690</v>
      </c>
      <c r="F20" s="5" t="s">
        <v>691</v>
      </c>
      <c r="G20" s="1">
        <v>5</v>
      </c>
      <c r="H20" s="5" t="s">
        <v>692</v>
      </c>
      <c r="I20" s="5" t="s">
        <v>693</v>
      </c>
      <c r="J20" s="5" t="s">
        <v>694</v>
      </c>
      <c r="K20" s="5" t="s">
        <v>690</v>
      </c>
      <c r="L20" s="1">
        <v>32.708193000000001</v>
      </c>
      <c r="M20" s="1">
        <v>74.080708000000001</v>
      </c>
      <c r="N20" s="1">
        <v>7.79</v>
      </c>
      <c r="O20" s="12" t="s">
        <v>687</v>
      </c>
      <c r="P20" s="1">
        <v>13.5</v>
      </c>
      <c r="Q20" s="1" t="s">
        <v>688</v>
      </c>
      <c r="R20" s="1">
        <v>370</v>
      </c>
      <c r="S20" s="1">
        <v>370</v>
      </c>
      <c r="T20" s="1">
        <v>370</v>
      </c>
      <c r="U20" s="1">
        <v>0</v>
      </c>
      <c r="V20" s="1">
        <v>0</v>
      </c>
      <c r="W20" s="1">
        <v>8</v>
      </c>
      <c r="X20" s="1" t="s">
        <v>695</v>
      </c>
      <c r="Y20" s="1">
        <v>300000</v>
      </c>
      <c r="Z20" s="1" t="s">
        <v>687</v>
      </c>
      <c r="AA20" s="1">
        <v>200000</v>
      </c>
      <c r="AB20" s="1">
        <v>140000</v>
      </c>
      <c r="AC20" s="1">
        <v>210000</v>
      </c>
      <c r="AD20" s="1">
        <v>60000</v>
      </c>
      <c r="AE20" s="1">
        <v>60000</v>
      </c>
      <c r="AF20" s="1">
        <v>30000</v>
      </c>
      <c r="AG20" s="12" t="s">
        <v>696</v>
      </c>
      <c r="AH20" s="5">
        <v>300000</v>
      </c>
      <c r="AI20" s="5">
        <v>300000</v>
      </c>
      <c r="AJ20" s="1" t="s">
        <v>38</v>
      </c>
      <c r="AK20" s="5" t="s">
        <v>38</v>
      </c>
      <c r="AL20" s="1" t="s">
        <v>50</v>
      </c>
    </row>
    <row r="21" spans="1:38" s="18" customFormat="1" ht="60" customHeight="1" x14ac:dyDescent="0.25">
      <c r="A21" s="1">
        <f t="shared" si="4"/>
        <v>10</v>
      </c>
      <c r="B21" s="5" t="s">
        <v>26</v>
      </c>
      <c r="C21" s="5" t="s">
        <v>626</v>
      </c>
      <c r="D21" s="5" t="s">
        <v>626</v>
      </c>
      <c r="E21" s="5" t="s">
        <v>697</v>
      </c>
      <c r="F21" s="5" t="s">
        <v>1195</v>
      </c>
      <c r="G21" s="5">
        <v>5</v>
      </c>
      <c r="H21" s="5" t="s">
        <v>1196</v>
      </c>
      <c r="I21" s="238" t="s">
        <v>1197</v>
      </c>
      <c r="J21" s="239" t="s">
        <v>1198</v>
      </c>
      <c r="K21" s="5" t="s">
        <v>697</v>
      </c>
      <c r="L21" s="5">
        <v>32.771196000000003</v>
      </c>
      <c r="M21" s="5">
        <v>74.207905999999994</v>
      </c>
      <c r="N21" s="5">
        <v>17</v>
      </c>
      <c r="O21" s="45" t="s">
        <v>687</v>
      </c>
      <c r="P21" s="1">
        <v>19</v>
      </c>
      <c r="Q21" s="5" t="s">
        <v>688</v>
      </c>
      <c r="R21" s="5">
        <v>410</v>
      </c>
      <c r="S21" s="5">
        <v>410</v>
      </c>
      <c r="T21" s="5">
        <v>410</v>
      </c>
      <c r="U21" s="1">
        <v>0</v>
      </c>
      <c r="V21" s="1">
        <v>0</v>
      </c>
      <c r="W21" s="5">
        <v>9</v>
      </c>
      <c r="X21" s="5">
        <v>4322072076</v>
      </c>
      <c r="Y21" s="1">
        <v>300000</v>
      </c>
      <c r="Z21" s="45" t="s">
        <v>687</v>
      </c>
      <c r="AA21" s="5">
        <v>200000</v>
      </c>
      <c r="AB21" s="5">
        <v>140000</v>
      </c>
      <c r="AC21" s="5">
        <v>210000</v>
      </c>
      <c r="AD21" s="5">
        <v>60000</v>
      </c>
      <c r="AE21" s="5">
        <v>60000</v>
      </c>
      <c r="AF21" s="5">
        <v>29010</v>
      </c>
      <c r="AG21" s="35" t="s">
        <v>1199</v>
      </c>
      <c r="AH21" s="5">
        <v>300000</v>
      </c>
      <c r="AI21" s="5">
        <v>299101</v>
      </c>
      <c r="AJ21" s="5" t="s">
        <v>38</v>
      </c>
      <c r="AK21" s="5" t="s">
        <v>38</v>
      </c>
      <c r="AL21" s="5" t="s">
        <v>50</v>
      </c>
    </row>
    <row r="22" spans="1:38" s="18" customFormat="1" ht="60" customHeight="1" x14ac:dyDescent="0.25">
      <c r="A22" s="1">
        <v>10</v>
      </c>
      <c r="B22" s="5" t="s">
        <v>26</v>
      </c>
      <c r="C22" s="5" t="s">
        <v>626</v>
      </c>
      <c r="D22" s="5" t="s">
        <v>626</v>
      </c>
      <c r="E22" s="5" t="s">
        <v>698</v>
      </c>
      <c r="F22" s="5" t="s">
        <v>699</v>
      </c>
      <c r="G22" s="5">
        <v>5</v>
      </c>
      <c r="H22" s="5" t="s">
        <v>700</v>
      </c>
      <c r="I22" s="5" t="s">
        <v>701</v>
      </c>
      <c r="J22" s="5" t="s">
        <v>702</v>
      </c>
      <c r="K22" s="5" t="s">
        <v>698</v>
      </c>
      <c r="L22" s="5">
        <v>32.447296999999999</v>
      </c>
      <c r="M22" s="91">
        <v>73.975437999999997</v>
      </c>
      <c r="N22" s="5">
        <v>160</v>
      </c>
      <c r="O22" s="5" t="s">
        <v>687</v>
      </c>
      <c r="P22" s="5">
        <v>13.9</v>
      </c>
      <c r="Q22" s="5" t="s">
        <v>294</v>
      </c>
      <c r="R22" s="5">
        <v>380</v>
      </c>
      <c r="S22" s="5">
        <v>380</v>
      </c>
      <c r="T22" s="5">
        <v>380</v>
      </c>
      <c r="U22" s="91">
        <v>0</v>
      </c>
      <c r="V22" s="91">
        <v>0</v>
      </c>
      <c r="W22" s="5">
        <v>8</v>
      </c>
      <c r="X22" s="5" t="s">
        <v>703</v>
      </c>
      <c r="Y22" s="1">
        <v>300000</v>
      </c>
      <c r="Z22" s="5" t="s">
        <v>687</v>
      </c>
      <c r="AA22" s="5">
        <v>200000</v>
      </c>
      <c r="AB22" s="5">
        <v>140000</v>
      </c>
      <c r="AC22" s="5">
        <v>210000</v>
      </c>
      <c r="AD22" s="5">
        <v>60000</v>
      </c>
      <c r="AE22" s="5">
        <v>60000</v>
      </c>
      <c r="AF22" s="5">
        <v>30000</v>
      </c>
      <c r="AG22" s="5" t="s">
        <v>696</v>
      </c>
      <c r="AH22" s="5">
        <v>300000</v>
      </c>
      <c r="AI22" s="5">
        <v>300000</v>
      </c>
      <c r="AJ22" s="5" t="s">
        <v>38</v>
      </c>
      <c r="AK22" s="5" t="s">
        <v>38</v>
      </c>
      <c r="AL22" s="91" t="s">
        <v>638</v>
      </c>
    </row>
    <row r="23" spans="1:38" s="18" customFormat="1" ht="60" customHeight="1" x14ac:dyDescent="0.25">
      <c r="A23" s="1">
        <f t="shared" si="4"/>
        <v>11</v>
      </c>
      <c r="B23" s="1" t="s">
        <v>26</v>
      </c>
      <c r="C23" s="1" t="s">
        <v>1215</v>
      </c>
      <c r="D23" s="1" t="s">
        <v>1248</v>
      </c>
      <c r="E23" s="1" t="s">
        <v>1249</v>
      </c>
      <c r="F23" s="1" t="s">
        <v>1249</v>
      </c>
      <c r="G23" s="5">
        <v>5</v>
      </c>
      <c r="H23" s="5" t="s">
        <v>1250</v>
      </c>
      <c r="I23" s="1" t="s">
        <v>1251</v>
      </c>
      <c r="J23" s="1" t="s">
        <v>1252</v>
      </c>
      <c r="K23" s="1" t="s">
        <v>1249</v>
      </c>
      <c r="L23" s="1">
        <v>32.286462</v>
      </c>
      <c r="M23" s="1">
        <v>71.497961000000004</v>
      </c>
      <c r="N23" s="1">
        <v>304</v>
      </c>
      <c r="O23" s="12" t="s">
        <v>1235</v>
      </c>
      <c r="P23" s="1">
        <v>2.11</v>
      </c>
      <c r="Q23" s="1" t="s">
        <v>355</v>
      </c>
      <c r="R23" s="1">
        <v>237</v>
      </c>
      <c r="S23" s="1">
        <v>237</v>
      </c>
      <c r="T23" s="1">
        <v>237</v>
      </c>
      <c r="U23" s="1">
        <v>11</v>
      </c>
      <c r="V23" s="1">
        <v>11</v>
      </c>
      <c r="W23" s="1">
        <v>1</v>
      </c>
      <c r="X23" s="12" t="s">
        <v>1254</v>
      </c>
      <c r="Y23" s="1">
        <v>300000</v>
      </c>
      <c r="Z23" s="12" t="s">
        <v>1235</v>
      </c>
      <c r="AA23" s="71">
        <v>200000</v>
      </c>
      <c r="AB23" s="1">
        <v>200000</v>
      </c>
      <c r="AC23" s="1">
        <v>210000</v>
      </c>
      <c r="AD23" s="1">
        <v>0</v>
      </c>
      <c r="AE23" s="1">
        <v>60000</v>
      </c>
      <c r="AF23" s="1">
        <v>30000</v>
      </c>
      <c r="AG23" s="12" t="s">
        <v>1237</v>
      </c>
      <c r="AH23" s="1">
        <v>300000</v>
      </c>
      <c r="AI23" s="1">
        <v>300000</v>
      </c>
      <c r="AJ23" s="5" t="s">
        <v>38</v>
      </c>
      <c r="AK23" s="5" t="s">
        <v>38</v>
      </c>
      <c r="AL23" s="1" t="s">
        <v>50</v>
      </c>
    </row>
    <row r="24" spans="1:38" s="18" customFormat="1" ht="60" customHeight="1" x14ac:dyDescent="0.25">
      <c r="A24" s="1">
        <v>11</v>
      </c>
      <c r="B24" s="1" t="s">
        <v>26</v>
      </c>
      <c r="C24" s="1" t="s">
        <v>704</v>
      </c>
      <c r="D24" s="1" t="s">
        <v>704</v>
      </c>
      <c r="E24" s="1" t="s">
        <v>895</v>
      </c>
      <c r="F24" s="1" t="s">
        <v>895</v>
      </c>
      <c r="G24" s="1">
        <v>5</v>
      </c>
      <c r="H24" s="5" t="s">
        <v>896</v>
      </c>
      <c r="I24" s="22">
        <v>4240118634465</v>
      </c>
      <c r="J24" s="23">
        <v>3175938380</v>
      </c>
      <c r="K24" s="1" t="s">
        <v>895</v>
      </c>
      <c r="L24" s="1">
        <v>32.84731</v>
      </c>
      <c r="M24" s="1">
        <v>73.577430000000007</v>
      </c>
      <c r="N24" s="1">
        <v>80</v>
      </c>
      <c r="O24" s="13" t="s">
        <v>608</v>
      </c>
      <c r="P24" s="1">
        <v>0.6</v>
      </c>
      <c r="Q24" s="1" t="s">
        <v>294</v>
      </c>
      <c r="R24" s="1">
        <v>500</v>
      </c>
      <c r="S24" s="1">
        <v>500</v>
      </c>
      <c r="T24" s="1">
        <v>430</v>
      </c>
      <c r="U24" s="1" t="s">
        <v>348</v>
      </c>
      <c r="V24" s="1" t="s">
        <v>348</v>
      </c>
      <c r="W24" s="1">
        <v>6</v>
      </c>
      <c r="X24" s="1" t="s">
        <v>897</v>
      </c>
      <c r="Y24" s="4">
        <v>300000</v>
      </c>
      <c r="Z24" s="13" t="s">
        <v>898</v>
      </c>
      <c r="AA24" s="1">
        <v>200000</v>
      </c>
      <c r="AB24" s="1">
        <v>140000</v>
      </c>
      <c r="AC24" s="1">
        <v>210000</v>
      </c>
      <c r="AD24" s="1">
        <v>60000</v>
      </c>
      <c r="AE24" s="1">
        <v>60000</v>
      </c>
      <c r="AF24" s="1">
        <v>30000</v>
      </c>
      <c r="AG24" s="13" t="s">
        <v>454</v>
      </c>
      <c r="AH24" s="5">
        <v>300000</v>
      </c>
      <c r="AI24" s="1">
        <v>249933</v>
      </c>
      <c r="AJ24" s="50" t="s">
        <v>348</v>
      </c>
      <c r="AK24" s="1" t="s">
        <v>718</v>
      </c>
      <c r="AL24" s="1" t="s">
        <v>50</v>
      </c>
    </row>
    <row r="25" spans="1:38" s="18" customFormat="1" ht="60" customHeight="1" x14ac:dyDescent="0.25">
      <c r="A25" s="1">
        <f t="shared" si="4"/>
        <v>12</v>
      </c>
      <c r="B25" s="1" t="s">
        <v>26</v>
      </c>
      <c r="C25" s="1" t="s">
        <v>704</v>
      </c>
      <c r="D25" s="1" t="s">
        <v>719</v>
      </c>
      <c r="E25" s="1" t="s">
        <v>899</v>
      </c>
      <c r="F25" s="1" t="s">
        <v>900</v>
      </c>
      <c r="G25" s="1">
        <v>5</v>
      </c>
      <c r="H25" s="5" t="s">
        <v>901</v>
      </c>
      <c r="I25" s="1" t="s">
        <v>902</v>
      </c>
      <c r="J25" s="1" t="s">
        <v>903</v>
      </c>
      <c r="K25" s="1" t="s">
        <v>899</v>
      </c>
      <c r="L25" s="1">
        <v>33.125897000000002</v>
      </c>
      <c r="M25" s="1">
        <v>73.468159</v>
      </c>
      <c r="N25" s="86">
        <v>40</v>
      </c>
      <c r="O25" s="13" t="s">
        <v>621</v>
      </c>
      <c r="P25" s="1">
        <v>0.32</v>
      </c>
      <c r="Q25" s="1" t="s">
        <v>294</v>
      </c>
      <c r="R25" s="1">
        <v>227</v>
      </c>
      <c r="S25" s="1">
        <v>227</v>
      </c>
      <c r="T25" s="1">
        <v>227</v>
      </c>
      <c r="U25" s="1" t="s">
        <v>348</v>
      </c>
      <c r="V25" s="1" t="s">
        <v>348</v>
      </c>
      <c r="W25" s="1">
        <v>7</v>
      </c>
      <c r="X25" s="87">
        <v>6050220641700010</v>
      </c>
      <c r="Y25" s="4">
        <v>300000</v>
      </c>
      <c r="Z25" s="1" t="s">
        <v>904</v>
      </c>
      <c r="AA25" s="1">
        <v>200000</v>
      </c>
      <c r="AB25" s="1">
        <v>140000</v>
      </c>
      <c r="AC25" s="38">
        <v>210000</v>
      </c>
      <c r="AD25" s="1">
        <v>60000</v>
      </c>
      <c r="AE25" s="1">
        <v>60000</v>
      </c>
      <c r="AF25" s="1">
        <v>30000</v>
      </c>
      <c r="AG25" s="7" t="s">
        <v>905</v>
      </c>
      <c r="AH25" s="1">
        <v>300000</v>
      </c>
      <c r="AI25" s="1">
        <v>300000</v>
      </c>
      <c r="AJ25" s="50" t="s">
        <v>348</v>
      </c>
      <c r="AK25" s="1" t="s">
        <v>718</v>
      </c>
      <c r="AL25" s="1" t="s">
        <v>50</v>
      </c>
    </row>
    <row r="26" spans="1:38" s="18" customFormat="1" ht="60" customHeight="1" x14ac:dyDescent="0.25">
      <c r="A26" s="1">
        <v>12</v>
      </c>
      <c r="B26" s="4" t="s">
        <v>26</v>
      </c>
      <c r="C26" s="4" t="s">
        <v>704</v>
      </c>
      <c r="D26" s="4" t="s">
        <v>906</v>
      </c>
      <c r="E26" s="4" t="s">
        <v>907</v>
      </c>
      <c r="F26" s="4" t="s">
        <v>907</v>
      </c>
      <c r="G26" s="4">
        <v>5</v>
      </c>
      <c r="H26" s="5" t="s">
        <v>908</v>
      </c>
      <c r="I26" s="4" t="s">
        <v>909</v>
      </c>
      <c r="J26" s="4" t="s">
        <v>910</v>
      </c>
      <c r="K26" s="4" t="s">
        <v>911</v>
      </c>
      <c r="L26" s="25">
        <v>32.518799999999999</v>
      </c>
      <c r="M26" s="4">
        <v>72.862899999999996</v>
      </c>
      <c r="N26" s="26">
        <v>85</v>
      </c>
      <c r="O26" s="14" t="s">
        <v>912</v>
      </c>
      <c r="P26" s="4">
        <v>1.36</v>
      </c>
      <c r="Q26" s="1" t="s">
        <v>294</v>
      </c>
      <c r="R26" s="4">
        <v>300</v>
      </c>
      <c r="S26" s="4">
        <v>300</v>
      </c>
      <c r="T26" s="4">
        <v>0</v>
      </c>
      <c r="U26" s="1" t="s">
        <v>348</v>
      </c>
      <c r="V26" s="1" t="s">
        <v>348</v>
      </c>
      <c r="W26" s="4">
        <v>2</v>
      </c>
      <c r="X26" s="20">
        <v>10210739800014</v>
      </c>
      <c r="Y26" s="4">
        <v>300000</v>
      </c>
      <c r="Z26" s="95" t="s">
        <v>913</v>
      </c>
      <c r="AA26" s="2">
        <v>200000</v>
      </c>
      <c r="AB26" s="2">
        <v>140000</v>
      </c>
      <c r="AC26" s="2">
        <v>210000</v>
      </c>
      <c r="AD26" s="2">
        <v>60000</v>
      </c>
      <c r="AE26" s="2">
        <v>60000</v>
      </c>
      <c r="AF26" s="4">
        <v>30000</v>
      </c>
      <c r="AG26" s="14" t="s">
        <v>914</v>
      </c>
      <c r="AH26" s="4">
        <v>300000</v>
      </c>
      <c r="AI26" s="4">
        <v>300000</v>
      </c>
      <c r="AJ26" s="50" t="s">
        <v>348</v>
      </c>
      <c r="AK26" s="1" t="s">
        <v>718</v>
      </c>
      <c r="AL26" s="1" t="s">
        <v>50</v>
      </c>
    </row>
    <row r="27" spans="1:38" s="18" customFormat="1" ht="60" customHeight="1" x14ac:dyDescent="0.25">
      <c r="A27" s="1">
        <f t="shared" si="4"/>
        <v>13</v>
      </c>
      <c r="B27" s="1" t="s">
        <v>26</v>
      </c>
      <c r="C27" s="1" t="s">
        <v>704</v>
      </c>
      <c r="D27" s="1" t="s">
        <v>906</v>
      </c>
      <c r="E27" s="1" t="s">
        <v>907</v>
      </c>
      <c r="F27" s="1" t="s">
        <v>907</v>
      </c>
      <c r="G27" s="1">
        <v>5</v>
      </c>
      <c r="H27" s="5" t="s">
        <v>915</v>
      </c>
      <c r="I27" s="1" t="s">
        <v>916</v>
      </c>
      <c r="J27" s="1" t="s">
        <v>917</v>
      </c>
      <c r="K27" s="1" t="s">
        <v>907</v>
      </c>
      <c r="L27" s="1">
        <v>32.519599999999997</v>
      </c>
      <c r="M27" s="1">
        <v>72.865200000000002</v>
      </c>
      <c r="N27" s="1">
        <v>160</v>
      </c>
      <c r="O27" s="41" t="s">
        <v>918</v>
      </c>
      <c r="P27" s="1">
        <v>1.28</v>
      </c>
      <c r="Q27" s="1" t="s">
        <v>294</v>
      </c>
      <c r="R27" s="5">
        <v>270</v>
      </c>
      <c r="S27" s="1">
        <v>270</v>
      </c>
      <c r="T27" s="38">
        <v>270</v>
      </c>
      <c r="U27" s="1" t="s">
        <v>348</v>
      </c>
      <c r="V27" s="1" t="s">
        <v>348</v>
      </c>
      <c r="W27" s="38">
        <v>0</v>
      </c>
      <c r="X27" s="1" t="s">
        <v>919</v>
      </c>
      <c r="Y27" s="4">
        <v>300000</v>
      </c>
      <c r="Z27" s="95" t="s">
        <v>920</v>
      </c>
      <c r="AA27" s="38">
        <v>200000</v>
      </c>
      <c r="AB27" s="38">
        <v>140000</v>
      </c>
      <c r="AC27" s="38">
        <v>210000</v>
      </c>
      <c r="AD27" s="38">
        <v>60000</v>
      </c>
      <c r="AE27" s="38">
        <v>60000</v>
      </c>
      <c r="AF27" s="4">
        <v>30000</v>
      </c>
      <c r="AG27" s="40" t="s">
        <v>921</v>
      </c>
      <c r="AH27" s="1">
        <v>300000</v>
      </c>
      <c r="AI27" s="1">
        <v>300000</v>
      </c>
      <c r="AJ27" s="50" t="s">
        <v>348</v>
      </c>
      <c r="AK27" s="1" t="s">
        <v>718</v>
      </c>
      <c r="AL27" s="1" t="s">
        <v>50</v>
      </c>
    </row>
    <row r="28" spans="1:38" s="18" customFormat="1" ht="60" customHeight="1" x14ac:dyDescent="0.25">
      <c r="A28" s="1">
        <v>13</v>
      </c>
      <c r="B28" s="1" t="s">
        <v>26</v>
      </c>
      <c r="C28" s="1" t="s">
        <v>704</v>
      </c>
      <c r="D28" s="1" t="s">
        <v>906</v>
      </c>
      <c r="E28" s="1" t="s">
        <v>922</v>
      </c>
      <c r="F28" s="1" t="s">
        <v>906</v>
      </c>
      <c r="G28" s="1">
        <v>5</v>
      </c>
      <c r="H28" s="5" t="s">
        <v>923</v>
      </c>
      <c r="I28" s="1" t="s">
        <v>924</v>
      </c>
      <c r="J28" s="1" t="s">
        <v>925</v>
      </c>
      <c r="K28" s="1" t="s">
        <v>922</v>
      </c>
      <c r="L28" s="1">
        <v>32.567100000000003</v>
      </c>
      <c r="M28" s="1">
        <v>73.033900000000003</v>
      </c>
      <c r="N28" s="1">
        <v>144</v>
      </c>
      <c r="O28" s="41" t="s">
        <v>926</v>
      </c>
      <c r="P28" s="1">
        <v>1.28</v>
      </c>
      <c r="Q28" s="1" t="s">
        <v>294</v>
      </c>
      <c r="R28" s="1">
        <v>280</v>
      </c>
      <c r="S28" s="1">
        <v>280</v>
      </c>
      <c r="T28" s="38">
        <v>280</v>
      </c>
      <c r="U28" s="1" t="s">
        <v>348</v>
      </c>
      <c r="V28" s="1" t="s">
        <v>348</v>
      </c>
      <c r="W28" s="5">
        <v>0</v>
      </c>
      <c r="X28" s="1" t="s">
        <v>927</v>
      </c>
      <c r="Y28" s="4">
        <v>300000</v>
      </c>
      <c r="Z28" s="95" t="s">
        <v>926</v>
      </c>
      <c r="AA28" s="38">
        <v>200000</v>
      </c>
      <c r="AB28" s="38">
        <v>140000</v>
      </c>
      <c r="AC28" s="38">
        <v>210000</v>
      </c>
      <c r="AD28" s="38">
        <v>60000</v>
      </c>
      <c r="AE28" s="38">
        <v>60000</v>
      </c>
      <c r="AF28" s="4">
        <v>30000</v>
      </c>
      <c r="AG28" s="40" t="s">
        <v>921</v>
      </c>
      <c r="AH28" s="1">
        <v>300000</v>
      </c>
      <c r="AI28" s="1">
        <v>300000</v>
      </c>
      <c r="AJ28" s="50" t="s">
        <v>348</v>
      </c>
      <c r="AK28" s="1" t="s">
        <v>718</v>
      </c>
      <c r="AL28" s="1" t="s">
        <v>50</v>
      </c>
    </row>
    <row r="29" spans="1:38" s="18" customFormat="1" ht="60" customHeight="1" x14ac:dyDescent="0.25">
      <c r="A29" s="1">
        <f t="shared" si="4"/>
        <v>14</v>
      </c>
      <c r="B29" s="1" t="s">
        <v>26</v>
      </c>
      <c r="C29" s="1" t="s">
        <v>704</v>
      </c>
      <c r="D29" s="1" t="s">
        <v>712</v>
      </c>
      <c r="E29" s="1" t="s">
        <v>928</v>
      </c>
      <c r="F29" s="1" t="s">
        <v>818</v>
      </c>
      <c r="G29" s="1">
        <v>5</v>
      </c>
      <c r="H29" s="5" t="s">
        <v>929</v>
      </c>
      <c r="I29" s="1" t="s">
        <v>834</v>
      </c>
      <c r="J29" s="1" t="s">
        <v>835</v>
      </c>
      <c r="K29" s="1" t="s">
        <v>928</v>
      </c>
      <c r="L29" s="1">
        <v>33.032760000000003</v>
      </c>
      <c r="M29" s="1">
        <v>73.732950000000002</v>
      </c>
      <c r="N29" s="1">
        <v>50</v>
      </c>
      <c r="O29" s="13" t="s">
        <v>455</v>
      </c>
      <c r="P29" s="1">
        <v>0.63</v>
      </c>
      <c r="Q29" s="1" t="s">
        <v>294</v>
      </c>
      <c r="R29" s="1">
        <v>592</v>
      </c>
      <c r="S29" s="1">
        <v>592</v>
      </c>
      <c r="T29" s="1">
        <v>592</v>
      </c>
      <c r="U29" s="1" t="s">
        <v>348</v>
      </c>
      <c r="V29" s="1" t="s">
        <v>348</v>
      </c>
      <c r="W29" s="1">
        <v>6</v>
      </c>
      <c r="X29" s="1">
        <v>115201</v>
      </c>
      <c r="Y29" s="4">
        <v>300000</v>
      </c>
      <c r="Z29" s="95" t="s">
        <v>913</v>
      </c>
      <c r="AA29" s="1">
        <v>200000</v>
      </c>
      <c r="AB29" s="1">
        <v>140000</v>
      </c>
      <c r="AC29" s="1">
        <v>210000</v>
      </c>
      <c r="AD29" s="1">
        <v>60000</v>
      </c>
      <c r="AE29" s="38">
        <v>60000</v>
      </c>
      <c r="AF29" s="1">
        <v>30000</v>
      </c>
      <c r="AG29" s="40" t="s">
        <v>926</v>
      </c>
      <c r="AH29" s="1">
        <v>300000</v>
      </c>
      <c r="AI29" s="1">
        <v>300000</v>
      </c>
      <c r="AJ29" s="50" t="s">
        <v>348</v>
      </c>
      <c r="AK29" s="1" t="s">
        <v>718</v>
      </c>
      <c r="AL29" s="1" t="s">
        <v>50</v>
      </c>
    </row>
    <row r="30" spans="1:38" s="18" customFormat="1" ht="60" customHeight="1" x14ac:dyDescent="0.25">
      <c r="A30" s="1">
        <v>14</v>
      </c>
      <c r="B30" s="1" t="s">
        <v>26</v>
      </c>
      <c r="C30" s="1" t="s">
        <v>970</v>
      </c>
      <c r="D30" s="1" t="s">
        <v>970</v>
      </c>
      <c r="E30" s="1" t="s">
        <v>1053</v>
      </c>
      <c r="F30" s="1" t="s">
        <v>1054</v>
      </c>
      <c r="G30" s="1">
        <v>6</v>
      </c>
      <c r="H30" s="4" t="s">
        <v>1055</v>
      </c>
      <c r="I30" s="1" t="s">
        <v>1056</v>
      </c>
      <c r="J30" s="1" t="s">
        <v>1057</v>
      </c>
      <c r="K30" s="1" t="s">
        <v>1053</v>
      </c>
      <c r="L30" s="1">
        <v>32.210780999999997</v>
      </c>
      <c r="M30" s="1">
        <v>72.264211000000003</v>
      </c>
      <c r="N30" s="1">
        <v>88</v>
      </c>
      <c r="O30" s="12" t="s">
        <v>1058</v>
      </c>
      <c r="P30" s="1">
        <v>0.42</v>
      </c>
      <c r="Q30" s="1" t="s">
        <v>294</v>
      </c>
      <c r="R30" s="1">
        <v>247</v>
      </c>
      <c r="S30" s="1">
        <v>247</v>
      </c>
      <c r="T30" s="1">
        <v>247</v>
      </c>
      <c r="U30" s="1">
        <v>0</v>
      </c>
      <c r="V30" s="5">
        <v>0</v>
      </c>
      <c r="W30" s="1">
        <v>10</v>
      </c>
      <c r="X30" s="12">
        <v>5091560</v>
      </c>
      <c r="Y30" s="43">
        <v>300000</v>
      </c>
      <c r="Z30" s="12" t="s">
        <v>1059</v>
      </c>
      <c r="AA30" s="71">
        <v>200000</v>
      </c>
      <c r="AB30" s="71">
        <v>100000</v>
      </c>
      <c r="AC30" s="1">
        <v>210000</v>
      </c>
      <c r="AD30" s="1">
        <v>100000</v>
      </c>
      <c r="AE30" s="1">
        <v>60000</v>
      </c>
      <c r="AF30" s="1">
        <v>30000</v>
      </c>
      <c r="AG30" s="12" t="s">
        <v>1060</v>
      </c>
      <c r="AH30" s="5">
        <v>300000</v>
      </c>
      <c r="AI30" s="5">
        <v>300000</v>
      </c>
      <c r="AJ30" s="5">
        <v>0</v>
      </c>
      <c r="AK30" s="1"/>
      <c r="AL30" s="1" t="s">
        <v>50</v>
      </c>
    </row>
    <row r="31" spans="1:38" s="18" customFormat="1" ht="60" customHeight="1" x14ac:dyDescent="0.25">
      <c r="A31" s="1">
        <f t="shared" si="4"/>
        <v>15</v>
      </c>
      <c r="B31" s="1" t="s">
        <v>26</v>
      </c>
      <c r="C31" s="1" t="s">
        <v>970</v>
      </c>
      <c r="D31" s="1" t="s">
        <v>1061</v>
      </c>
      <c r="E31" s="1" t="s">
        <v>1062</v>
      </c>
      <c r="F31" s="1" t="s">
        <v>1062</v>
      </c>
      <c r="G31" s="1">
        <v>7</v>
      </c>
      <c r="H31" s="4" t="s">
        <v>1063</v>
      </c>
      <c r="I31" s="1" t="s">
        <v>1064</v>
      </c>
      <c r="J31" s="1" t="s">
        <v>1065</v>
      </c>
      <c r="K31" s="1" t="s">
        <v>1062</v>
      </c>
      <c r="L31" s="1">
        <v>32.324933000000001</v>
      </c>
      <c r="M31" s="1">
        <v>72.011656000000002</v>
      </c>
      <c r="N31" s="1">
        <v>120</v>
      </c>
      <c r="O31" s="12" t="s">
        <v>1059</v>
      </c>
      <c r="P31" s="1">
        <v>0.32</v>
      </c>
      <c r="Q31" s="1" t="s">
        <v>294</v>
      </c>
      <c r="R31" s="1">
        <v>1050</v>
      </c>
      <c r="S31" s="1">
        <v>1050</v>
      </c>
      <c r="T31" s="1">
        <v>1025</v>
      </c>
      <c r="U31" s="1">
        <v>0</v>
      </c>
      <c r="V31" s="1">
        <v>0</v>
      </c>
      <c r="W31" s="1">
        <v>10</v>
      </c>
      <c r="X31" s="1">
        <v>23354015092417</v>
      </c>
      <c r="Y31" s="43">
        <v>300000</v>
      </c>
      <c r="Z31" s="12" t="s">
        <v>1059</v>
      </c>
      <c r="AA31" s="71">
        <v>200000</v>
      </c>
      <c r="AB31" s="71">
        <v>140000</v>
      </c>
      <c r="AC31" s="1">
        <v>210000</v>
      </c>
      <c r="AD31" s="1">
        <v>0</v>
      </c>
      <c r="AE31" s="1">
        <v>60000</v>
      </c>
      <c r="AF31" s="1">
        <v>30000</v>
      </c>
      <c r="AG31" s="12" t="s">
        <v>994</v>
      </c>
      <c r="AH31" s="1">
        <v>300000</v>
      </c>
      <c r="AI31" s="1">
        <v>300000</v>
      </c>
      <c r="AJ31" s="1">
        <v>0</v>
      </c>
      <c r="AK31" s="5" t="s">
        <v>38</v>
      </c>
      <c r="AL31" s="1" t="s">
        <v>525</v>
      </c>
    </row>
    <row r="32" spans="1:38" s="18" customFormat="1" ht="60" customHeight="1" x14ac:dyDescent="0.25">
      <c r="A32" s="1">
        <v>15</v>
      </c>
      <c r="B32" s="1" t="s">
        <v>26</v>
      </c>
      <c r="C32" s="1" t="s">
        <v>970</v>
      </c>
      <c r="D32" s="1" t="s">
        <v>971</v>
      </c>
      <c r="E32" s="1" t="s">
        <v>1066</v>
      </c>
      <c r="F32" s="1" t="s">
        <v>1067</v>
      </c>
      <c r="G32" s="1">
        <v>6</v>
      </c>
      <c r="H32" s="4" t="s">
        <v>1068</v>
      </c>
      <c r="I32" s="1" t="s">
        <v>1069</v>
      </c>
      <c r="J32" s="1" t="s">
        <v>1070</v>
      </c>
      <c r="K32" s="1" t="s">
        <v>1066</v>
      </c>
      <c r="L32" s="1">
        <v>32.204707999999997</v>
      </c>
      <c r="M32" s="1">
        <v>71.502436000000003</v>
      </c>
      <c r="N32" s="1">
        <v>160</v>
      </c>
      <c r="O32" s="1" t="s">
        <v>1071</v>
      </c>
      <c r="P32" s="67">
        <v>1.6</v>
      </c>
      <c r="Q32" s="1" t="s">
        <v>1072</v>
      </c>
      <c r="R32" s="1">
        <v>364</v>
      </c>
      <c r="S32" s="1">
        <v>364</v>
      </c>
      <c r="T32" s="1">
        <v>364</v>
      </c>
      <c r="U32" s="1">
        <v>0</v>
      </c>
      <c r="V32" s="1">
        <v>0</v>
      </c>
      <c r="W32" s="1">
        <v>11</v>
      </c>
      <c r="X32" s="1">
        <v>5092491</v>
      </c>
      <c r="Y32" s="43">
        <v>300000</v>
      </c>
      <c r="Z32" s="1" t="s">
        <v>1059</v>
      </c>
      <c r="AA32" s="1">
        <v>212512</v>
      </c>
      <c r="AB32" s="1">
        <v>100000</v>
      </c>
      <c r="AC32" s="1">
        <v>210000</v>
      </c>
      <c r="AD32" s="1">
        <v>112512</v>
      </c>
      <c r="AE32" s="1">
        <v>60000</v>
      </c>
      <c r="AF32" s="1">
        <v>30000</v>
      </c>
      <c r="AG32" s="1" t="s">
        <v>1073</v>
      </c>
      <c r="AH32" s="1">
        <v>300000</v>
      </c>
      <c r="AI32" s="1">
        <v>300000</v>
      </c>
      <c r="AJ32" s="1">
        <v>0</v>
      </c>
      <c r="AK32" s="5" t="s">
        <v>38</v>
      </c>
      <c r="AL32" s="1" t="s">
        <v>50</v>
      </c>
    </row>
    <row r="33" spans="1:38" s="18" customFormat="1" ht="60" customHeight="1" x14ac:dyDescent="0.25">
      <c r="A33" s="1">
        <f t="shared" si="4"/>
        <v>16</v>
      </c>
      <c r="B33" s="1" t="s">
        <v>26</v>
      </c>
      <c r="C33" s="1" t="s">
        <v>970</v>
      </c>
      <c r="D33" s="1" t="s">
        <v>970</v>
      </c>
      <c r="E33" s="1" t="s">
        <v>1074</v>
      </c>
      <c r="F33" s="1" t="s">
        <v>1075</v>
      </c>
      <c r="G33" s="1">
        <v>5</v>
      </c>
      <c r="H33" s="4" t="s">
        <v>1076</v>
      </c>
      <c r="I33" s="1" t="s">
        <v>1077</v>
      </c>
      <c r="J33" s="1" t="s">
        <v>1078</v>
      </c>
      <c r="K33" s="1" t="s">
        <v>1074</v>
      </c>
      <c r="L33" s="1">
        <v>32.213849000000003</v>
      </c>
      <c r="M33" s="1">
        <v>71.510602000000006</v>
      </c>
      <c r="N33" s="1">
        <v>80</v>
      </c>
      <c r="O33" s="1" t="s">
        <v>1071</v>
      </c>
      <c r="P33" s="1">
        <v>1.03</v>
      </c>
      <c r="Q33" s="1" t="s">
        <v>1072</v>
      </c>
      <c r="R33" s="1">
        <v>350</v>
      </c>
      <c r="S33" s="1">
        <v>350</v>
      </c>
      <c r="T33" s="1">
        <v>350</v>
      </c>
      <c r="U33" s="1">
        <v>0</v>
      </c>
      <c r="V33" s="1">
        <v>0</v>
      </c>
      <c r="W33" s="1">
        <v>6</v>
      </c>
      <c r="X33" s="96">
        <v>3330100000364</v>
      </c>
      <c r="Y33" s="43">
        <v>300000</v>
      </c>
      <c r="Z33" s="1" t="s">
        <v>1071</v>
      </c>
      <c r="AA33" s="1">
        <v>206245</v>
      </c>
      <c r="AB33" s="1">
        <v>100000</v>
      </c>
      <c r="AC33" s="1">
        <v>210000</v>
      </c>
      <c r="AD33" s="1">
        <v>106245</v>
      </c>
      <c r="AE33" s="1">
        <v>60000</v>
      </c>
      <c r="AF33" s="1">
        <v>30000</v>
      </c>
      <c r="AG33" s="1" t="s">
        <v>1079</v>
      </c>
      <c r="AH33" s="1">
        <v>300000</v>
      </c>
      <c r="AI33" s="1">
        <v>300000</v>
      </c>
      <c r="AJ33" s="1">
        <v>0</v>
      </c>
      <c r="AK33" s="5" t="s">
        <v>38</v>
      </c>
      <c r="AL33" s="1" t="s">
        <v>50</v>
      </c>
    </row>
    <row r="34" spans="1:38" s="18" customFormat="1" ht="60" customHeight="1" x14ac:dyDescent="0.25">
      <c r="A34" s="1">
        <v>16</v>
      </c>
      <c r="B34" s="1" t="s">
        <v>26</v>
      </c>
      <c r="C34" s="1" t="s">
        <v>1080</v>
      </c>
      <c r="D34" s="1" t="s">
        <v>1081</v>
      </c>
      <c r="E34" s="1" t="s">
        <v>1085</v>
      </c>
      <c r="F34" s="1" t="s">
        <v>1082</v>
      </c>
      <c r="G34" s="1">
        <v>5</v>
      </c>
      <c r="H34" s="1" t="s">
        <v>1138</v>
      </c>
      <c r="I34" s="1" t="s">
        <v>1139</v>
      </c>
      <c r="J34" s="1" t="s">
        <v>1140</v>
      </c>
      <c r="K34" s="1" t="s">
        <v>1085</v>
      </c>
      <c r="L34" s="1">
        <v>31.147085000000001</v>
      </c>
      <c r="M34" s="1" t="s">
        <v>1141</v>
      </c>
      <c r="N34" s="1">
        <v>120</v>
      </c>
      <c r="O34" s="1" t="s">
        <v>1142</v>
      </c>
      <c r="P34" s="1">
        <v>0.98</v>
      </c>
      <c r="Q34" s="1" t="s">
        <v>355</v>
      </c>
      <c r="R34" s="1">
        <v>267</v>
      </c>
      <c r="S34" s="1">
        <v>267</v>
      </c>
      <c r="T34" s="1">
        <v>267</v>
      </c>
      <c r="U34" s="1">
        <v>0</v>
      </c>
      <c r="V34" s="1">
        <v>0</v>
      </c>
      <c r="W34" s="1">
        <v>1</v>
      </c>
      <c r="X34" s="1" t="s">
        <v>1143</v>
      </c>
      <c r="Y34" s="1">
        <v>300000</v>
      </c>
      <c r="Z34" s="1" t="s">
        <v>1144</v>
      </c>
      <c r="AA34" s="1">
        <v>200000</v>
      </c>
      <c r="AB34" s="1">
        <v>100000</v>
      </c>
      <c r="AC34" s="1">
        <v>210000</v>
      </c>
      <c r="AD34" s="1">
        <v>0</v>
      </c>
      <c r="AE34" s="1">
        <v>60000</v>
      </c>
      <c r="AF34" s="1">
        <v>30000</v>
      </c>
      <c r="AG34" s="1" t="s">
        <v>1145</v>
      </c>
      <c r="AH34" s="1">
        <v>300000</v>
      </c>
      <c r="AI34" s="1">
        <v>300000</v>
      </c>
      <c r="AJ34" s="1" t="s">
        <v>348</v>
      </c>
      <c r="AK34" s="5" t="s">
        <v>38</v>
      </c>
      <c r="AL34" s="1" t="s">
        <v>50</v>
      </c>
    </row>
    <row r="35" spans="1:38" s="18" customFormat="1" ht="60" customHeight="1" x14ac:dyDescent="0.25">
      <c r="A35" s="1">
        <f t="shared" si="4"/>
        <v>17</v>
      </c>
      <c r="B35" s="1" t="s">
        <v>26</v>
      </c>
      <c r="C35" s="1" t="s">
        <v>1080</v>
      </c>
      <c r="D35" s="1" t="s">
        <v>1081</v>
      </c>
      <c r="E35" s="1" t="s">
        <v>1082</v>
      </c>
      <c r="F35" s="1" t="s">
        <v>1082</v>
      </c>
      <c r="G35" s="1">
        <v>6</v>
      </c>
      <c r="H35" s="1" t="s">
        <v>1146</v>
      </c>
      <c r="I35" s="1" t="s">
        <v>1147</v>
      </c>
      <c r="J35" s="1" t="s">
        <v>1148</v>
      </c>
      <c r="K35" s="1" t="s">
        <v>1082</v>
      </c>
      <c r="L35" s="1">
        <v>31.133972</v>
      </c>
      <c r="M35" s="1">
        <v>71.517546999999993</v>
      </c>
      <c r="N35" s="1">
        <v>160</v>
      </c>
      <c r="O35" s="1" t="s">
        <v>1149</v>
      </c>
      <c r="P35" s="1">
        <v>1.05</v>
      </c>
      <c r="Q35" s="1" t="s">
        <v>355</v>
      </c>
      <c r="R35" s="1">
        <v>266</v>
      </c>
      <c r="S35" s="1">
        <v>266</v>
      </c>
      <c r="T35" s="1">
        <v>266</v>
      </c>
      <c r="U35" s="1">
        <v>0</v>
      </c>
      <c r="V35" s="1">
        <v>0</v>
      </c>
      <c r="W35" s="1">
        <v>1</v>
      </c>
      <c r="X35" s="1" t="s">
        <v>1150</v>
      </c>
      <c r="Y35" s="1">
        <v>300000</v>
      </c>
      <c r="Z35" s="1" t="s">
        <v>1144</v>
      </c>
      <c r="AA35" s="1">
        <v>200000</v>
      </c>
      <c r="AB35" s="1">
        <v>100000</v>
      </c>
      <c r="AC35" s="1">
        <v>210000</v>
      </c>
      <c r="AD35" s="1">
        <v>0</v>
      </c>
      <c r="AE35" s="1">
        <v>60000</v>
      </c>
      <c r="AF35" s="1">
        <v>30000</v>
      </c>
      <c r="AG35" s="1" t="s">
        <v>898</v>
      </c>
      <c r="AH35" s="1">
        <v>300000</v>
      </c>
      <c r="AI35" s="1">
        <v>300000</v>
      </c>
      <c r="AJ35" s="1" t="s">
        <v>348</v>
      </c>
      <c r="AK35" s="5" t="s">
        <v>38</v>
      </c>
      <c r="AL35" s="1" t="s">
        <v>50</v>
      </c>
    </row>
    <row r="36" spans="1:38" s="18" customFormat="1" ht="60" customHeight="1" x14ac:dyDescent="0.25">
      <c r="A36" s="1">
        <v>17</v>
      </c>
      <c r="B36" s="1" t="s">
        <v>26</v>
      </c>
      <c r="C36" s="1" t="s">
        <v>1080</v>
      </c>
      <c r="D36" s="1" t="s">
        <v>1081</v>
      </c>
      <c r="E36" s="1" t="s">
        <v>1082</v>
      </c>
      <c r="F36" s="1" t="s">
        <v>1082</v>
      </c>
      <c r="G36" s="1">
        <v>8</v>
      </c>
      <c r="H36" s="1" t="s">
        <v>1212</v>
      </c>
      <c r="I36" s="1" t="s">
        <v>1213</v>
      </c>
      <c r="J36" s="1">
        <v>3326833989</v>
      </c>
      <c r="K36" s="1" t="s">
        <v>1082</v>
      </c>
      <c r="L36" s="1">
        <v>31.128195999999999</v>
      </c>
      <c r="M36" s="1">
        <v>71.521574999999999</v>
      </c>
      <c r="N36" s="1">
        <v>80</v>
      </c>
      <c r="O36" s="7">
        <v>44534</v>
      </c>
      <c r="P36" s="1">
        <v>1.05</v>
      </c>
      <c r="Q36" s="1" t="s">
        <v>355</v>
      </c>
      <c r="R36" s="1">
        <v>260</v>
      </c>
      <c r="S36" s="1">
        <v>260</v>
      </c>
      <c r="T36" s="1">
        <v>260</v>
      </c>
      <c r="U36" s="1">
        <v>10</v>
      </c>
      <c r="V36" s="1">
        <v>10</v>
      </c>
      <c r="W36" s="1">
        <v>11</v>
      </c>
      <c r="X36" s="1" t="s">
        <v>1214</v>
      </c>
      <c r="Y36" s="1">
        <v>300000</v>
      </c>
      <c r="Z36" s="7">
        <v>44534</v>
      </c>
      <c r="AA36" s="1">
        <v>200000</v>
      </c>
      <c r="AB36" s="1">
        <v>100000</v>
      </c>
      <c r="AC36" s="1">
        <v>210000</v>
      </c>
      <c r="AD36" s="1">
        <v>0</v>
      </c>
      <c r="AE36" s="1">
        <v>60000</v>
      </c>
      <c r="AF36" s="1">
        <v>30000</v>
      </c>
      <c r="AG36" s="1" t="s">
        <v>1145</v>
      </c>
      <c r="AH36" s="1">
        <v>300000</v>
      </c>
      <c r="AI36" s="1">
        <v>300000</v>
      </c>
      <c r="AJ36" s="1" t="s">
        <v>348</v>
      </c>
      <c r="AK36" s="5" t="s">
        <v>38</v>
      </c>
      <c r="AL36" s="1" t="s">
        <v>50</v>
      </c>
    </row>
    <row r="37" spans="1:38" s="18" customFormat="1" ht="60" customHeight="1" x14ac:dyDescent="0.25">
      <c r="A37" s="1">
        <f t="shared" si="4"/>
        <v>18</v>
      </c>
      <c r="B37" s="1" t="s">
        <v>26</v>
      </c>
      <c r="C37" s="1" t="s">
        <v>1080</v>
      </c>
      <c r="D37" s="1" t="s">
        <v>1081</v>
      </c>
      <c r="E37" s="1" t="s">
        <v>1151</v>
      </c>
      <c r="F37" s="1" t="s">
        <v>1151</v>
      </c>
      <c r="G37" s="1">
        <v>6</v>
      </c>
      <c r="H37" s="1" t="s">
        <v>1152</v>
      </c>
      <c r="I37" s="1" t="s">
        <v>1153</v>
      </c>
      <c r="J37" s="1" t="s">
        <v>1154</v>
      </c>
      <c r="K37" s="1" t="s">
        <v>1151</v>
      </c>
      <c r="L37" s="1">
        <v>30.875643</v>
      </c>
      <c r="M37" s="1">
        <v>71.670914999999994</v>
      </c>
      <c r="N37" s="1">
        <v>160</v>
      </c>
      <c r="O37" s="12" t="s">
        <v>1155</v>
      </c>
      <c r="P37" s="1">
        <v>1.06</v>
      </c>
      <c r="Q37" s="1" t="s">
        <v>355</v>
      </c>
      <c r="R37" s="1">
        <v>260</v>
      </c>
      <c r="S37" s="1">
        <v>260</v>
      </c>
      <c r="T37" s="1">
        <v>260</v>
      </c>
      <c r="U37" s="1">
        <v>12</v>
      </c>
      <c r="V37" s="1">
        <v>12</v>
      </c>
      <c r="W37" s="1">
        <v>1</v>
      </c>
      <c r="X37" s="1">
        <v>20293010001893</v>
      </c>
      <c r="Y37" s="1">
        <v>300000</v>
      </c>
      <c r="Z37" s="12" t="s">
        <v>1155</v>
      </c>
      <c r="AA37" s="1">
        <v>200000</v>
      </c>
      <c r="AB37" s="1">
        <v>100000</v>
      </c>
      <c r="AC37" s="1">
        <v>210000</v>
      </c>
      <c r="AD37" s="1">
        <v>100000</v>
      </c>
      <c r="AE37" s="1">
        <v>60000</v>
      </c>
      <c r="AF37" s="1">
        <v>30000</v>
      </c>
      <c r="AG37" s="12" t="s">
        <v>1145</v>
      </c>
      <c r="AH37" s="1">
        <v>300000</v>
      </c>
      <c r="AI37" s="1">
        <v>300000</v>
      </c>
      <c r="AJ37" s="1" t="s">
        <v>348</v>
      </c>
      <c r="AK37" s="5" t="s">
        <v>38</v>
      </c>
      <c r="AL37" s="1" t="s">
        <v>50</v>
      </c>
    </row>
    <row r="38" spans="1:38" s="18" customFormat="1" ht="60" customHeight="1" x14ac:dyDescent="0.25">
      <c r="A38" s="1">
        <v>18</v>
      </c>
      <c r="B38" s="1" t="s">
        <v>26</v>
      </c>
      <c r="C38" s="1" t="s">
        <v>1215</v>
      </c>
      <c r="D38" s="1" t="s">
        <v>1215</v>
      </c>
      <c r="E38" s="1" t="s">
        <v>1216</v>
      </c>
      <c r="F38" s="1" t="s">
        <v>1217</v>
      </c>
      <c r="G38" s="5">
        <v>5</v>
      </c>
      <c r="H38" s="5" t="s">
        <v>1218</v>
      </c>
      <c r="I38" s="1" t="s">
        <v>1219</v>
      </c>
      <c r="J38" s="1" t="s">
        <v>1220</v>
      </c>
      <c r="K38" s="1" t="s">
        <v>1221</v>
      </c>
      <c r="L38" s="1">
        <v>32.63552</v>
      </c>
      <c r="M38" s="1">
        <v>71.75761</v>
      </c>
      <c r="N38" s="222">
        <v>280</v>
      </c>
      <c r="O38" s="240" t="s">
        <v>81</v>
      </c>
      <c r="P38" s="1">
        <v>1.05</v>
      </c>
      <c r="Q38" s="1" t="s">
        <v>294</v>
      </c>
      <c r="R38" s="1">
        <v>460</v>
      </c>
      <c r="S38" s="1">
        <v>460</v>
      </c>
      <c r="T38" s="1">
        <v>442</v>
      </c>
      <c r="U38" s="1">
        <v>0</v>
      </c>
      <c r="V38" s="1">
        <v>0</v>
      </c>
      <c r="W38" s="1">
        <v>1</v>
      </c>
      <c r="X38" s="1">
        <v>23360013832385</v>
      </c>
      <c r="Y38" s="1">
        <v>300000</v>
      </c>
      <c r="Z38" s="12" t="s">
        <v>81</v>
      </c>
      <c r="AA38" s="71">
        <v>200000</v>
      </c>
      <c r="AB38" s="1">
        <v>200000</v>
      </c>
      <c r="AC38" s="1">
        <v>210000</v>
      </c>
      <c r="AD38" s="222">
        <v>0</v>
      </c>
      <c r="AE38" s="1">
        <v>60000</v>
      </c>
      <c r="AF38" s="1">
        <v>30000</v>
      </c>
      <c r="AG38" s="12" t="s">
        <v>1222</v>
      </c>
      <c r="AH38" s="1">
        <v>300000</v>
      </c>
      <c r="AI38" s="1">
        <v>300000</v>
      </c>
      <c r="AJ38" s="58" t="s">
        <v>38</v>
      </c>
      <c r="AK38" s="5" t="s">
        <v>38</v>
      </c>
      <c r="AL38" s="1" t="s">
        <v>50</v>
      </c>
    </row>
    <row r="39" spans="1:38" s="18" customFormat="1" ht="60" customHeight="1" x14ac:dyDescent="0.25">
      <c r="A39" s="1">
        <f t="shared" si="4"/>
        <v>19</v>
      </c>
      <c r="B39" s="1" t="s">
        <v>26</v>
      </c>
      <c r="C39" s="1" t="s">
        <v>1215</v>
      </c>
      <c r="D39" s="1" t="s">
        <v>1223</v>
      </c>
      <c r="E39" s="1" t="s">
        <v>1224</v>
      </c>
      <c r="F39" s="1" t="s">
        <v>1225</v>
      </c>
      <c r="G39" s="5">
        <v>6</v>
      </c>
      <c r="H39" s="5" t="s">
        <v>1226</v>
      </c>
      <c r="I39" s="1" t="s">
        <v>1227</v>
      </c>
      <c r="J39" s="1" t="s">
        <v>1228</v>
      </c>
      <c r="K39" s="1" t="s">
        <v>1224</v>
      </c>
      <c r="L39" s="1">
        <v>32.871899999999997</v>
      </c>
      <c r="M39" s="1">
        <v>71.509399999999999</v>
      </c>
      <c r="N39" s="222">
        <v>80</v>
      </c>
      <c r="O39" s="240" t="s">
        <v>81</v>
      </c>
      <c r="P39" s="1">
        <v>0.99</v>
      </c>
      <c r="Q39" s="1" t="s">
        <v>1229</v>
      </c>
      <c r="R39" s="1">
        <v>442</v>
      </c>
      <c r="S39" s="1">
        <v>42</v>
      </c>
      <c r="T39" s="1">
        <v>442</v>
      </c>
      <c r="U39" s="1">
        <v>0</v>
      </c>
      <c r="V39" s="1">
        <v>0</v>
      </c>
      <c r="W39" s="1">
        <v>1</v>
      </c>
      <c r="X39" s="1">
        <v>23408010001091</v>
      </c>
      <c r="Y39" s="1">
        <v>300000</v>
      </c>
      <c r="Z39" s="12" t="s">
        <v>81</v>
      </c>
      <c r="AA39" s="71">
        <v>200000</v>
      </c>
      <c r="AB39" s="1">
        <v>200000</v>
      </c>
      <c r="AC39" s="1">
        <v>210000</v>
      </c>
      <c r="AD39" s="222">
        <v>0</v>
      </c>
      <c r="AE39" s="1">
        <v>60000</v>
      </c>
      <c r="AF39" s="1">
        <v>30000</v>
      </c>
      <c r="AG39" s="40" t="s">
        <v>1222</v>
      </c>
      <c r="AH39" s="1">
        <v>300000</v>
      </c>
      <c r="AI39" s="1">
        <v>300000</v>
      </c>
      <c r="AJ39" s="58" t="s">
        <v>38</v>
      </c>
      <c r="AK39" s="5" t="s">
        <v>38</v>
      </c>
      <c r="AL39" s="1" t="s">
        <v>50</v>
      </c>
    </row>
    <row r="40" spans="1:38" s="18" customFormat="1" ht="60" customHeight="1" x14ac:dyDescent="0.25">
      <c r="A40" s="1">
        <v>19</v>
      </c>
      <c r="B40" s="1" t="s">
        <v>26</v>
      </c>
      <c r="C40" s="1" t="s">
        <v>1215</v>
      </c>
      <c r="D40" s="1" t="s">
        <v>1223</v>
      </c>
      <c r="E40" s="1" t="s">
        <v>1230</v>
      </c>
      <c r="F40" s="1" t="s">
        <v>1231</v>
      </c>
      <c r="G40" s="5">
        <v>5</v>
      </c>
      <c r="H40" s="5" t="s">
        <v>1232</v>
      </c>
      <c r="I40" s="1" t="s">
        <v>1233</v>
      </c>
      <c r="J40" s="1" t="s">
        <v>1234</v>
      </c>
      <c r="K40" s="1" t="s">
        <v>1230</v>
      </c>
      <c r="L40" s="1">
        <v>32.871899999999997</v>
      </c>
      <c r="M40" s="1">
        <v>71.569400000000002</v>
      </c>
      <c r="N40" s="222">
        <v>120</v>
      </c>
      <c r="O40" s="240" t="s">
        <v>1235</v>
      </c>
      <c r="P40" s="1">
        <v>1.06</v>
      </c>
      <c r="Q40" s="1" t="s">
        <v>294</v>
      </c>
      <c r="R40" s="1">
        <v>442</v>
      </c>
      <c r="S40" s="1">
        <v>442</v>
      </c>
      <c r="T40" s="1">
        <v>442</v>
      </c>
      <c r="U40" s="1">
        <v>0</v>
      </c>
      <c r="V40" s="1">
        <v>0</v>
      </c>
      <c r="W40" s="1">
        <v>0</v>
      </c>
      <c r="X40" s="12" t="s">
        <v>1236</v>
      </c>
      <c r="Y40" s="1">
        <v>300000</v>
      </c>
      <c r="Z40" s="12" t="s">
        <v>1235</v>
      </c>
      <c r="AA40" s="71">
        <v>200000</v>
      </c>
      <c r="AB40" s="1">
        <v>200000</v>
      </c>
      <c r="AC40" s="1">
        <v>210000</v>
      </c>
      <c r="AD40" s="222">
        <v>0</v>
      </c>
      <c r="AE40" s="1">
        <v>60000</v>
      </c>
      <c r="AF40" s="1">
        <v>30000</v>
      </c>
      <c r="AG40" s="12" t="s">
        <v>1237</v>
      </c>
      <c r="AH40" s="1">
        <v>300000</v>
      </c>
      <c r="AI40" s="1">
        <v>300000</v>
      </c>
      <c r="AJ40" s="58" t="s">
        <v>38</v>
      </c>
      <c r="AK40" s="5" t="s">
        <v>38</v>
      </c>
      <c r="AL40" s="1" t="s">
        <v>1156</v>
      </c>
    </row>
    <row r="41" spans="1:38" s="18" customFormat="1" ht="60" customHeight="1" x14ac:dyDescent="0.25">
      <c r="A41" s="1">
        <f t="shared" si="4"/>
        <v>20</v>
      </c>
      <c r="B41" s="1" t="s">
        <v>26</v>
      </c>
      <c r="C41" s="1" t="s">
        <v>1215</v>
      </c>
      <c r="D41" s="1" t="s">
        <v>1223</v>
      </c>
      <c r="E41" s="1" t="s">
        <v>1238</v>
      </c>
      <c r="F41" s="1" t="s">
        <v>1238</v>
      </c>
      <c r="G41" s="5">
        <v>5</v>
      </c>
      <c r="H41" s="5" t="s">
        <v>1239</v>
      </c>
      <c r="I41" s="1" t="s">
        <v>1240</v>
      </c>
      <c r="J41" s="1" t="s">
        <v>1241</v>
      </c>
      <c r="K41" s="1" t="s">
        <v>1238</v>
      </c>
      <c r="L41" s="1">
        <v>32.528480000000002</v>
      </c>
      <c r="M41" s="1">
        <v>71.609350000000006</v>
      </c>
      <c r="N41" s="222">
        <v>150</v>
      </c>
      <c r="O41" s="240" t="s">
        <v>1235</v>
      </c>
      <c r="P41" s="1">
        <v>1.06</v>
      </c>
      <c r="Q41" s="1" t="s">
        <v>294</v>
      </c>
      <c r="R41" s="1">
        <v>442</v>
      </c>
      <c r="S41" s="1">
        <v>442</v>
      </c>
      <c r="T41" s="1">
        <v>442</v>
      </c>
      <c r="U41" s="1">
        <v>0</v>
      </c>
      <c r="V41" s="1">
        <v>0</v>
      </c>
      <c r="W41" s="1">
        <v>0</v>
      </c>
      <c r="X41" s="12" t="s">
        <v>1242</v>
      </c>
      <c r="Y41" s="1">
        <v>300000</v>
      </c>
      <c r="Z41" s="12" t="s">
        <v>1235</v>
      </c>
      <c r="AA41" s="71">
        <v>200000</v>
      </c>
      <c r="AB41" s="1">
        <v>200000</v>
      </c>
      <c r="AC41" s="1">
        <v>210000</v>
      </c>
      <c r="AD41" s="222">
        <v>0</v>
      </c>
      <c r="AE41" s="1">
        <v>60000</v>
      </c>
      <c r="AF41" s="1">
        <v>30000</v>
      </c>
      <c r="AG41" s="12" t="s">
        <v>1237</v>
      </c>
      <c r="AH41" s="1">
        <v>300000</v>
      </c>
      <c r="AI41" s="1">
        <v>300000</v>
      </c>
      <c r="AJ41" s="58" t="s">
        <v>38</v>
      </c>
      <c r="AK41" s="5" t="s">
        <v>38</v>
      </c>
      <c r="AL41" s="1" t="s">
        <v>1156</v>
      </c>
    </row>
    <row r="42" spans="1:38" s="18" customFormat="1" ht="60" customHeight="1" x14ac:dyDescent="0.25">
      <c r="A42" s="1">
        <v>20</v>
      </c>
      <c r="B42" s="1" t="s">
        <v>26</v>
      </c>
      <c r="C42" s="1" t="s">
        <v>1215</v>
      </c>
      <c r="D42" s="1" t="s">
        <v>1215</v>
      </c>
      <c r="E42" s="1" t="s">
        <v>1243</v>
      </c>
      <c r="F42" s="1" t="s">
        <v>1243</v>
      </c>
      <c r="G42" s="5">
        <v>5</v>
      </c>
      <c r="H42" s="5" t="s">
        <v>1244</v>
      </c>
      <c r="I42" s="1" t="s">
        <v>1245</v>
      </c>
      <c r="J42" s="1" t="s">
        <v>1246</v>
      </c>
      <c r="K42" s="1" t="s">
        <v>1243</v>
      </c>
      <c r="L42" s="1">
        <v>32.572592999999998</v>
      </c>
      <c r="M42" s="1">
        <v>71.751272</v>
      </c>
      <c r="N42" s="222">
        <v>120</v>
      </c>
      <c r="O42" s="240" t="s">
        <v>1235</v>
      </c>
      <c r="P42" s="1">
        <v>1.06</v>
      </c>
      <c r="Q42" s="1" t="s">
        <v>294</v>
      </c>
      <c r="R42" s="1">
        <v>442</v>
      </c>
      <c r="S42" s="1">
        <v>442</v>
      </c>
      <c r="T42" s="1">
        <v>442</v>
      </c>
      <c r="U42" s="1">
        <v>0</v>
      </c>
      <c r="V42" s="1">
        <v>0</v>
      </c>
      <c r="W42" s="1">
        <v>0</v>
      </c>
      <c r="X42" s="12" t="s">
        <v>1247</v>
      </c>
      <c r="Y42" s="1">
        <v>300000</v>
      </c>
      <c r="Z42" s="12" t="s">
        <v>1235</v>
      </c>
      <c r="AA42" s="71">
        <v>200000</v>
      </c>
      <c r="AB42" s="1">
        <v>200000</v>
      </c>
      <c r="AC42" s="1">
        <v>210000</v>
      </c>
      <c r="AD42" s="222">
        <v>0</v>
      </c>
      <c r="AE42" s="1">
        <v>60000</v>
      </c>
      <c r="AF42" s="1">
        <v>30000</v>
      </c>
      <c r="AG42" s="12" t="s">
        <v>1237</v>
      </c>
      <c r="AH42" s="1">
        <v>300000</v>
      </c>
      <c r="AI42" s="1">
        <v>300000</v>
      </c>
      <c r="AJ42" s="58" t="s">
        <v>38</v>
      </c>
      <c r="AK42" s="5" t="s">
        <v>38</v>
      </c>
      <c r="AL42" s="1" t="s">
        <v>1156</v>
      </c>
    </row>
    <row r="43" spans="1:38" s="18" customFormat="1" ht="60" customHeight="1" x14ac:dyDescent="0.25">
      <c r="A43" s="1">
        <f t="shared" si="4"/>
        <v>21</v>
      </c>
      <c r="B43" s="1" t="s">
        <v>26</v>
      </c>
      <c r="C43" s="1" t="s">
        <v>1215</v>
      </c>
      <c r="D43" s="1" t="s">
        <v>1248</v>
      </c>
      <c r="E43" s="1" t="s">
        <v>1249</v>
      </c>
      <c r="F43" s="1" t="s">
        <v>1249</v>
      </c>
      <c r="G43" s="5">
        <v>5</v>
      </c>
      <c r="H43" s="5" t="s">
        <v>1250</v>
      </c>
      <c r="I43" s="1" t="s">
        <v>1251</v>
      </c>
      <c r="J43" s="1" t="s">
        <v>1252</v>
      </c>
      <c r="K43" s="1" t="s">
        <v>1249</v>
      </c>
      <c r="L43" s="1">
        <v>32.286462</v>
      </c>
      <c r="M43" s="1">
        <v>71.497961000000004</v>
      </c>
      <c r="N43" s="1">
        <v>304</v>
      </c>
      <c r="O43" s="12" t="s">
        <v>1235</v>
      </c>
      <c r="P43" s="1">
        <v>2.11</v>
      </c>
      <c r="Q43" s="1" t="s">
        <v>1253</v>
      </c>
      <c r="R43" s="1">
        <v>237</v>
      </c>
      <c r="S43" s="1">
        <v>237</v>
      </c>
      <c r="T43" s="1">
        <v>237</v>
      </c>
      <c r="U43" s="1">
        <v>11</v>
      </c>
      <c r="V43" s="1">
        <v>11</v>
      </c>
      <c r="W43" s="1">
        <v>1</v>
      </c>
      <c r="X43" s="12" t="s">
        <v>1254</v>
      </c>
      <c r="Y43" s="1">
        <v>300000</v>
      </c>
      <c r="Z43" s="12" t="s">
        <v>1235</v>
      </c>
      <c r="AA43" s="71">
        <v>200000</v>
      </c>
      <c r="AB43" s="1">
        <v>200000</v>
      </c>
      <c r="AC43" s="1">
        <v>210000</v>
      </c>
      <c r="AD43" s="222">
        <v>0</v>
      </c>
      <c r="AE43" s="1">
        <v>60000</v>
      </c>
      <c r="AF43" s="1">
        <v>30000</v>
      </c>
      <c r="AG43" s="12" t="s">
        <v>1237</v>
      </c>
      <c r="AH43" s="1">
        <v>300000</v>
      </c>
      <c r="AI43" s="1">
        <v>300000</v>
      </c>
      <c r="AJ43" s="58" t="s">
        <v>38</v>
      </c>
      <c r="AK43" s="5" t="s">
        <v>38</v>
      </c>
      <c r="AL43" s="1" t="s">
        <v>1156</v>
      </c>
    </row>
    <row r="44" spans="1:38" s="18" customFormat="1" ht="60" customHeight="1" x14ac:dyDescent="0.25">
      <c r="A44" s="1">
        <v>21</v>
      </c>
      <c r="B44" s="1" t="s">
        <v>26</v>
      </c>
      <c r="C44" s="1" t="s">
        <v>1215</v>
      </c>
      <c r="D44" s="1" t="s">
        <v>1215</v>
      </c>
      <c r="E44" s="1" t="s">
        <v>1255</v>
      </c>
      <c r="F44" s="1" t="s">
        <v>1255</v>
      </c>
      <c r="G44" s="5">
        <v>6</v>
      </c>
      <c r="H44" s="5" t="s">
        <v>1256</v>
      </c>
      <c r="I44" s="1" t="s">
        <v>1257</v>
      </c>
      <c r="J44" s="1" t="s">
        <v>1258</v>
      </c>
      <c r="K44" s="1" t="s">
        <v>1255</v>
      </c>
      <c r="L44" s="1">
        <v>32.683100000000003</v>
      </c>
      <c r="M44" s="1">
        <v>71.247200000000007</v>
      </c>
      <c r="N44" s="1">
        <v>115</v>
      </c>
      <c r="O44" s="12" t="s">
        <v>1259</v>
      </c>
      <c r="P44" s="1">
        <v>1.06</v>
      </c>
      <c r="Q44" s="1" t="s">
        <v>294</v>
      </c>
      <c r="R44" s="1">
        <v>442</v>
      </c>
      <c r="S44" s="1">
        <v>442</v>
      </c>
      <c r="T44" s="1">
        <v>442</v>
      </c>
      <c r="U44" s="1">
        <v>0</v>
      </c>
      <c r="V44" s="1">
        <v>0</v>
      </c>
      <c r="W44" s="1">
        <v>0</v>
      </c>
      <c r="X44" s="12" t="s">
        <v>1260</v>
      </c>
      <c r="Y44" s="1">
        <v>300000</v>
      </c>
      <c r="Z44" s="12" t="s">
        <v>1235</v>
      </c>
      <c r="AA44" s="71">
        <v>200000</v>
      </c>
      <c r="AB44" s="1">
        <v>200000</v>
      </c>
      <c r="AC44" s="1">
        <v>210000</v>
      </c>
      <c r="AD44" s="222">
        <v>0</v>
      </c>
      <c r="AE44" s="1">
        <v>60000</v>
      </c>
      <c r="AF44" s="1">
        <v>30000</v>
      </c>
      <c r="AG44" s="40" t="s">
        <v>1237</v>
      </c>
      <c r="AH44" s="1">
        <v>300000</v>
      </c>
      <c r="AI44" s="1">
        <v>300000</v>
      </c>
      <c r="AJ44" s="58" t="s">
        <v>38</v>
      </c>
      <c r="AK44" s="5" t="s">
        <v>38</v>
      </c>
      <c r="AL44" s="222" t="s">
        <v>50</v>
      </c>
    </row>
    <row r="45" spans="1:38" s="18" customFormat="1" ht="60" customHeight="1" x14ac:dyDescent="0.25">
      <c r="A45" s="1">
        <f t="shared" si="4"/>
        <v>22</v>
      </c>
      <c r="B45" s="1" t="s">
        <v>1301</v>
      </c>
      <c r="C45" s="1" t="s">
        <v>1302</v>
      </c>
      <c r="D45" s="1" t="s">
        <v>1302</v>
      </c>
      <c r="E45" s="1" t="s">
        <v>1303</v>
      </c>
      <c r="F45" s="1" t="s">
        <v>1304</v>
      </c>
      <c r="G45" s="1">
        <v>6</v>
      </c>
      <c r="H45" s="1" t="s">
        <v>1305</v>
      </c>
      <c r="I45" s="1" t="s">
        <v>1306</v>
      </c>
      <c r="J45" s="1" t="s">
        <v>1307</v>
      </c>
      <c r="K45" s="1" t="s">
        <v>1303</v>
      </c>
      <c r="L45" s="1">
        <v>32.151346500000002</v>
      </c>
      <c r="M45" s="1">
        <v>74.924347999999995</v>
      </c>
      <c r="N45" s="1">
        <v>40</v>
      </c>
      <c r="O45" s="12" t="s">
        <v>1308</v>
      </c>
      <c r="P45" s="1">
        <v>0.92</v>
      </c>
      <c r="Q45" s="1" t="s">
        <v>294</v>
      </c>
      <c r="R45" s="1">
        <v>335</v>
      </c>
      <c r="S45" s="1">
        <v>335</v>
      </c>
      <c r="T45" s="1">
        <v>335</v>
      </c>
      <c r="U45" s="1">
        <v>0</v>
      </c>
      <c r="V45" s="1">
        <v>0</v>
      </c>
      <c r="W45" s="1">
        <v>6</v>
      </c>
      <c r="X45" s="1">
        <v>90007801437501</v>
      </c>
      <c r="Y45" s="1">
        <v>300000</v>
      </c>
      <c r="Z45" s="12" t="s">
        <v>1059</v>
      </c>
      <c r="AA45" s="1">
        <v>200000</v>
      </c>
      <c r="AB45" s="1">
        <v>140000</v>
      </c>
      <c r="AC45" s="1">
        <v>210000</v>
      </c>
      <c r="AD45" s="1">
        <v>60000</v>
      </c>
      <c r="AE45" s="1">
        <v>60000</v>
      </c>
      <c r="AF45" s="1">
        <v>30000</v>
      </c>
      <c r="AG45" s="12" t="s">
        <v>1309</v>
      </c>
      <c r="AH45" s="1">
        <v>300000</v>
      </c>
      <c r="AI45" s="1">
        <v>300000</v>
      </c>
      <c r="AJ45" s="1">
        <v>0</v>
      </c>
      <c r="AK45" s="5" t="s">
        <v>38</v>
      </c>
      <c r="AL45" s="5" t="s">
        <v>50</v>
      </c>
    </row>
    <row r="46" spans="1:38" s="18" customFormat="1" ht="60" customHeight="1" x14ac:dyDescent="0.25">
      <c r="A46" s="1">
        <v>22</v>
      </c>
      <c r="B46" s="1" t="s">
        <v>1301</v>
      </c>
      <c r="C46" s="1" t="s">
        <v>1302</v>
      </c>
      <c r="D46" s="1" t="s">
        <v>1310</v>
      </c>
      <c r="E46" s="1" t="s">
        <v>1311</v>
      </c>
      <c r="F46" s="1" t="s">
        <v>1312</v>
      </c>
      <c r="G46" s="1">
        <v>5</v>
      </c>
      <c r="H46" s="1" t="s">
        <v>1313</v>
      </c>
      <c r="I46" s="1" t="s">
        <v>1314</v>
      </c>
      <c r="J46" s="1" t="s">
        <v>1315</v>
      </c>
      <c r="K46" s="1" t="s">
        <v>1311</v>
      </c>
      <c r="L46" s="1">
        <v>32.223654000000003</v>
      </c>
      <c r="M46" s="1">
        <v>75.198817000000005</v>
      </c>
      <c r="N46" s="1">
        <v>64</v>
      </c>
      <c r="O46" s="12" t="s">
        <v>1316</v>
      </c>
      <c r="P46" s="1">
        <v>0.71</v>
      </c>
      <c r="Q46" s="1" t="s">
        <v>1317</v>
      </c>
      <c r="R46" s="1">
        <v>390</v>
      </c>
      <c r="S46" s="1">
        <v>390</v>
      </c>
      <c r="T46" s="1">
        <v>390</v>
      </c>
      <c r="U46" s="1">
        <v>10</v>
      </c>
      <c r="V46" s="1">
        <v>10</v>
      </c>
      <c r="W46" s="1">
        <v>6</v>
      </c>
      <c r="X46" s="1">
        <v>273946362</v>
      </c>
      <c r="Y46" s="1">
        <v>300000</v>
      </c>
      <c r="Z46" s="12" t="s">
        <v>1059</v>
      </c>
      <c r="AA46" s="1">
        <v>200000</v>
      </c>
      <c r="AB46" s="1">
        <v>140000</v>
      </c>
      <c r="AC46" s="1">
        <v>210000</v>
      </c>
      <c r="AD46" s="1">
        <v>60000</v>
      </c>
      <c r="AE46" s="1">
        <v>60000</v>
      </c>
      <c r="AF46" s="1">
        <v>30000</v>
      </c>
      <c r="AG46" s="12" t="s">
        <v>452</v>
      </c>
      <c r="AH46" s="1">
        <v>300000</v>
      </c>
      <c r="AI46" s="1">
        <v>300000</v>
      </c>
      <c r="AJ46" s="1">
        <v>0</v>
      </c>
      <c r="AK46" s="5" t="s">
        <v>38</v>
      </c>
      <c r="AL46" s="5" t="s">
        <v>50</v>
      </c>
    </row>
    <row r="47" spans="1:38" s="18" customFormat="1" ht="60" customHeight="1" x14ac:dyDescent="0.25">
      <c r="A47" s="1">
        <f t="shared" si="4"/>
        <v>23</v>
      </c>
      <c r="B47" s="1" t="s">
        <v>1301</v>
      </c>
      <c r="C47" s="1" t="s">
        <v>1302</v>
      </c>
      <c r="D47" s="1" t="s">
        <v>1318</v>
      </c>
      <c r="E47" s="1" t="s">
        <v>1319</v>
      </c>
      <c r="F47" s="1" t="s">
        <v>1320</v>
      </c>
      <c r="G47" s="1">
        <v>6</v>
      </c>
      <c r="H47" s="1" t="s">
        <v>1321</v>
      </c>
      <c r="I47" s="1" t="s">
        <v>1322</v>
      </c>
      <c r="J47" s="1" t="s">
        <v>1323</v>
      </c>
      <c r="K47" s="1" t="s">
        <v>1319</v>
      </c>
      <c r="L47" s="1">
        <v>32.330329999999996</v>
      </c>
      <c r="M47" s="1">
        <v>75.000910000000005</v>
      </c>
      <c r="N47" s="1">
        <v>80</v>
      </c>
      <c r="O47" s="12" t="s">
        <v>1316</v>
      </c>
      <c r="P47" s="1">
        <v>0.9</v>
      </c>
      <c r="Q47" s="1" t="s">
        <v>355</v>
      </c>
      <c r="R47" s="1">
        <v>306</v>
      </c>
      <c r="S47" s="1">
        <v>306</v>
      </c>
      <c r="T47" s="1">
        <v>300</v>
      </c>
      <c r="U47" s="1">
        <v>9</v>
      </c>
      <c r="V47" s="1">
        <v>4</v>
      </c>
      <c r="W47" s="1">
        <v>7</v>
      </c>
      <c r="X47" s="1">
        <v>273948436</v>
      </c>
      <c r="Y47" s="1">
        <v>300000</v>
      </c>
      <c r="Z47" s="12" t="s">
        <v>1059</v>
      </c>
      <c r="AA47" s="1">
        <v>200000</v>
      </c>
      <c r="AB47" s="1">
        <v>140000</v>
      </c>
      <c r="AC47" s="1">
        <v>210000</v>
      </c>
      <c r="AD47" s="1">
        <v>60000</v>
      </c>
      <c r="AE47" s="1">
        <v>60000</v>
      </c>
      <c r="AF47" s="1">
        <v>30000</v>
      </c>
      <c r="AG47" s="12" t="s">
        <v>1324</v>
      </c>
      <c r="AH47" s="1">
        <v>300000</v>
      </c>
      <c r="AI47" s="1">
        <v>300000</v>
      </c>
      <c r="AJ47" s="1">
        <v>0</v>
      </c>
      <c r="AK47" s="5" t="s">
        <v>38</v>
      </c>
      <c r="AL47" s="5" t="s">
        <v>50</v>
      </c>
    </row>
    <row r="48" spans="1:38" s="18" customFormat="1" ht="60" customHeight="1" x14ac:dyDescent="0.25">
      <c r="A48" s="1">
        <v>23</v>
      </c>
      <c r="B48" s="1" t="s">
        <v>26</v>
      </c>
      <c r="C48" s="1" t="s">
        <v>1302</v>
      </c>
      <c r="D48" s="1" t="s">
        <v>1302</v>
      </c>
      <c r="E48" s="1" t="s">
        <v>1325</v>
      </c>
      <c r="F48" s="1" t="s">
        <v>1326</v>
      </c>
      <c r="G48" s="1">
        <v>5</v>
      </c>
      <c r="H48" s="1" t="s">
        <v>1327</v>
      </c>
      <c r="I48" s="1" t="s">
        <v>1328</v>
      </c>
      <c r="J48" s="1" t="s">
        <v>1329</v>
      </c>
      <c r="K48" s="1" t="s">
        <v>1325</v>
      </c>
      <c r="L48" s="1">
        <v>32.187379999999997</v>
      </c>
      <c r="M48" s="1">
        <v>74.769908999999998</v>
      </c>
      <c r="N48" s="1">
        <v>144</v>
      </c>
      <c r="O48" s="12" t="s">
        <v>1316</v>
      </c>
      <c r="P48" s="1">
        <v>0.88</v>
      </c>
      <c r="Q48" s="1" t="s">
        <v>1317</v>
      </c>
      <c r="R48" s="1">
        <v>408</v>
      </c>
      <c r="S48" s="1">
        <v>408</v>
      </c>
      <c r="T48" s="1">
        <v>328</v>
      </c>
      <c r="U48" s="1">
        <v>15</v>
      </c>
      <c r="V48" s="1">
        <v>6</v>
      </c>
      <c r="W48" s="1">
        <v>6</v>
      </c>
      <c r="X48" s="1">
        <v>273914426</v>
      </c>
      <c r="Y48" s="1">
        <v>300000</v>
      </c>
      <c r="Z48" s="12" t="s">
        <v>1059</v>
      </c>
      <c r="AA48" s="1">
        <v>140000</v>
      </c>
      <c r="AB48" s="1">
        <v>140000</v>
      </c>
      <c r="AC48" s="1">
        <v>210000</v>
      </c>
      <c r="AD48" s="1">
        <v>60000</v>
      </c>
      <c r="AE48" s="1">
        <v>60000</v>
      </c>
      <c r="AF48" s="1">
        <v>30000</v>
      </c>
      <c r="AG48" s="12" t="s">
        <v>1060</v>
      </c>
      <c r="AH48" s="1">
        <v>300000</v>
      </c>
      <c r="AI48" s="1">
        <v>300000</v>
      </c>
      <c r="AJ48" s="1">
        <v>0</v>
      </c>
      <c r="AK48" s="5" t="s">
        <v>38</v>
      </c>
      <c r="AL48" s="5" t="s">
        <v>50</v>
      </c>
    </row>
    <row r="49" spans="1:38" s="18" customFormat="1" ht="60" customHeight="1" x14ac:dyDescent="0.25">
      <c r="A49" s="1">
        <f t="shared" si="4"/>
        <v>24</v>
      </c>
      <c r="B49" s="1" t="s">
        <v>26</v>
      </c>
      <c r="C49" s="1" t="s">
        <v>1383</v>
      </c>
      <c r="D49" s="1" t="s">
        <v>1384</v>
      </c>
      <c r="E49" s="1" t="s">
        <v>1395</v>
      </c>
      <c r="F49" s="1" t="s">
        <v>1395</v>
      </c>
      <c r="G49" s="5">
        <v>8</v>
      </c>
      <c r="H49" s="5" t="s">
        <v>1396</v>
      </c>
      <c r="I49" s="1" t="s">
        <v>1397</v>
      </c>
      <c r="J49" s="1" t="s">
        <v>1398</v>
      </c>
      <c r="K49" s="1" t="s">
        <v>1395</v>
      </c>
      <c r="L49" s="1">
        <v>29.298593</v>
      </c>
      <c r="M49" s="1">
        <v>70.174884000000006</v>
      </c>
      <c r="N49" s="222">
        <v>560</v>
      </c>
      <c r="O49" s="222" t="s">
        <v>1399</v>
      </c>
      <c r="P49" s="1">
        <v>1.06</v>
      </c>
      <c r="Q49" s="1" t="s">
        <v>355</v>
      </c>
      <c r="R49" s="1">
        <v>472</v>
      </c>
      <c r="S49" s="1">
        <v>236</v>
      </c>
      <c r="T49" s="1">
        <v>268</v>
      </c>
      <c r="U49" s="1">
        <v>5</v>
      </c>
      <c r="V49" s="1">
        <v>4</v>
      </c>
      <c r="W49" s="1">
        <v>4</v>
      </c>
      <c r="X49" s="1">
        <v>3113301000008080</v>
      </c>
      <c r="Y49" s="1">
        <v>300000</v>
      </c>
      <c r="Z49" s="222" t="s">
        <v>1399</v>
      </c>
      <c r="AA49" s="71">
        <v>150000</v>
      </c>
      <c r="AB49" s="1">
        <v>150000</v>
      </c>
      <c r="AC49" s="1">
        <v>210000</v>
      </c>
      <c r="AD49" s="1">
        <v>0</v>
      </c>
      <c r="AE49" s="1">
        <v>0</v>
      </c>
      <c r="AF49" s="1">
        <v>90000</v>
      </c>
      <c r="AG49" s="1" t="s">
        <v>667</v>
      </c>
      <c r="AH49" s="1">
        <v>300000</v>
      </c>
      <c r="AI49" s="1">
        <v>300000</v>
      </c>
      <c r="AJ49" s="58" t="s">
        <v>38</v>
      </c>
      <c r="AK49" s="5" t="s">
        <v>38</v>
      </c>
      <c r="AL49" s="1" t="s">
        <v>50</v>
      </c>
    </row>
    <row r="50" spans="1:38" s="18" customFormat="1" ht="60" customHeight="1" x14ac:dyDescent="0.25">
      <c r="A50" s="1">
        <v>24</v>
      </c>
      <c r="B50" s="1" t="s">
        <v>26</v>
      </c>
      <c r="C50" s="1" t="s">
        <v>1383</v>
      </c>
      <c r="D50" s="1" t="s">
        <v>1384</v>
      </c>
      <c r="E50" s="1" t="s">
        <v>1395</v>
      </c>
      <c r="F50" s="1" t="s">
        <v>1395</v>
      </c>
      <c r="G50" s="5">
        <v>5</v>
      </c>
      <c r="H50" s="5" t="s">
        <v>1400</v>
      </c>
      <c r="I50" s="1" t="s">
        <v>1401</v>
      </c>
      <c r="J50" s="1" t="s">
        <v>1402</v>
      </c>
      <c r="K50" s="1" t="s">
        <v>1395</v>
      </c>
      <c r="L50" s="1">
        <v>29.278324000000001</v>
      </c>
      <c r="M50" s="1">
        <v>70.154694000000006</v>
      </c>
      <c r="N50" s="222">
        <v>760</v>
      </c>
      <c r="O50" s="222" t="s">
        <v>1399</v>
      </c>
      <c r="P50" s="1">
        <v>1.06</v>
      </c>
      <c r="Q50" s="1" t="s">
        <v>355</v>
      </c>
      <c r="R50" s="1">
        <v>472</v>
      </c>
      <c r="S50" s="1">
        <v>236</v>
      </c>
      <c r="T50" s="1">
        <v>256</v>
      </c>
      <c r="U50" s="1">
        <v>5</v>
      </c>
      <c r="V50" s="1">
        <v>7</v>
      </c>
      <c r="W50" s="1">
        <v>2</v>
      </c>
      <c r="X50" s="1">
        <v>3113301000008090</v>
      </c>
      <c r="Y50" s="1">
        <v>300000</v>
      </c>
      <c r="Z50" s="222" t="s">
        <v>1399</v>
      </c>
      <c r="AA50" s="71">
        <v>146490</v>
      </c>
      <c r="AB50" s="1">
        <v>146490</v>
      </c>
      <c r="AC50" s="1">
        <v>146490</v>
      </c>
      <c r="AD50" s="1">
        <v>0</v>
      </c>
      <c r="AE50" s="1">
        <v>0</v>
      </c>
      <c r="AF50" s="1">
        <v>90000</v>
      </c>
      <c r="AG50" s="1" t="s">
        <v>667</v>
      </c>
      <c r="AH50" s="1">
        <v>300000</v>
      </c>
      <c r="AI50" s="1">
        <v>300000</v>
      </c>
      <c r="AJ50" s="58" t="s">
        <v>38</v>
      </c>
      <c r="AK50" s="5" t="s">
        <v>38</v>
      </c>
      <c r="AL50" s="1" t="s">
        <v>50</v>
      </c>
    </row>
    <row r="51" spans="1:38" s="18" customFormat="1" ht="60" customHeight="1" x14ac:dyDescent="0.25">
      <c r="A51" s="1">
        <f t="shared" si="4"/>
        <v>25</v>
      </c>
      <c r="B51" s="1" t="s">
        <v>26</v>
      </c>
      <c r="C51" s="1" t="s">
        <v>1383</v>
      </c>
      <c r="D51" s="1" t="s">
        <v>1403</v>
      </c>
      <c r="E51" s="1" t="s">
        <v>1404</v>
      </c>
      <c r="F51" s="1" t="s">
        <v>1405</v>
      </c>
      <c r="G51" s="5">
        <v>6</v>
      </c>
      <c r="H51" s="5" t="s">
        <v>30</v>
      </c>
      <c r="I51" s="1" t="s">
        <v>1406</v>
      </c>
      <c r="J51" s="1" t="s">
        <v>1407</v>
      </c>
      <c r="K51" s="1" t="s">
        <v>1404</v>
      </c>
      <c r="L51" s="1">
        <v>28.811132000000001</v>
      </c>
      <c r="M51" s="1">
        <v>69.871643000000006</v>
      </c>
      <c r="N51" s="222">
        <v>200</v>
      </c>
      <c r="O51" s="222" t="s">
        <v>1399</v>
      </c>
      <c r="P51" s="1">
        <v>1.41</v>
      </c>
      <c r="Q51" s="1" t="s">
        <v>355</v>
      </c>
      <c r="R51" s="1">
        <v>426</v>
      </c>
      <c r="S51" s="1">
        <v>213</v>
      </c>
      <c r="T51" s="1">
        <v>213</v>
      </c>
      <c r="U51" s="1">
        <v>7</v>
      </c>
      <c r="V51" s="1">
        <v>7</v>
      </c>
      <c r="W51" s="1">
        <v>5</v>
      </c>
      <c r="X51" s="1">
        <v>20228010335869</v>
      </c>
      <c r="Y51" s="1">
        <v>300000</v>
      </c>
      <c r="Z51" s="222" t="s">
        <v>1399</v>
      </c>
      <c r="AA51" s="71">
        <v>145355</v>
      </c>
      <c r="AB51" s="1">
        <v>145355</v>
      </c>
      <c r="AC51" s="1">
        <v>210000</v>
      </c>
      <c r="AD51" s="1">
        <v>0</v>
      </c>
      <c r="AE51" s="1">
        <v>0</v>
      </c>
      <c r="AF51" s="1">
        <v>90000</v>
      </c>
      <c r="AG51" s="1" t="s">
        <v>1408</v>
      </c>
      <c r="AH51" s="1">
        <v>300000</v>
      </c>
      <c r="AI51" s="1">
        <v>300000</v>
      </c>
      <c r="AJ51" s="58" t="s">
        <v>38</v>
      </c>
      <c r="AK51" s="5" t="s">
        <v>38</v>
      </c>
      <c r="AL51" s="1" t="s">
        <v>50</v>
      </c>
    </row>
    <row r="52" spans="1:38" s="18" customFormat="1" ht="60" customHeight="1" x14ac:dyDescent="0.25">
      <c r="A52" s="1">
        <v>25</v>
      </c>
      <c r="B52" s="1" t="s">
        <v>26</v>
      </c>
      <c r="C52" s="1" t="s">
        <v>1409</v>
      </c>
      <c r="D52" s="1" t="s">
        <v>1403</v>
      </c>
      <c r="E52" s="1" t="s">
        <v>1404</v>
      </c>
      <c r="F52" s="1" t="s">
        <v>1405</v>
      </c>
      <c r="G52" s="1">
        <v>5</v>
      </c>
      <c r="H52" s="5" t="s">
        <v>1410</v>
      </c>
      <c r="I52" s="1" t="s">
        <v>1411</v>
      </c>
      <c r="J52" s="1" t="s">
        <v>1412</v>
      </c>
      <c r="K52" s="1" t="s">
        <v>1404</v>
      </c>
      <c r="L52" s="1">
        <v>28.444462000000001</v>
      </c>
      <c r="M52" s="1">
        <v>69.548751999999993</v>
      </c>
      <c r="N52" s="1">
        <v>96</v>
      </c>
      <c r="O52" s="1" t="s">
        <v>1413</v>
      </c>
      <c r="P52" s="1">
        <v>1.06</v>
      </c>
      <c r="Q52" s="43" t="s">
        <v>355</v>
      </c>
      <c r="R52" s="1">
        <f>S52*2</f>
        <v>470</v>
      </c>
      <c r="S52" s="1">
        <v>235</v>
      </c>
      <c r="T52" s="1">
        <v>235</v>
      </c>
      <c r="U52" s="1">
        <v>14</v>
      </c>
      <c r="V52" s="1">
        <v>14</v>
      </c>
      <c r="W52" s="1">
        <v>0</v>
      </c>
      <c r="X52" s="1">
        <v>335882</v>
      </c>
      <c r="Y52" s="1">
        <v>300000</v>
      </c>
      <c r="Z52" s="1" t="s">
        <v>1413</v>
      </c>
      <c r="AA52" s="1">
        <v>200000</v>
      </c>
      <c r="AB52" s="1">
        <f t="shared" ref="AB52" si="5">AA52*0.7</f>
        <v>140000</v>
      </c>
      <c r="AC52" s="1">
        <f>Y52*0.7</f>
        <v>210000</v>
      </c>
      <c r="AD52" s="1">
        <v>60000</v>
      </c>
      <c r="AE52" s="1">
        <f>Y52*0.2</f>
        <v>60000</v>
      </c>
      <c r="AF52" s="1">
        <f>Y52*0.1</f>
        <v>30000</v>
      </c>
      <c r="AG52" s="1" t="s">
        <v>1414</v>
      </c>
      <c r="AH52" s="1">
        <v>300000</v>
      </c>
      <c r="AI52" s="1">
        <f>AH52</f>
        <v>300000</v>
      </c>
      <c r="AJ52" s="1">
        <v>0</v>
      </c>
      <c r="AK52" s="5" t="s">
        <v>38</v>
      </c>
      <c r="AL52" s="1" t="s">
        <v>50</v>
      </c>
    </row>
    <row r="53" spans="1:38" s="18" customFormat="1" ht="60" customHeight="1" x14ac:dyDescent="0.25">
      <c r="A53" s="1">
        <f t="shared" si="4"/>
        <v>26</v>
      </c>
      <c r="B53" s="4" t="s">
        <v>26</v>
      </c>
      <c r="C53" s="1" t="s">
        <v>1482</v>
      </c>
      <c r="D53" s="1" t="s">
        <v>1482</v>
      </c>
      <c r="E53" s="4" t="s">
        <v>1474</v>
      </c>
      <c r="F53" s="4" t="s">
        <v>1475</v>
      </c>
      <c r="G53" s="4">
        <v>5</v>
      </c>
      <c r="H53" s="4" t="s">
        <v>1476</v>
      </c>
      <c r="I53" s="4" t="s">
        <v>1477</v>
      </c>
      <c r="J53" s="4" t="s">
        <v>1478</v>
      </c>
      <c r="K53" s="4" t="s">
        <v>1479</v>
      </c>
      <c r="L53" s="27">
        <v>32.435254999999998</v>
      </c>
      <c r="M53" s="27">
        <v>74.362326999999993</v>
      </c>
      <c r="N53" s="4">
        <v>96</v>
      </c>
      <c r="O53" s="4" t="s">
        <v>1480</v>
      </c>
      <c r="P53" s="4">
        <v>0.88</v>
      </c>
      <c r="Q53" s="4" t="s">
        <v>294</v>
      </c>
      <c r="R53" s="4">
        <v>350</v>
      </c>
      <c r="S53" s="4">
        <f>R53</f>
        <v>350</v>
      </c>
      <c r="T53" s="4">
        <f>S53</f>
        <v>350</v>
      </c>
      <c r="U53" s="4">
        <v>0</v>
      </c>
      <c r="V53" s="4">
        <v>0</v>
      </c>
      <c r="W53" s="4">
        <v>0</v>
      </c>
      <c r="X53" s="4">
        <v>10201102</v>
      </c>
      <c r="Y53" s="1">
        <v>300000</v>
      </c>
      <c r="Z53" s="4" t="s">
        <v>1481</v>
      </c>
      <c r="AA53" s="4">
        <v>200000</v>
      </c>
      <c r="AB53" s="4">
        <v>140000</v>
      </c>
      <c r="AC53" s="4">
        <v>210000</v>
      </c>
      <c r="AD53" s="4">
        <v>60000</v>
      </c>
      <c r="AE53" s="4">
        <v>60000</v>
      </c>
      <c r="AF53" s="4">
        <v>30000</v>
      </c>
      <c r="AG53" s="4" t="s">
        <v>726</v>
      </c>
      <c r="AH53" s="4">
        <v>300000</v>
      </c>
      <c r="AI53" s="4">
        <v>300000</v>
      </c>
      <c r="AJ53" s="5">
        <f t="shared" ref="AJ53:AJ56" si="6">AI53-AI53</f>
        <v>0</v>
      </c>
      <c r="AK53" s="5" t="s">
        <v>38</v>
      </c>
      <c r="AL53" s="1" t="s">
        <v>50</v>
      </c>
    </row>
    <row r="54" spans="1:38" s="18" customFormat="1" ht="60" customHeight="1" x14ac:dyDescent="0.25">
      <c r="A54" s="1">
        <v>26</v>
      </c>
      <c r="B54" s="1" t="s">
        <v>26</v>
      </c>
      <c r="C54" s="1" t="s">
        <v>1482</v>
      </c>
      <c r="D54" s="1" t="s">
        <v>1483</v>
      </c>
      <c r="E54" s="1" t="s">
        <v>1484</v>
      </c>
      <c r="F54" s="1" t="s">
        <v>1484</v>
      </c>
      <c r="G54" s="5">
        <v>5</v>
      </c>
      <c r="H54" s="1" t="s">
        <v>1485</v>
      </c>
      <c r="I54" s="1" t="s">
        <v>1486</v>
      </c>
      <c r="J54" s="1">
        <v>3007171982</v>
      </c>
      <c r="K54" s="1" t="s">
        <v>1484</v>
      </c>
      <c r="L54" s="1">
        <v>32.544876000000002</v>
      </c>
      <c r="M54" s="1">
        <v>74.651428999999993</v>
      </c>
      <c r="N54" s="1">
        <v>96</v>
      </c>
      <c r="O54" s="4" t="s">
        <v>1487</v>
      </c>
      <c r="P54" s="1">
        <v>0.88</v>
      </c>
      <c r="Q54" s="1" t="s">
        <v>1317</v>
      </c>
      <c r="R54" s="1">
        <v>330</v>
      </c>
      <c r="S54" s="1">
        <v>330</v>
      </c>
      <c r="T54" s="4">
        <f t="shared" ref="T54" si="7">S54</f>
        <v>330</v>
      </c>
      <c r="U54" s="4">
        <v>0</v>
      </c>
      <c r="V54" s="4">
        <v>0</v>
      </c>
      <c r="W54" s="1">
        <v>5</v>
      </c>
      <c r="X54" s="1">
        <v>10102011200</v>
      </c>
      <c r="Y54" s="1">
        <v>300000</v>
      </c>
      <c r="Z54" s="4" t="s">
        <v>1481</v>
      </c>
      <c r="AA54" s="1">
        <v>200000</v>
      </c>
      <c r="AB54" s="1">
        <v>140000</v>
      </c>
      <c r="AC54" s="1">
        <v>210000</v>
      </c>
      <c r="AD54" s="1">
        <v>60000</v>
      </c>
      <c r="AE54" s="1">
        <v>60000</v>
      </c>
      <c r="AF54" s="1">
        <v>30000</v>
      </c>
      <c r="AG54" s="4" t="s">
        <v>1488</v>
      </c>
      <c r="AH54" s="1">
        <v>500000</v>
      </c>
      <c r="AI54" s="1">
        <v>300000</v>
      </c>
      <c r="AJ54" s="1">
        <f t="shared" si="6"/>
        <v>0</v>
      </c>
      <c r="AK54" s="5" t="s">
        <v>38</v>
      </c>
      <c r="AL54" s="1" t="s">
        <v>50</v>
      </c>
    </row>
    <row r="55" spans="1:38" s="18" customFormat="1" ht="60" customHeight="1" x14ac:dyDescent="0.25">
      <c r="A55" s="1">
        <f t="shared" si="4"/>
        <v>27</v>
      </c>
      <c r="B55" s="4" t="s">
        <v>26</v>
      </c>
      <c r="C55" s="4" t="s">
        <v>1482</v>
      </c>
      <c r="D55" s="4" t="s">
        <v>1489</v>
      </c>
      <c r="E55" s="4" t="s">
        <v>1490</v>
      </c>
      <c r="F55" s="4" t="s">
        <v>1491</v>
      </c>
      <c r="G55" s="4">
        <v>5</v>
      </c>
      <c r="H55" s="4" t="s">
        <v>1492</v>
      </c>
      <c r="I55" s="4" t="s">
        <v>1493</v>
      </c>
      <c r="J55" s="4" t="s">
        <v>1494</v>
      </c>
      <c r="K55" s="4" t="s">
        <v>1495</v>
      </c>
      <c r="L55" s="4">
        <v>32.192526999999998</v>
      </c>
      <c r="M55" s="4">
        <v>74.352529000000004</v>
      </c>
      <c r="N55" s="4">
        <v>96</v>
      </c>
      <c r="O55" s="4" t="s">
        <v>1480</v>
      </c>
      <c r="P55" s="4">
        <v>0.88</v>
      </c>
      <c r="Q55" s="4" t="s">
        <v>294</v>
      </c>
      <c r="R55" s="4">
        <v>283</v>
      </c>
      <c r="S55" s="4">
        <f t="shared" ref="S55:T56" si="8">R55</f>
        <v>283</v>
      </c>
      <c r="T55" s="4">
        <f t="shared" si="8"/>
        <v>283</v>
      </c>
      <c r="U55" s="4">
        <v>0</v>
      </c>
      <c r="V55" s="4">
        <v>0</v>
      </c>
      <c r="W55" s="4">
        <v>1</v>
      </c>
      <c r="X55" s="4">
        <v>61010201961</v>
      </c>
      <c r="Y55" s="4">
        <v>343554</v>
      </c>
      <c r="Z55" s="4" t="s">
        <v>1481</v>
      </c>
      <c r="AA55" s="4">
        <v>200000</v>
      </c>
      <c r="AB55" s="4">
        <v>140000</v>
      </c>
      <c r="AC55" s="4">
        <v>210000</v>
      </c>
      <c r="AD55" s="4">
        <v>60000</v>
      </c>
      <c r="AE55" s="4">
        <v>60000</v>
      </c>
      <c r="AF55" s="4">
        <v>30000</v>
      </c>
      <c r="AG55" s="4" t="s">
        <v>1496</v>
      </c>
      <c r="AH55" s="4">
        <v>500000</v>
      </c>
      <c r="AI55" s="4">
        <v>300000</v>
      </c>
      <c r="AJ55" s="4">
        <f t="shared" si="6"/>
        <v>0</v>
      </c>
      <c r="AK55" s="5" t="s">
        <v>38</v>
      </c>
      <c r="AL55" s="4" t="s">
        <v>50</v>
      </c>
    </row>
    <row r="56" spans="1:38" s="18" customFormat="1" ht="60" customHeight="1" x14ac:dyDescent="0.25">
      <c r="A56" s="1">
        <v>27</v>
      </c>
      <c r="B56" s="4" t="s">
        <v>26</v>
      </c>
      <c r="C56" s="4" t="s">
        <v>1482</v>
      </c>
      <c r="D56" s="4" t="s">
        <v>1482</v>
      </c>
      <c r="E56" s="4" t="s">
        <v>1497</v>
      </c>
      <c r="F56" s="4" t="s">
        <v>1498</v>
      </c>
      <c r="G56" s="4">
        <v>5</v>
      </c>
      <c r="H56" s="4" t="s">
        <v>1499</v>
      </c>
      <c r="I56" s="4" t="s">
        <v>1500</v>
      </c>
      <c r="J56" s="4" t="s">
        <v>1501</v>
      </c>
      <c r="K56" s="4" t="s">
        <v>1497</v>
      </c>
      <c r="L56" s="4">
        <v>32.234245999999999</v>
      </c>
      <c r="M56" s="4">
        <v>74.373435999999998</v>
      </c>
      <c r="N56" s="4">
        <v>96</v>
      </c>
      <c r="O56" s="4" t="s">
        <v>1487</v>
      </c>
      <c r="P56" s="4">
        <v>0.88</v>
      </c>
      <c r="Q56" s="4" t="s">
        <v>294</v>
      </c>
      <c r="R56" s="4">
        <v>319</v>
      </c>
      <c r="S56" s="4">
        <f t="shared" si="8"/>
        <v>319</v>
      </c>
      <c r="T56" s="4">
        <f t="shared" si="8"/>
        <v>319</v>
      </c>
      <c r="U56" s="4">
        <v>0</v>
      </c>
      <c r="V56" s="4">
        <v>0</v>
      </c>
      <c r="W56" s="4">
        <v>1</v>
      </c>
      <c r="X56" s="20">
        <v>21261010201056</v>
      </c>
      <c r="Y56" s="4">
        <v>382522</v>
      </c>
      <c r="Z56" s="4" t="s">
        <v>1481</v>
      </c>
      <c r="AA56" s="4">
        <v>200000</v>
      </c>
      <c r="AB56" s="4">
        <v>140000</v>
      </c>
      <c r="AC56" s="4">
        <v>210000</v>
      </c>
      <c r="AD56" s="4">
        <v>60000</v>
      </c>
      <c r="AE56" s="4">
        <v>60000</v>
      </c>
      <c r="AF56" s="4">
        <v>30000</v>
      </c>
      <c r="AG56" s="4" t="s">
        <v>1496</v>
      </c>
      <c r="AH56" s="4">
        <v>500000</v>
      </c>
      <c r="AI56" s="4">
        <v>300000</v>
      </c>
      <c r="AJ56" s="4">
        <f t="shared" si="6"/>
        <v>0</v>
      </c>
      <c r="AK56" s="5" t="s">
        <v>38</v>
      </c>
      <c r="AL56" s="4" t="s">
        <v>50</v>
      </c>
    </row>
    <row r="57" spans="1:38" s="18" customFormat="1" ht="60" customHeight="1" x14ac:dyDescent="0.25">
      <c r="A57" s="1">
        <f t="shared" si="4"/>
        <v>28</v>
      </c>
      <c r="B57" s="1" t="s">
        <v>26</v>
      </c>
      <c r="C57" s="1" t="s">
        <v>1541</v>
      </c>
      <c r="D57" s="1" t="s">
        <v>1542</v>
      </c>
      <c r="E57" s="1" t="s">
        <v>1543</v>
      </c>
      <c r="F57" s="1" t="s">
        <v>1543</v>
      </c>
      <c r="G57" s="1">
        <v>5</v>
      </c>
      <c r="H57" s="1" t="s">
        <v>1544</v>
      </c>
      <c r="I57" s="1" t="s">
        <v>1545</v>
      </c>
      <c r="J57" s="1" t="s">
        <v>1546</v>
      </c>
      <c r="K57" s="1" t="s">
        <v>1547</v>
      </c>
      <c r="L57" s="1">
        <v>33.548651999999997</v>
      </c>
      <c r="M57" s="1">
        <v>72.283209999999997</v>
      </c>
      <c r="N57" s="1">
        <v>55</v>
      </c>
      <c r="O57" s="7">
        <v>44277</v>
      </c>
      <c r="P57" s="1">
        <v>0.42</v>
      </c>
      <c r="Q57" s="1" t="s">
        <v>294</v>
      </c>
      <c r="R57" s="1">
        <v>567</v>
      </c>
      <c r="S57" s="1">
        <v>567</v>
      </c>
      <c r="T57" s="1">
        <v>567</v>
      </c>
      <c r="U57" s="1">
        <v>0</v>
      </c>
      <c r="V57" s="1">
        <v>0</v>
      </c>
      <c r="W57" s="1">
        <v>9</v>
      </c>
      <c r="X57" s="1">
        <v>700010000313</v>
      </c>
      <c r="Y57" s="1">
        <v>300000</v>
      </c>
      <c r="Z57" s="7">
        <v>44285</v>
      </c>
      <c r="AA57" s="1">
        <v>200000</v>
      </c>
      <c r="AB57" s="1">
        <v>140000</v>
      </c>
      <c r="AC57" s="1">
        <v>210000</v>
      </c>
      <c r="AD57" s="1">
        <v>60000</v>
      </c>
      <c r="AE57" s="1">
        <v>60000</v>
      </c>
      <c r="AF57" s="1">
        <v>30000</v>
      </c>
      <c r="AG57" s="40" t="s">
        <v>1548</v>
      </c>
      <c r="AH57" s="1">
        <v>300000</v>
      </c>
      <c r="AI57" s="1">
        <v>300000</v>
      </c>
      <c r="AJ57" s="1"/>
      <c r="AK57" s="5" t="s">
        <v>38</v>
      </c>
      <c r="AL57" s="1" t="s">
        <v>40</v>
      </c>
    </row>
    <row r="58" spans="1:38" s="18" customFormat="1" ht="60" customHeight="1" x14ac:dyDescent="0.25">
      <c r="A58" s="1">
        <v>28</v>
      </c>
      <c r="B58" s="5" t="s">
        <v>26</v>
      </c>
      <c r="C58" s="5" t="s">
        <v>1541</v>
      </c>
      <c r="D58" s="5" t="s">
        <v>1549</v>
      </c>
      <c r="E58" s="5" t="s">
        <v>1550</v>
      </c>
      <c r="F58" s="5" t="s">
        <v>1550</v>
      </c>
      <c r="G58" s="5">
        <v>5</v>
      </c>
      <c r="H58" s="5" t="s">
        <v>1551</v>
      </c>
      <c r="I58" s="5" t="s">
        <v>1552</v>
      </c>
      <c r="J58" s="5" t="s">
        <v>1553</v>
      </c>
      <c r="K58" s="5" t="s">
        <v>1550</v>
      </c>
      <c r="L58" s="5">
        <v>33.288640999999998</v>
      </c>
      <c r="M58" s="5">
        <v>72.805515</v>
      </c>
      <c r="N58" s="5">
        <v>42</v>
      </c>
      <c r="O58" s="41" t="s">
        <v>1554</v>
      </c>
      <c r="P58" s="5">
        <v>8</v>
      </c>
      <c r="Q58" s="5" t="s">
        <v>294</v>
      </c>
      <c r="R58" s="5">
        <v>324</v>
      </c>
      <c r="S58" s="5">
        <v>310</v>
      </c>
      <c r="T58" s="5">
        <v>310</v>
      </c>
      <c r="U58" s="5">
        <v>0</v>
      </c>
      <c r="V58" s="5">
        <v>0</v>
      </c>
      <c r="W58" s="5">
        <v>4</v>
      </c>
      <c r="X58" s="241" t="s">
        <v>1555</v>
      </c>
      <c r="Y58" s="5">
        <v>300000</v>
      </c>
      <c r="Z58" s="41" t="s">
        <v>1556</v>
      </c>
      <c r="AA58" s="36">
        <v>200000</v>
      </c>
      <c r="AB58" s="5">
        <v>140000</v>
      </c>
      <c r="AC58" s="5">
        <v>210000</v>
      </c>
      <c r="AD58" s="36">
        <v>60000</v>
      </c>
      <c r="AE58" s="36">
        <v>60000</v>
      </c>
      <c r="AF58" s="5">
        <v>30000</v>
      </c>
      <c r="AG58" s="40" t="s">
        <v>936</v>
      </c>
      <c r="AH58" s="5">
        <v>300000</v>
      </c>
      <c r="AI58" s="5">
        <v>300000</v>
      </c>
      <c r="AJ58" s="5"/>
      <c r="AK58" s="5" t="s">
        <v>38</v>
      </c>
      <c r="AL58" s="1" t="s">
        <v>40</v>
      </c>
    </row>
    <row r="59" spans="1:38" s="18" customFormat="1" ht="60" customHeight="1" x14ac:dyDescent="0.25">
      <c r="A59" s="1">
        <f t="shared" si="4"/>
        <v>29</v>
      </c>
      <c r="B59" s="1" t="s">
        <v>1676</v>
      </c>
      <c r="C59" s="1" t="s">
        <v>27</v>
      </c>
      <c r="D59" s="1" t="s">
        <v>41</v>
      </c>
      <c r="E59" s="1" t="s">
        <v>41</v>
      </c>
      <c r="F59" s="1" t="s">
        <v>41</v>
      </c>
      <c r="G59" s="1">
        <v>7</v>
      </c>
      <c r="H59" s="1" t="s">
        <v>5082</v>
      </c>
      <c r="I59" s="1" t="s">
        <v>5083</v>
      </c>
      <c r="J59" s="5" t="s">
        <v>5084</v>
      </c>
      <c r="K59" s="1" t="str">
        <f t="shared" ref="K59:K63" si="9">E59</f>
        <v>Pindi Gheb</v>
      </c>
      <c r="L59" s="5">
        <v>33.244472999999999</v>
      </c>
      <c r="M59" s="5">
        <v>72.226484999999997</v>
      </c>
      <c r="N59" s="86">
        <f>4.2*2.47*8</f>
        <v>82.992000000000004</v>
      </c>
      <c r="O59" s="1" t="s">
        <v>5085</v>
      </c>
      <c r="P59" s="1">
        <v>0.42</v>
      </c>
      <c r="Q59" s="1" t="s">
        <v>294</v>
      </c>
      <c r="R59" s="1">
        <v>610</v>
      </c>
      <c r="S59" s="11">
        <v>610</v>
      </c>
      <c r="T59" s="11">
        <v>610</v>
      </c>
      <c r="U59" s="11" t="s">
        <v>38</v>
      </c>
      <c r="V59" s="11" t="s">
        <v>38</v>
      </c>
      <c r="W59" s="11">
        <v>14</v>
      </c>
      <c r="X59" s="87">
        <v>700010001881</v>
      </c>
      <c r="Y59" s="1">
        <v>300000</v>
      </c>
      <c r="Z59" s="1" t="s">
        <v>2681</v>
      </c>
      <c r="AA59" s="1">
        <v>200000</v>
      </c>
      <c r="AB59" s="1">
        <f t="shared" ref="AB59:AB63" si="10">AA59*0.7</f>
        <v>140000</v>
      </c>
      <c r="AC59" s="1">
        <v>210000</v>
      </c>
      <c r="AD59" s="1">
        <f t="shared" ref="AD59:AD63" si="11">AA59*0.3</f>
        <v>60000</v>
      </c>
      <c r="AE59" s="5">
        <v>60000</v>
      </c>
      <c r="AF59" s="5">
        <v>30000</v>
      </c>
      <c r="AG59" s="1" t="s">
        <v>5086</v>
      </c>
      <c r="AH59" s="1">
        <v>300000</v>
      </c>
      <c r="AI59" s="1">
        <f>AH59</f>
        <v>300000</v>
      </c>
      <c r="AJ59" s="1">
        <v>0</v>
      </c>
      <c r="AK59" s="5" t="s">
        <v>38</v>
      </c>
      <c r="AL59" s="1" t="s">
        <v>50</v>
      </c>
    </row>
    <row r="60" spans="1:38" s="18" customFormat="1" ht="60" customHeight="1" x14ac:dyDescent="0.25">
      <c r="A60" s="1">
        <v>29</v>
      </c>
      <c r="B60" s="1" t="s">
        <v>1676</v>
      </c>
      <c r="C60" s="1" t="s">
        <v>27</v>
      </c>
      <c r="D60" s="1" t="s">
        <v>41</v>
      </c>
      <c r="E60" s="1" t="s">
        <v>41</v>
      </c>
      <c r="F60" s="1" t="s">
        <v>41</v>
      </c>
      <c r="G60" s="1">
        <v>7</v>
      </c>
      <c r="H60" s="1" t="s">
        <v>5087</v>
      </c>
      <c r="I60" s="1" t="s">
        <v>5088</v>
      </c>
      <c r="J60" s="5" t="s">
        <v>5089</v>
      </c>
      <c r="K60" s="1" t="str">
        <f t="shared" si="9"/>
        <v>Pindi Gheb</v>
      </c>
      <c r="L60" s="11">
        <v>33.236283999999998</v>
      </c>
      <c r="M60" s="11">
        <v>72.213042999999999</v>
      </c>
      <c r="N60" s="86">
        <f>4*2.47*8</f>
        <v>79.040000000000006</v>
      </c>
      <c r="O60" s="1" t="s">
        <v>5085</v>
      </c>
      <c r="P60" s="1">
        <v>0.42</v>
      </c>
      <c r="Q60" s="1" t="s">
        <v>294</v>
      </c>
      <c r="R60" s="1">
        <v>560</v>
      </c>
      <c r="S60" s="11">
        <v>560</v>
      </c>
      <c r="T60" s="11">
        <v>560</v>
      </c>
      <c r="U60" s="11" t="s">
        <v>38</v>
      </c>
      <c r="V60" s="11" t="s">
        <v>38</v>
      </c>
      <c r="W60" s="11">
        <v>14</v>
      </c>
      <c r="X60" s="12" t="s">
        <v>5090</v>
      </c>
      <c r="Y60" s="1">
        <v>300000</v>
      </c>
      <c r="Z60" s="1" t="s">
        <v>2681</v>
      </c>
      <c r="AA60" s="1">
        <v>200000</v>
      </c>
      <c r="AB60" s="1">
        <f t="shared" si="10"/>
        <v>140000</v>
      </c>
      <c r="AC60" s="1">
        <v>210000</v>
      </c>
      <c r="AD60" s="1">
        <f t="shared" si="11"/>
        <v>60000</v>
      </c>
      <c r="AE60" s="5">
        <v>60000</v>
      </c>
      <c r="AF60" s="5">
        <v>30000</v>
      </c>
      <c r="AG60" s="1" t="s">
        <v>5086</v>
      </c>
      <c r="AH60" s="1">
        <v>300000</v>
      </c>
      <c r="AI60" s="1">
        <f t="shared" ref="AI60:AI63" si="12">AH60</f>
        <v>300000</v>
      </c>
      <c r="AJ60" s="1">
        <v>0</v>
      </c>
      <c r="AK60" s="5" t="s">
        <v>38</v>
      </c>
      <c r="AL60" s="1" t="s">
        <v>50</v>
      </c>
    </row>
    <row r="61" spans="1:38" s="18" customFormat="1" ht="60" customHeight="1" x14ac:dyDescent="0.25">
      <c r="A61" s="1">
        <f t="shared" si="4"/>
        <v>30</v>
      </c>
      <c r="B61" s="1" t="s">
        <v>1676</v>
      </c>
      <c r="C61" s="1" t="s">
        <v>27</v>
      </c>
      <c r="D61" s="1" t="s">
        <v>109</v>
      </c>
      <c r="E61" s="1" t="s">
        <v>51</v>
      </c>
      <c r="F61" s="1" t="s">
        <v>52</v>
      </c>
      <c r="G61" s="1">
        <v>5</v>
      </c>
      <c r="H61" s="1" t="s">
        <v>1677</v>
      </c>
      <c r="I61" s="1" t="s">
        <v>1678</v>
      </c>
      <c r="J61" s="5" t="s">
        <v>1679</v>
      </c>
      <c r="K61" s="1" t="str">
        <f t="shared" si="9"/>
        <v>Lund</v>
      </c>
      <c r="L61" s="5">
        <v>33.397705999999999</v>
      </c>
      <c r="M61" s="5">
        <v>72.453434000000001</v>
      </c>
      <c r="N61" s="86">
        <f>5.24*2.47*8</f>
        <v>103.54240000000001</v>
      </c>
      <c r="O61" s="1" t="s">
        <v>4442</v>
      </c>
      <c r="P61" s="1">
        <v>0.42</v>
      </c>
      <c r="Q61" s="1" t="s">
        <v>294</v>
      </c>
      <c r="R61" s="1">
        <v>588</v>
      </c>
      <c r="S61" s="5">
        <v>588</v>
      </c>
      <c r="T61" s="5">
        <v>588</v>
      </c>
      <c r="U61" s="5" t="s">
        <v>38</v>
      </c>
      <c r="V61" s="5" t="s">
        <v>38</v>
      </c>
      <c r="W61" s="5">
        <v>6</v>
      </c>
      <c r="X61" s="88" t="s">
        <v>5091</v>
      </c>
      <c r="Y61" s="1">
        <v>300000</v>
      </c>
      <c r="Z61" s="1" t="s">
        <v>5092</v>
      </c>
      <c r="AA61" s="1">
        <v>200000</v>
      </c>
      <c r="AB61" s="1">
        <f t="shared" si="10"/>
        <v>140000</v>
      </c>
      <c r="AC61" s="1">
        <f t="shared" ref="AC61:AC63" si="13">300000*0.7</f>
        <v>210000</v>
      </c>
      <c r="AD61" s="1">
        <f t="shared" si="11"/>
        <v>60000</v>
      </c>
      <c r="AE61" s="5">
        <f t="shared" ref="AE61:AE63" si="14">300000*0.2</f>
        <v>60000</v>
      </c>
      <c r="AF61" s="5">
        <f t="shared" ref="AF61:AF63" si="15">300000*0.1</f>
        <v>30000</v>
      </c>
      <c r="AG61" s="1" t="s">
        <v>2818</v>
      </c>
      <c r="AH61" s="1">
        <v>300000</v>
      </c>
      <c r="AI61" s="1">
        <f t="shared" si="12"/>
        <v>300000</v>
      </c>
      <c r="AJ61" s="5">
        <f t="shared" ref="AJ61:AJ63" si="16">AH61-AI61</f>
        <v>0</v>
      </c>
      <c r="AK61" s="5" t="s">
        <v>38</v>
      </c>
      <c r="AL61" s="1" t="s">
        <v>50</v>
      </c>
    </row>
    <row r="62" spans="1:38" s="18" customFormat="1" ht="60" customHeight="1" x14ac:dyDescent="0.25">
      <c r="A62" s="1">
        <v>30</v>
      </c>
      <c r="B62" s="1" t="s">
        <v>1676</v>
      </c>
      <c r="C62" s="1" t="s">
        <v>27</v>
      </c>
      <c r="D62" s="1" t="s">
        <v>109</v>
      </c>
      <c r="E62" s="1" t="s">
        <v>51</v>
      </c>
      <c r="F62" s="1" t="s">
        <v>52</v>
      </c>
      <c r="G62" s="1">
        <v>5</v>
      </c>
      <c r="H62" s="5" t="s">
        <v>5093</v>
      </c>
      <c r="I62" s="1" t="s">
        <v>2210</v>
      </c>
      <c r="J62" s="1" t="s">
        <v>5094</v>
      </c>
      <c r="K62" s="1" t="str">
        <f t="shared" si="9"/>
        <v>Lund</v>
      </c>
      <c r="L62" s="5">
        <v>33.406401000000002</v>
      </c>
      <c r="M62" s="5">
        <v>72.463320999999993</v>
      </c>
      <c r="N62" s="86">
        <f>4.05*2.47*8</f>
        <v>80.028000000000006</v>
      </c>
      <c r="O62" s="1" t="s">
        <v>5095</v>
      </c>
      <c r="P62" s="1">
        <v>0.42</v>
      </c>
      <c r="Q62" s="1" t="s">
        <v>294</v>
      </c>
      <c r="R62" s="1">
        <v>660</v>
      </c>
      <c r="S62" s="5">
        <v>660</v>
      </c>
      <c r="T62" s="5">
        <v>660</v>
      </c>
      <c r="U62" s="5" t="s">
        <v>38</v>
      </c>
      <c r="V62" s="5" t="s">
        <v>38</v>
      </c>
      <c r="W62" s="5">
        <v>9</v>
      </c>
      <c r="X62" s="88" t="s">
        <v>5096</v>
      </c>
      <c r="Y62" s="1">
        <v>300000</v>
      </c>
      <c r="Z62" s="1" t="s">
        <v>2681</v>
      </c>
      <c r="AA62" s="1">
        <v>200000</v>
      </c>
      <c r="AB62" s="1">
        <f t="shared" si="10"/>
        <v>140000</v>
      </c>
      <c r="AC62" s="1">
        <f t="shared" si="13"/>
        <v>210000</v>
      </c>
      <c r="AD62" s="1">
        <f t="shared" si="11"/>
        <v>60000</v>
      </c>
      <c r="AE62" s="5">
        <f t="shared" si="14"/>
        <v>60000</v>
      </c>
      <c r="AF62" s="5">
        <f t="shared" si="15"/>
        <v>30000</v>
      </c>
      <c r="AG62" s="5" t="s">
        <v>2514</v>
      </c>
      <c r="AH62" s="1">
        <v>300000</v>
      </c>
      <c r="AI62" s="1">
        <f t="shared" si="12"/>
        <v>300000</v>
      </c>
      <c r="AJ62" s="5">
        <f t="shared" si="16"/>
        <v>0</v>
      </c>
      <c r="AK62" s="5" t="s">
        <v>38</v>
      </c>
      <c r="AL62" s="1" t="s">
        <v>50</v>
      </c>
    </row>
    <row r="63" spans="1:38" s="18" customFormat="1" ht="60" customHeight="1" x14ac:dyDescent="0.25">
      <c r="A63" s="1">
        <f t="shared" si="4"/>
        <v>31</v>
      </c>
      <c r="B63" s="1" t="s">
        <v>1676</v>
      </c>
      <c r="C63" s="1" t="s">
        <v>27</v>
      </c>
      <c r="D63" s="1" t="s">
        <v>109</v>
      </c>
      <c r="E63" s="1" t="s">
        <v>51</v>
      </c>
      <c r="F63" s="1" t="s">
        <v>52</v>
      </c>
      <c r="G63" s="1">
        <v>5</v>
      </c>
      <c r="H63" s="1" t="s">
        <v>5097</v>
      </c>
      <c r="I63" s="1" t="s">
        <v>5098</v>
      </c>
      <c r="J63" s="1" t="s">
        <v>5094</v>
      </c>
      <c r="K63" s="1" t="str">
        <f t="shared" si="9"/>
        <v>Lund</v>
      </c>
      <c r="L63" s="5">
        <v>33.4030615</v>
      </c>
      <c r="M63" s="5">
        <v>72.469859999999997</v>
      </c>
      <c r="N63" s="86">
        <f>4.3*2.47*8</f>
        <v>84.968000000000004</v>
      </c>
      <c r="O63" s="1" t="s">
        <v>5099</v>
      </c>
      <c r="P63" s="1">
        <v>0.42</v>
      </c>
      <c r="Q63" s="1" t="s">
        <v>294</v>
      </c>
      <c r="R63" s="1">
        <v>700</v>
      </c>
      <c r="S63" s="5">
        <v>700</v>
      </c>
      <c r="T63" s="5">
        <v>700</v>
      </c>
      <c r="U63" s="5" t="s">
        <v>38</v>
      </c>
      <c r="V63" s="5" t="s">
        <v>38</v>
      </c>
      <c r="W63" s="5">
        <v>10</v>
      </c>
      <c r="X63" s="88" t="s">
        <v>5100</v>
      </c>
      <c r="Y63" s="1">
        <v>300000</v>
      </c>
      <c r="Z63" s="1" t="s">
        <v>5099</v>
      </c>
      <c r="AA63" s="1">
        <v>200000</v>
      </c>
      <c r="AB63" s="1">
        <f t="shared" si="10"/>
        <v>140000</v>
      </c>
      <c r="AC63" s="1">
        <f t="shared" si="13"/>
        <v>210000</v>
      </c>
      <c r="AD63" s="1">
        <f t="shared" si="11"/>
        <v>60000</v>
      </c>
      <c r="AE63" s="5">
        <f t="shared" si="14"/>
        <v>60000</v>
      </c>
      <c r="AF63" s="5">
        <f t="shared" si="15"/>
        <v>30000</v>
      </c>
      <c r="AG63" s="5" t="s">
        <v>2514</v>
      </c>
      <c r="AH63" s="1">
        <v>300000</v>
      </c>
      <c r="AI63" s="1">
        <f t="shared" si="12"/>
        <v>300000</v>
      </c>
      <c r="AJ63" s="5">
        <f t="shared" si="16"/>
        <v>0</v>
      </c>
      <c r="AK63" s="5" t="s">
        <v>38</v>
      </c>
      <c r="AL63" s="1" t="s">
        <v>50</v>
      </c>
    </row>
    <row r="64" spans="1:38" s="18" customFormat="1" ht="60" customHeight="1" x14ac:dyDescent="0.25">
      <c r="A64" s="1">
        <v>31</v>
      </c>
      <c r="B64" s="1" t="s">
        <v>1676</v>
      </c>
      <c r="C64" s="1" t="s">
        <v>27</v>
      </c>
      <c r="D64" s="1" t="s">
        <v>109</v>
      </c>
      <c r="E64" s="1" t="s">
        <v>110</v>
      </c>
      <c r="F64" s="1" t="s">
        <v>110</v>
      </c>
      <c r="G64" s="1">
        <v>9</v>
      </c>
      <c r="H64" s="1" t="s">
        <v>5101</v>
      </c>
      <c r="I64" s="1" t="s">
        <v>2489</v>
      </c>
      <c r="J64" s="1" t="s">
        <v>292</v>
      </c>
      <c r="K64" s="1" t="s">
        <v>110</v>
      </c>
      <c r="L64" s="5">
        <v>33.413975200000003</v>
      </c>
      <c r="M64" s="5">
        <v>72.625451740000003</v>
      </c>
      <c r="N64" s="86">
        <v>98.800000000000011</v>
      </c>
      <c r="O64" s="1" t="s">
        <v>5102</v>
      </c>
      <c r="P64" s="1">
        <v>0.42</v>
      </c>
      <c r="Q64" s="1" t="s">
        <v>294</v>
      </c>
      <c r="R64" s="1">
        <v>665</v>
      </c>
      <c r="S64" s="5">
        <v>665</v>
      </c>
      <c r="T64" s="5">
        <v>665</v>
      </c>
      <c r="U64" s="5" t="s">
        <v>38</v>
      </c>
      <c r="V64" s="5" t="s">
        <v>38</v>
      </c>
      <c r="W64" s="5">
        <v>9</v>
      </c>
      <c r="X64" s="88" t="s">
        <v>5103</v>
      </c>
      <c r="Y64" s="1">
        <v>300000</v>
      </c>
      <c r="Z64" s="1" t="s">
        <v>5102</v>
      </c>
      <c r="AA64" s="1">
        <v>200000</v>
      </c>
      <c r="AB64" s="1">
        <v>140000</v>
      </c>
      <c r="AC64" s="1">
        <v>210000</v>
      </c>
      <c r="AD64" s="1">
        <v>60000</v>
      </c>
      <c r="AE64" s="1">
        <v>60000</v>
      </c>
      <c r="AF64" s="1">
        <v>30000</v>
      </c>
      <c r="AG64" s="1" t="s">
        <v>5104</v>
      </c>
      <c r="AH64" s="1">
        <v>300000</v>
      </c>
      <c r="AI64" s="1">
        <v>300000</v>
      </c>
      <c r="AJ64" s="1" t="s">
        <v>38</v>
      </c>
      <c r="AK64" s="5" t="s">
        <v>38</v>
      </c>
      <c r="AL64" s="1" t="s">
        <v>50</v>
      </c>
    </row>
    <row r="65" spans="1:38" s="18" customFormat="1" ht="60" customHeight="1" x14ac:dyDescent="0.25">
      <c r="A65" s="1">
        <f t="shared" si="4"/>
        <v>32</v>
      </c>
      <c r="B65" s="1" t="s">
        <v>1676</v>
      </c>
      <c r="C65" s="1" t="s">
        <v>27</v>
      </c>
      <c r="D65" s="1" t="s">
        <v>28</v>
      </c>
      <c r="E65" s="1" t="s">
        <v>5105</v>
      </c>
      <c r="F65" s="1" t="s">
        <v>5106</v>
      </c>
      <c r="G65" s="1">
        <v>5</v>
      </c>
      <c r="H65" s="1" t="s">
        <v>5107</v>
      </c>
      <c r="I65" s="1" t="s">
        <v>5108</v>
      </c>
      <c r="J65" s="5" t="s">
        <v>5109</v>
      </c>
      <c r="K65" s="1" t="s">
        <v>5105</v>
      </c>
      <c r="L65" s="1" t="s">
        <v>5110</v>
      </c>
      <c r="M65" s="1" t="s">
        <v>5111</v>
      </c>
      <c r="N65" s="86">
        <v>80</v>
      </c>
      <c r="O65" s="1" t="s">
        <v>5102</v>
      </c>
      <c r="P65" s="1">
        <v>0.42</v>
      </c>
      <c r="Q65" s="1" t="s">
        <v>294</v>
      </c>
      <c r="R65" s="1">
        <v>636</v>
      </c>
      <c r="S65" s="11">
        <v>636</v>
      </c>
      <c r="T65" s="11">
        <v>636</v>
      </c>
      <c r="U65" s="11" t="s">
        <v>38</v>
      </c>
      <c r="V65" s="11" t="s">
        <v>38</v>
      </c>
      <c r="W65" s="11">
        <v>4</v>
      </c>
      <c r="X65" s="87" t="s">
        <v>5112</v>
      </c>
      <c r="Y65" s="1">
        <v>300000</v>
      </c>
      <c r="Z65" s="1" t="s">
        <v>5102</v>
      </c>
      <c r="AA65" s="1">
        <v>200000</v>
      </c>
      <c r="AB65" s="1">
        <v>140000</v>
      </c>
      <c r="AC65" s="1">
        <v>210000</v>
      </c>
      <c r="AD65" s="1">
        <v>60000</v>
      </c>
      <c r="AE65" s="5">
        <v>60000</v>
      </c>
      <c r="AF65" s="5">
        <v>30000</v>
      </c>
      <c r="AG65" s="1" t="s">
        <v>5113</v>
      </c>
      <c r="AH65" s="1">
        <v>300000</v>
      </c>
      <c r="AI65" s="1">
        <v>300000</v>
      </c>
      <c r="AJ65" s="1" t="s">
        <v>38</v>
      </c>
      <c r="AK65" s="5" t="s">
        <v>38</v>
      </c>
      <c r="AL65" s="1" t="s">
        <v>50</v>
      </c>
    </row>
    <row r="66" spans="1:38" s="18" customFormat="1" ht="60" customHeight="1" x14ac:dyDescent="0.25">
      <c r="A66" s="1">
        <v>32</v>
      </c>
      <c r="B66" s="5" t="s">
        <v>1676</v>
      </c>
      <c r="C66" s="5" t="s">
        <v>27</v>
      </c>
      <c r="D66" s="5" t="s">
        <v>41</v>
      </c>
      <c r="E66" s="5" t="s">
        <v>5114</v>
      </c>
      <c r="F66" s="5" t="s">
        <v>41</v>
      </c>
      <c r="G66" s="5">
        <v>5</v>
      </c>
      <c r="H66" s="5" t="s">
        <v>5115</v>
      </c>
      <c r="I66" s="5" t="s">
        <v>5116</v>
      </c>
      <c r="J66" s="5" t="s">
        <v>5117</v>
      </c>
      <c r="K66" s="5" t="str">
        <f t="shared" ref="K66:K69" si="17">E66</f>
        <v>Dhak Arazi</v>
      </c>
      <c r="L66" s="5">
        <v>32.415799999999997</v>
      </c>
      <c r="M66" s="5">
        <v>73.127300000000005</v>
      </c>
      <c r="N66" s="89">
        <v>80</v>
      </c>
      <c r="O66" s="5" t="s">
        <v>5085</v>
      </c>
      <c r="P66" s="5">
        <v>0.42299999999999999</v>
      </c>
      <c r="Q66" s="5" t="s">
        <v>294</v>
      </c>
      <c r="R66" s="5">
        <v>548</v>
      </c>
      <c r="S66" s="11">
        <v>548</v>
      </c>
      <c r="T66" s="11">
        <v>548</v>
      </c>
      <c r="U66" s="11" t="s">
        <v>38</v>
      </c>
      <c r="V66" s="11" t="s">
        <v>38</v>
      </c>
      <c r="W66" s="11">
        <v>12</v>
      </c>
      <c r="X66" s="90" t="s">
        <v>5118</v>
      </c>
      <c r="Y66" s="1">
        <v>300000</v>
      </c>
      <c r="Z66" s="5" t="s">
        <v>2681</v>
      </c>
      <c r="AA66" s="5">
        <v>200000</v>
      </c>
      <c r="AB66" s="5">
        <f t="shared" ref="AB66:AB69" si="18">AA66*0.7</f>
        <v>140000</v>
      </c>
      <c r="AC66" s="5">
        <v>210000</v>
      </c>
      <c r="AD66" s="5">
        <f t="shared" ref="AD66:AD69" si="19">AA66*0.3</f>
        <v>60000</v>
      </c>
      <c r="AE66" s="5">
        <v>60000</v>
      </c>
      <c r="AF66" s="5">
        <v>30000</v>
      </c>
      <c r="AG66" s="5" t="s">
        <v>5086</v>
      </c>
      <c r="AH66" s="5">
        <v>300000</v>
      </c>
      <c r="AI66" s="5">
        <v>300000</v>
      </c>
      <c r="AJ66" s="5">
        <v>0</v>
      </c>
      <c r="AK66" s="5" t="s">
        <v>38</v>
      </c>
      <c r="AL66" s="1" t="s">
        <v>50</v>
      </c>
    </row>
    <row r="67" spans="1:38" s="18" customFormat="1" ht="60" customHeight="1" x14ac:dyDescent="0.25">
      <c r="A67" s="1">
        <f t="shared" si="4"/>
        <v>33</v>
      </c>
      <c r="B67" s="5" t="s">
        <v>1676</v>
      </c>
      <c r="C67" s="5" t="s">
        <v>27</v>
      </c>
      <c r="D67" s="5" t="s">
        <v>109</v>
      </c>
      <c r="E67" s="5" t="s">
        <v>5119</v>
      </c>
      <c r="F67" s="5" t="s">
        <v>5119</v>
      </c>
      <c r="G67" s="5">
        <v>5</v>
      </c>
      <c r="H67" s="5" t="s">
        <v>5120</v>
      </c>
      <c r="I67" s="5" t="s">
        <v>5121</v>
      </c>
      <c r="J67" s="35" t="s">
        <v>5122</v>
      </c>
      <c r="K67" s="5" t="str">
        <f t="shared" si="17"/>
        <v>Bahter</v>
      </c>
      <c r="L67" s="5">
        <v>33.399099999999997</v>
      </c>
      <c r="M67" s="5">
        <v>72.443200000000004</v>
      </c>
      <c r="N67" s="89">
        <v>116.04</v>
      </c>
      <c r="O67" s="5" t="s">
        <v>5123</v>
      </c>
      <c r="P67" s="5">
        <v>0.42000000000000004</v>
      </c>
      <c r="Q67" s="5" t="s">
        <v>294</v>
      </c>
      <c r="R67" s="5">
        <v>700</v>
      </c>
      <c r="S67" s="5">
        <v>700</v>
      </c>
      <c r="T67" s="5">
        <v>700</v>
      </c>
      <c r="U67" s="11" t="s">
        <v>38</v>
      </c>
      <c r="V67" s="11" t="s">
        <v>38</v>
      </c>
      <c r="W67" s="5">
        <v>9</v>
      </c>
      <c r="X67" s="35" t="s">
        <v>5124</v>
      </c>
      <c r="Y67" s="1">
        <v>300000</v>
      </c>
      <c r="Z67" s="5" t="s">
        <v>1711</v>
      </c>
      <c r="AA67" s="5">
        <v>200000</v>
      </c>
      <c r="AB67" s="5">
        <f t="shared" si="18"/>
        <v>140000</v>
      </c>
      <c r="AC67" s="5">
        <f t="shared" ref="AC67:AC69" si="20">300000*0.7</f>
        <v>210000</v>
      </c>
      <c r="AD67" s="5">
        <f t="shared" si="19"/>
        <v>60000</v>
      </c>
      <c r="AE67" s="11">
        <f t="shared" ref="AE67:AE69" si="21">300000*0.2</f>
        <v>60000</v>
      </c>
      <c r="AF67" s="11">
        <f t="shared" ref="AF67:AF69" si="22">300000*0.1</f>
        <v>30000</v>
      </c>
      <c r="AG67" s="11" t="s">
        <v>5104</v>
      </c>
      <c r="AH67" s="11">
        <f t="shared" ref="AH67:AH69" si="23">AF67+AE67+AC67</f>
        <v>300000</v>
      </c>
      <c r="AI67" s="11">
        <f t="shared" ref="AI67:AI69" si="24">AF67+AE67+AC67</f>
        <v>300000</v>
      </c>
      <c r="AJ67" s="11">
        <f t="shared" ref="AJ67:AJ69" si="25">AH67-AI67</f>
        <v>0</v>
      </c>
      <c r="AK67" s="5" t="s">
        <v>38</v>
      </c>
      <c r="AL67" s="1" t="s">
        <v>50</v>
      </c>
    </row>
    <row r="68" spans="1:38" s="18" customFormat="1" ht="60" customHeight="1" x14ac:dyDescent="0.25">
      <c r="A68" s="1">
        <v>33</v>
      </c>
      <c r="B68" s="5" t="s">
        <v>1676</v>
      </c>
      <c r="C68" s="5" t="s">
        <v>27</v>
      </c>
      <c r="D68" s="5" t="s">
        <v>109</v>
      </c>
      <c r="E68" s="5" t="s">
        <v>1693</v>
      </c>
      <c r="F68" s="11" t="s">
        <v>5125</v>
      </c>
      <c r="G68" s="5">
        <v>5</v>
      </c>
      <c r="H68" s="5" t="s">
        <v>5126</v>
      </c>
      <c r="I68" s="5" t="s">
        <v>5127</v>
      </c>
      <c r="J68" s="5" t="s">
        <v>5128</v>
      </c>
      <c r="K68" s="5" t="str">
        <f t="shared" si="17"/>
        <v>Phamra Khalsa</v>
      </c>
      <c r="L68" s="5">
        <v>33.392099999999999</v>
      </c>
      <c r="M68" s="5">
        <v>72.356099999999984</v>
      </c>
      <c r="N68" s="89">
        <f>6.39*2.47*8</f>
        <v>126.2664</v>
      </c>
      <c r="O68" s="5" t="s">
        <v>5129</v>
      </c>
      <c r="P68" s="5">
        <v>0.42000000000000004</v>
      </c>
      <c r="Q68" s="5" t="s">
        <v>294</v>
      </c>
      <c r="R68" s="5">
        <v>655</v>
      </c>
      <c r="S68" s="5">
        <v>655</v>
      </c>
      <c r="T68" s="5">
        <v>655</v>
      </c>
      <c r="U68" s="11" t="s">
        <v>38</v>
      </c>
      <c r="V68" s="11" t="s">
        <v>38</v>
      </c>
      <c r="W68" s="5">
        <v>10</v>
      </c>
      <c r="X68" s="243" t="s">
        <v>5130</v>
      </c>
      <c r="Y68" s="1">
        <v>300000</v>
      </c>
      <c r="Z68" s="5" t="s">
        <v>5102</v>
      </c>
      <c r="AA68" s="5">
        <v>200000</v>
      </c>
      <c r="AB68" s="5">
        <f t="shared" si="18"/>
        <v>140000</v>
      </c>
      <c r="AC68" s="5">
        <f t="shared" si="20"/>
        <v>210000</v>
      </c>
      <c r="AD68" s="5">
        <f t="shared" si="19"/>
        <v>60000</v>
      </c>
      <c r="AE68" s="11">
        <f t="shared" si="21"/>
        <v>60000</v>
      </c>
      <c r="AF68" s="11">
        <f t="shared" si="22"/>
        <v>30000</v>
      </c>
      <c r="AG68" s="11" t="s">
        <v>5104</v>
      </c>
      <c r="AH68" s="11">
        <f t="shared" si="23"/>
        <v>300000</v>
      </c>
      <c r="AI68" s="11">
        <f t="shared" si="24"/>
        <v>300000</v>
      </c>
      <c r="AJ68" s="11">
        <f t="shared" si="25"/>
        <v>0</v>
      </c>
      <c r="AK68" s="5" t="s">
        <v>38</v>
      </c>
      <c r="AL68" s="1" t="s">
        <v>50</v>
      </c>
    </row>
    <row r="69" spans="1:38" s="18" customFormat="1" ht="60" customHeight="1" x14ac:dyDescent="0.25">
      <c r="A69" s="1">
        <f t="shared" ref="A69:A131" si="26">A68+1</f>
        <v>34</v>
      </c>
      <c r="B69" s="5" t="s">
        <v>1676</v>
      </c>
      <c r="C69" s="5" t="s">
        <v>27</v>
      </c>
      <c r="D69" s="5" t="s">
        <v>109</v>
      </c>
      <c r="E69" s="5" t="s">
        <v>51</v>
      </c>
      <c r="F69" s="5" t="s">
        <v>52</v>
      </c>
      <c r="G69" s="5">
        <v>7</v>
      </c>
      <c r="H69" s="5" t="s">
        <v>5131</v>
      </c>
      <c r="I69" s="5" t="s">
        <v>5132</v>
      </c>
      <c r="J69" s="11" t="s">
        <v>2211</v>
      </c>
      <c r="K69" s="5" t="str">
        <f t="shared" si="17"/>
        <v>Lund</v>
      </c>
      <c r="L69" s="11">
        <v>33.399900000000002</v>
      </c>
      <c r="M69" s="11">
        <v>72.459699999999998</v>
      </c>
      <c r="N69" s="89">
        <f>4.04*2.47*8</f>
        <v>79.830400000000012</v>
      </c>
      <c r="O69" s="5" t="s">
        <v>5133</v>
      </c>
      <c r="P69" s="5">
        <v>0.42000000000000004</v>
      </c>
      <c r="Q69" s="5" t="s">
        <v>294</v>
      </c>
      <c r="R69" s="5">
        <v>680</v>
      </c>
      <c r="S69" s="5">
        <v>680</v>
      </c>
      <c r="T69" s="5">
        <v>680</v>
      </c>
      <c r="U69" s="11" t="s">
        <v>38</v>
      </c>
      <c r="V69" s="11" t="s">
        <v>38</v>
      </c>
      <c r="W69" s="5">
        <v>8</v>
      </c>
      <c r="X69" s="243" t="s">
        <v>5134</v>
      </c>
      <c r="Y69" s="1">
        <v>300000</v>
      </c>
      <c r="Z69" s="5" t="s">
        <v>1697</v>
      </c>
      <c r="AA69" s="5">
        <v>200000</v>
      </c>
      <c r="AB69" s="5">
        <f t="shared" si="18"/>
        <v>140000</v>
      </c>
      <c r="AC69" s="5">
        <f t="shared" si="20"/>
        <v>210000</v>
      </c>
      <c r="AD69" s="5">
        <f t="shared" si="19"/>
        <v>60000</v>
      </c>
      <c r="AE69" s="11">
        <f t="shared" si="21"/>
        <v>60000</v>
      </c>
      <c r="AF69" s="11">
        <f t="shared" si="22"/>
        <v>30000</v>
      </c>
      <c r="AG69" s="11" t="s">
        <v>2158</v>
      </c>
      <c r="AH69" s="11">
        <f t="shared" si="23"/>
        <v>300000</v>
      </c>
      <c r="AI69" s="11">
        <f t="shared" si="24"/>
        <v>300000</v>
      </c>
      <c r="AJ69" s="11">
        <f t="shared" si="25"/>
        <v>0</v>
      </c>
      <c r="AK69" s="5" t="s">
        <v>38</v>
      </c>
      <c r="AL69" s="1" t="s">
        <v>50</v>
      </c>
    </row>
    <row r="70" spans="1:38" s="18" customFormat="1" ht="60" customHeight="1" x14ac:dyDescent="0.25">
      <c r="A70" s="1">
        <v>34</v>
      </c>
      <c r="B70" s="1" t="s">
        <v>1676</v>
      </c>
      <c r="C70" s="1" t="s">
        <v>314</v>
      </c>
      <c r="D70" s="1" t="s">
        <v>314</v>
      </c>
      <c r="E70" s="1" t="s">
        <v>5135</v>
      </c>
      <c r="F70" s="1" t="s">
        <v>5136</v>
      </c>
      <c r="G70" s="1">
        <v>6</v>
      </c>
      <c r="H70" s="1" t="s">
        <v>5137</v>
      </c>
      <c r="I70" s="1" t="s">
        <v>5138</v>
      </c>
      <c r="J70" s="1" t="s">
        <v>5139</v>
      </c>
      <c r="K70" s="1" t="s">
        <v>5140</v>
      </c>
      <c r="L70" s="1" t="s">
        <v>5141</v>
      </c>
      <c r="M70" s="1">
        <v>70.976040999999995</v>
      </c>
      <c r="N70" s="1">
        <v>320</v>
      </c>
      <c r="O70" s="1" t="s">
        <v>5142</v>
      </c>
      <c r="P70" s="1">
        <v>1.05</v>
      </c>
      <c r="Q70" s="1" t="s">
        <v>334</v>
      </c>
      <c r="R70" s="1">
        <v>300</v>
      </c>
      <c r="S70" s="1">
        <v>300</v>
      </c>
      <c r="T70" s="1">
        <v>283</v>
      </c>
      <c r="U70" s="1">
        <v>16</v>
      </c>
      <c r="V70" s="1">
        <v>16</v>
      </c>
      <c r="W70" s="1">
        <v>1</v>
      </c>
      <c r="X70" s="1" t="s">
        <v>5143</v>
      </c>
      <c r="Y70" s="1">
        <v>300000</v>
      </c>
      <c r="Z70" s="1" t="s">
        <v>5144</v>
      </c>
      <c r="AA70" s="1">
        <v>200000</v>
      </c>
      <c r="AB70" s="1">
        <v>140000</v>
      </c>
      <c r="AC70" s="1">
        <v>210000</v>
      </c>
      <c r="AD70" s="1">
        <v>60000</v>
      </c>
      <c r="AE70" s="1">
        <v>60000</v>
      </c>
      <c r="AF70" s="1">
        <v>30000</v>
      </c>
      <c r="AG70" s="12" t="s">
        <v>5145</v>
      </c>
      <c r="AH70" s="1">
        <v>300000</v>
      </c>
      <c r="AI70" s="1">
        <v>300000</v>
      </c>
      <c r="AJ70" s="5" t="s">
        <v>348</v>
      </c>
      <c r="AK70" s="5" t="s">
        <v>38</v>
      </c>
      <c r="AL70" s="1" t="s">
        <v>50</v>
      </c>
    </row>
    <row r="71" spans="1:38" s="18" customFormat="1" ht="60" customHeight="1" x14ac:dyDescent="0.25">
      <c r="A71" s="1">
        <f t="shared" si="26"/>
        <v>35</v>
      </c>
      <c r="B71" s="1" t="s">
        <v>1676</v>
      </c>
      <c r="C71" s="1" t="s">
        <v>314</v>
      </c>
      <c r="D71" s="1" t="s">
        <v>314</v>
      </c>
      <c r="E71" s="1" t="s">
        <v>5146</v>
      </c>
      <c r="F71" s="1" t="s">
        <v>5146</v>
      </c>
      <c r="G71" s="1">
        <v>7</v>
      </c>
      <c r="H71" s="1" t="s">
        <v>5147</v>
      </c>
      <c r="I71" s="1" t="s">
        <v>5148</v>
      </c>
      <c r="J71" s="1" t="s">
        <v>5149</v>
      </c>
      <c r="K71" s="1" t="s">
        <v>5146</v>
      </c>
      <c r="L71" s="1" t="s">
        <v>5150</v>
      </c>
      <c r="M71" s="1">
        <v>70.912509999999997</v>
      </c>
      <c r="N71" s="1">
        <v>80</v>
      </c>
      <c r="O71" s="1" t="s">
        <v>5151</v>
      </c>
      <c r="P71" s="67">
        <v>1</v>
      </c>
      <c r="Q71" s="1" t="s">
        <v>334</v>
      </c>
      <c r="R71" s="1">
        <v>323</v>
      </c>
      <c r="S71" s="1">
        <v>300</v>
      </c>
      <c r="T71" s="1">
        <v>300</v>
      </c>
      <c r="U71" s="1">
        <v>16</v>
      </c>
      <c r="V71" s="1">
        <v>16</v>
      </c>
      <c r="W71" s="1">
        <v>1</v>
      </c>
      <c r="X71" s="1" t="s">
        <v>5152</v>
      </c>
      <c r="Y71" s="1">
        <v>300000</v>
      </c>
      <c r="Z71" s="1" t="s">
        <v>5153</v>
      </c>
      <c r="AA71" s="1">
        <v>200000</v>
      </c>
      <c r="AB71" s="1">
        <v>140000</v>
      </c>
      <c r="AC71" s="1">
        <v>210000</v>
      </c>
      <c r="AD71" s="1">
        <v>60000</v>
      </c>
      <c r="AE71" s="1">
        <v>60000</v>
      </c>
      <c r="AF71" s="1">
        <v>30000</v>
      </c>
      <c r="AG71" s="12" t="s">
        <v>5154</v>
      </c>
      <c r="AH71" s="1">
        <v>300000</v>
      </c>
      <c r="AI71" s="1">
        <v>300000</v>
      </c>
      <c r="AJ71" s="5" t="s">
        <v>348</v>
      </c>
      <c r="AK71" s="5" t="s">
        <v>38</v>
      </c>
      <c r="AL71" s="1" t="s">
        <v>50</v>
      </c>
    </row>
    <row r="72" spans="1:38" s="18" customFormat="1" ht="60" customHeight="1" x14ac:dyDescent="0.25">
      <c r="A72" s="1">
        <v>35</v>
      </c>
      <c r="B72" s="1" t="s">
        <v>1676</v>
      </c>
      <c r="C72" s="1" t="s">
        <v>314</v>
      </c>
      <c r="D72" s="1" t="s">
        <v>314</v>
      </c>
      <c r="E72" s="1" t="s">
        <v>5155</v>
      </c>
      <c r="F72" s="1" t="s">
        <v>5156</v>
      </c>
      <c r="G72" s="1">
        <v>5</v>
      </c>
      <c r="H72" s="1" t="s">
        <v>5157</v>
      </c>
      <c r="I72" s="1" t="s">
        <v>5158</v>
      </c>
      <c r="J72" s="1" t="s">
        <v>5159</v>
      </c>
      <c r="K72" s="1" t="s">
        <v>5155</v>
      </c>
      <c r="L72" s="1" t="s">
        <v>5160</v>
      </c>
      <c r="M72" s="1">
        <v>70.939610000000002</v>
      </c>
      <c r="N72" s="1">
        <v>80</v>
      </c>
      <c r="O72" s="1" t="s">
        <v>5151</v>
      </c>
      <c r="P72" s="67">
        <v>1.06</v>
      </c>
      <c r="Q72" s="1" t="s">
        <v>334</v>
      </c>
      <c r="R72" s="1">
        <v>325</v>
      </c>
      <c r="S72" s="1">
        <v>322</v>
      </c>
      <c r="T72" s="1">
        <v>322</v>
      </c>
      <c r="U72" s="1">
        <v>14</v>
      </c>
      <c r="V72" s="1">
        <v>14</v>
      </c>
      <c r="W72" s="1">
        <v>1</v>
      </c>
      <c r="X72" s="1" t="s">
        <v>5161</v>
      </c>
      <c r="Y72" s="1">
        <v>300000</v>
      </c>
      <c r="Z72" s="1" t="s">
        <v>5153</v>
      </c>
      <c r="AA72" s="1">
        <v>200000</v>
      </c>
      <c r="AB72" s="1">
        <v>140000</v>
      </c>
      <c r="AC72" s="1">
        <v>210000</v>
      </c>
      <c r="AD72" s="1">
        <v>60000</v>
      </c>
      <c r="AE72" s="1">
        <v>60000</v>
      </c>
      <c r="AF72" s="1">
        <v>30000</v>
      </c>
      <c r="AG72" s="12" t="s">
        <v>5154</v>
      </c>
      <c r="AH72" s="1">
        <v>300000</v>
      </c>
      <c r="AI72" s="1">
        <v>300000</v>
      </c>
      <c r="AJ72" s="5" t="s">
        <v>348</v>
      </c>
      <c r="AK72" s="5" t="s">
        <v>38</v>
      </c>
      <c r="AL72" s="1" t="s">
        <v>50</v>
      </c>
    </row>
    <row r="73" spans="1:38" s="18" customFormat="1" ht="60" customHeight="1" x14ac:dyDescent="0.25">
      <c r="A73" s="1">
        <f t="shared" si="26"/>
        <v>36</v>
      </c>
      <c r="B73" s="1" t="s">
        <v>1676</v>
      </c>
      <c r="C73" s="1" t="s">
        <v>314</v>
      </c>
      <c r="D73" s="1" t="s">
        <v>5162</v>
      </c>
      <c r="E73" s="1" t="s">
        <v>5163</v>
      </c>
      <c r="F73" s="1" t="s">
        <v>5163</v>
      </c>
      <c r="G73" s="1">
        <v>5</v>
      </c>
      <c r="H73" s="1" t="s">
        <v>5164</v>
      </c>
      <c r="I73" s="1" t="s">
        <v>5165</v>
      </c>
      <c r="J73" s="1" t="s">
        <v>5166</v>
      </c>
      <c r="K73" s="1" t="s">
        <v>5163</v>
      </c>
      <c r="L73" s="1" t="s">
        <v>5167</v>
      </c>
      <c r="M73" s="1">
        <v>71.026799999999994</v>
      </c>
      <c r="N73" s="1">
        <v>165</v>
      </c>
      <c r="O73" s="1" t="s">
        <v>5168</v>
      </c>
      <c r="P73" s="1">
        <v>1.2</v>
      </c>
      <c r="Q73" s="1" t="s">
        <v>334</v>
      </c>
      <c r="R73" s="1">
        <v>310</v>
      </c>
      <c r="S73" s="1">
        <v>310</v>
      </c>
      <c r="T73" s="1">
        <v>310</v>
      </c>
      <c r="U73" s="1">
        <v>9</v>
      </c>
      <c r="V73" s="1">
        <v>9</v>
      </c>
      <c r="W73" s="1">
        <v>3</v>
      </c>
      <c r="X73" s="1" t="s">
        <v>5169</v>
      </c>
      <c r="Y73" s="1">
        <v>300000</v>
      </c>
      <c r="Z73" s="1" t="s">
        <v>5170</v>
      </c>
      <c r="AA73" s="1">
        <v>200000</v>
      </c>
      <c r="AB73" s="1">
        <v>140000</v>
      </c>
      <c r="AC73" s="1">
        <v>210000</v>
      </c>
      <c r="AD73" s="1">
        <v>60000</v>
      </c>
      <c r="AE73" s="1">
        <v>60000</v>
      </c>
      <c r="AF73" s="1">
        <v>30000</v>
      </c>
      <c r="AG73" s="12" t="s">
        <v>5171</v>
      </c>
      <c r="AH73" s="1">
        <v>300000</v>
      </c>
      <c r="AI73" s="1">
        <v>300000</v>
      </c>
      <c r="AJ73" s="5" t="s">
        <v>348</v>
      </c>
      <c r="AK73" s="5" t="s">
        <v>38</v>
      </c>
      <c r="AL73" s="1" t="s">
        <v>50</v>
      </c>
    </row>
    <row r="74" spans="1:38" s="18" customFormat="1" ht="60" customHeight="1" x14ac:dyDescent="0.25">
      <c r="A74" s="1">
        <v>36</v>
      </c>
      <c r="B74" s="1" t="s">
        <v>1676</v>
      </c>
      <c r="C74" s="1" t="s">
        <v>314</v>
      </c>
      <c r="D74" s="1" t="s">
        <v>5162</v>
      </c>
      <c r="E74" s="1" t="s">
        <v>5172</v>
      </c>
      <c r="F74" s="1" t="s">
        <v>5172</v>
      </c>
      <c r="G74" s="1">
        <v>10</v>
      </c>
      <c r="H74" s="1" t="s">
        <v>5173</v>
      </c>
      <c r="I74" s="1" t="s">
        <v>5174</v>
      </c>
      <c r="J74" s="1" t="s">
        <v>5175</v>
      </c>
      <c r="K74" s="1" t="s">
        <v>5176</v>
      </c>
      <c r="L74" s="1" t="s">
        <v>5177</v>
      </c>
      <c r="M74" s="1">
        <v>71.454274999999996</v>
      </c>
      <c r="N74" s="1">
        <v>80</v>
      </c>
      <c r="O74" s="1" t="s">
        <v>5178</v>
      </c>
      <c r="P74" s="1">
        <v>1.5</v>
      </c>
      <c r="Q74" s="1" t="s">
        <v>334</v>
      </c>
      <c r="R74" s="1">
        <v>310</v>
      </c>
      <c r="S74" s="1">
        <v>310</v>
      </c>
      <c r="T74" s="1">
        <v>304</v>
      </c>
      <c r="U74" s="1">
        <v>13</v>
      </c>
      <c r="V74" s="1">
        <v>13</v>
      </c>
      <c r="W74" s="1">
        <v>1</v>
      </c>
      <c r="X74" s="1" t="s">
        <v>5179</v>
      </c>
      <c r="Y74" s="1">
        <v>300000</v>
      </c>
      <c r="Z74" s="1" t="s">
        <v>5180</v>
      </c>
      <c r="AA74" s="1">
        <v>200000</v>
      </c>
      <c r="AB74" s="1">
        <v>140000</v>
      </c>
      <c r="AC74" s="1">
        <v>210000</v>
      </c>
      <c r="AD74" s="1">
        <v>60000</v>
      </c>
      <c r="AE74" s="1">
        <v>60000</v>
      </c>
      <c r="AF74" s="1">
        <v>30000</v>
      </c>
      <c r="AG74" s="12" t="s">
        <v>5181</v>
      </c>
      <c r="AH74" s="1">
        <v>300000</v>
      </c>
      <c r="AI74" s="1">
        <v>300000</v>
      </c>
      <c r="AJ74" s="5" t="s">
        <v>348</v>
      </c>
      <c r="AK74" s="5" t="s">
        <v>38</v>
      </c>
      <c r="AL74" s="1" t="s">
        <v>50</v>
      </c>
    </row>
    <row r="75" spans="1:38" s="18" customFormat="1" ht="60" customHeight="1" x14ac:dyDescent="0.25">
      <c r="A75" s="1">
        <f t="shared" si="26"/>
        <v>37</v>
      </c>
      <c r="B75" s="1" t="s">
        <v>1676</v>
      </c>
      <c r="C75" s="1" t="s">
        <v>314</v>
      </c>
      <c r="D75" s="1" t="s">
        <v>314</v>
      </c>
      <c r="E75" s="1" t="s">
        <v>5182</v>
      </c>
      <c r="F75" s="1" t="s">
        <v>329</v>
      </c>
      <c r="G75" s="1">
        <v>5</v>
      </c>
      <c r="H75" s="1" t="s">
        <v>1949</v>
      </c>
      <c r="I75" s="1" t="s">
        <v>5183</v>
      </c>
      <c r="J75" s="1" t="s">
        <v>5184</v>
      </c>
      <c r="K75" s="1" t="s">
        <v>5182</v>
      </c>
      <c r="L75" s="1">
        <v>31.602360000000001</v>
      </c>
      <c r="M75" s="1">
        <v>70.981260000000006</v>
      </c>
      <c r="N75" s="1">
        <v>56</v>
      </c>
      <c r="O75" s="1" t="s">
        <v>5185</v>
      </c>
      <c r="P75" s="1">
        <v>1.06</v>
      </c>
      <c r="Q75" s="1" t="s">
        <v>334</v>
      </c>
      <c r="R75" s="1">
        <v>288</v>
      </c>
      <c r="S75" s="1">
        <v>265</v>
      </c>
      <c r="T75" s="1">
        <v>265</v>
      </c>
      <c r="U75" s="1">
        <v>16</v>
      </c>
      <c r="V75" s="1">
        <v>16</v>
      </c>
      <c r="W75" s="1">
        <v>1</v>
      </c>
      <c r="X75" s="1" t="s">
        <v>5186</v>
      </c>
      <c r="Y75" s="1">
        <v>300000</v>
      </c>
      <c r="Z75" s="1" t="s">
        <v>5153</v>
      </c>
      <c r="AA75" s="1">
        <v>200000</v>
      </c>
      <c r="AB75" s="1">
        <v>140000</v>
      </c>
      <c r="AC75" s="1">
        <v>210000</v>
      </c>
      <c r="AD75" s="1">
        <v>60000</v>
      </c>
      <c r="AE75" s="1">
        <v>60000</v>
      </c>
      <c r="AF75" s="1">
        <v>30000</v>
      </c>
      <c r="AG75" s="12" t="s">
        <v>337</v>
      </c>
      <c r="AH75" s="1">
        <v>300000</v>
      </c>
      <c r="AI75" s="1">
        <v>300000</v>
      </c>
      <c r="AJ75" s="1" t="s">
        <v>348</v>
      </c>
      <c r="AK75" s="5" t="s">
        <v>38</v>
      </c>
      <c r="AL75" s="1" t="s">
        <v>50</v>
      </c>
    </row>
    <row r="76" spans="1:38" s="18" customFormat="1" ht="60" customHeight="1" x14ac:dyDescent="0.25">
      <c r="A76" s="1">
        <v>37</v>
      </c>
      <c r="B76" s="1" t="s">
        <v>1676</v>
      </c>
      <c r="C76" s="1" t="s">
        <v>314</v>
      </c>
      <c r="D76" s="1" t="s">
        <v>5162</v>
      </c>
      <c r="E76" s="1" t="s">
        <v>5163</v>
      </c>
      <c r="F76" s="1" t="s">
        <v>5163</v>
      </c>
      <c r="G76" s="1">
        <v>7</v>
      </c>
      <c r="H76" s="1" t="s">
        <v>5187</v>
      </c>
      <c r="I76" s="1" t="s">
        <v>5188</v>
      </c>
      <c r="J76" s="1" t="s">
        <v>5189</v>
      </c>
      <c r="K76" s="1" t="s">
        <v>5163</v>
      </c>
      <c r="L76" s="1">
        <v>31.81887</v>
      </c>
      <c r="M76" s="1">
        <v>71.027820000000006</v>
      </c>
      <c r="N76" s="1">
        <v>240</v>
      </c>
      <c r="O76" s="1" t="s">
        <v>5190</v>
      </c>
      <c r="P76" s="1">
        <v>1.92</v>
      </c>
      <c r="Q76" s="1" t="s">
        <v>334</v>
      </c>
      <c r="R76" s="1">
        <v>192</v>
      </c>
      <c r="S76" s="1">
        <v>192</v>
      </c>
      <c r="T76" s="1">
        <v>192</v>
      </c>
      <c r="U76" s="1">
        <v>8</v>
      </c>
      <c r="V76" s="1">
        <v>8</v>
      </c>
      <c r="W76" s="1">
        <v>1</v>
      </c>
      <c r="X76" s="1" t="s">
        <v>5191</v>
      </c>
      <c r="Y76" s="1">
        <v>300000</v>
      </c>
      <c r="Z76" s="1" t="s">
        <v>5192</v>
      </c>
      <c r="AA76" s="1">
        <v>200000</v>
      </c>
      <c r="AB76" s="1">
        <v>140000</v>
      </c>
      <c r="AC76" s="1">
        <v>210000</v>
      </c>
      <c r="AD76" s="1">
        <v>60000</v>
      </c>
      <c r="AE76" s="1">
        <v>60000</v>
      </c>
      <c r="AF76" s="1">
        <v>27866</v>
      </c>
      <c r="AG76" s="12" t="s">
        <v>5154</v>
      </c>
      <c r="AH76" s="1">
        <v>297866</v>
      </c>
      <c r="AI76" s="1">
        <v>297866</v>
      </c>
      <c r="AJ76" s="1" t="s">
        <v>348</v>
      </c>
      <c r="AK76" s="5" t="s">
        <v>38</v>
      </c>
      <c r="AL76" s="1" t="s">
        <v>50</v>
      </c>
    </row>
    <row r="77" spans="1:38" s="18" customFormat="1" ht="60" customHeight="1" x14ac:dyDescent="0.25">
      <c r="A77" s="1">
        <f t="shared" si="26"/>
        <v>38</v>
      </c>
      <c r="B77" s="1" t="s">
        <v>1676</v>
      </c>
      <c r="C77" s="1" t="s">
        <v>314</v>
      </c>
      <c r="D77" s="1" t="s">
        <v>349</v>
      </c>
      <c r="E77" s="1" t="s">
        <v>358</v>
      </c>
      <c r="F77" s="1" t="s">
        <v>358</v>
      </c>
      <c r="G77" s="1">
        <v>5</v>
      </c>
      <c r="H77" s="1" t="s">
        <v>5193</v>
      </c>
      <c r="I77" s="1" t="s">
        <v>5194</v>
      </c>
      <c r="J77" s="1" t="s">
        <v>5195</v>
      </c>
      <c r="K77" s="1" t="s">
        <v>358</v>
      </c>
      <c r="L77" s="1">
        <v>31.369063000000001</v>
      </c>
      <c r="M77" s="1">
        <v>71.832482999999996</v>
      </c>
      <c r="N77" s="1">
        <v>128</v>
      </c>
      <c r="O77" s="12" t="s">
        <v>5196</v>
      </c>
      <c r="P77" s="1">
        <v>1.06</v>
      </c>
      <c r="Q77" s="1" t="s">
        <v>355</v>
      </c>
      <c r="R77" s="1">
        <v>329</v>
      </c>
      <c r="S77" s="1">
        <v>329</v>
      </c>
      <c r="T77" s="1">
        <v>323</v>
      </c>
      <c r="U77" s="1">
        <v>14</v>
      </c>
      <c r="V77" s="1">
        <v>14</v>
      </c>
      <c r="W77" s="1">
        <v>13</v>
      </c>
      <c r="X77" s="1">
        <v>3389301000001880</v>
      </c>
      <c r="Y77" s="1">
        <v>300000</v>
      </c>
      <c r="Z77" s="12" t="s">
        <v>2650</v>
      </c>
      <c r="AA77" s="1">
        <v>201000</v>
      </c>
      <c r="AB77" s="1">
        <v>201000</v>
      </c>
      <c r="AC77" s="1">
        <v>210000</v>
      </c>
      <c r="AD77" s="1">
        <v>0</v>
      </c>
      <c r="AE77" s="1">
        <v>60000</v>
      </c>
      <c r="AF77" s="1">
        <v>30000</v>
      </c>
      <c r="AG77" s="12" t="s">
        <v>3151</v>
      </c>
      <c r="AH77" s="1">
        <v>300000</v>
      </c>
      <c r="AI77" s="1">
        <v>300000</v>
      </c>
      <c r="AJ77" s="5" t="s">
        <v>348</v>
      </c>
      <c r="AK77" s="5" t="s">
        <v>38</v>
      </c>
      <c r="AL77" s="1" t="s">
        <v>50</v>
      </c>
    </row>
    <row r="78" spans="1:38" s="18" customFormat="1" ht="60" customHeight="1" x14ac:dyDescent="0.25">
      <c r="A78" s="1">
        <v>38</v>
      </c>
      <c r="B78" s="1" t="s">
        <v>1676</v>
      </c>
      <c r="C78" s="1" t="s">
        <v>314</v>
      </c>
      <c r="D78" s="1" t="s">
        <v>349</v>
      </c>
      <c r="E78" s="1" t="s">
        <v>350</v>
      </c>
      <c r="F78" s="1" t="s">
        <v>5197</v>
      </c>
      <c r="G78" s="1">
        <v>5</v>
      </c>
      <c r="H78" s="1" t="s">
        <v>5198</v>
      </c>
      <c r="I78" s="1" t="s">
        <v>5199</v>
      </c>
      <c r="J78" s="5" t="s">
        <v>5200</v>
      </c>
      <c r="K78" s="1" t="s">
        <v>350</v>
      </c>
      <c r="L78" s="59">
        <v>31.616685</v>
      </c>
      <c r="M78" s="42">
        <v>71.658168000000003</v>
      </c>
      <c r="N78" s="1">
        <v>200</v>
      </c>
      <c r="O78" s="12" t="s">
        <v>5201</v>
      </c>
      <c r="P78" s="1">
        <v>1.06</v>
      </c>
      <c r="Q78" s="1" t="s">
        <v>355</v>
      </c>
      <c r="R78" s="1">
        <v>188</v>
      </c>
      <c r="S78" s="1">
        <v>336</v>
      </c>
      <c r="T78" s="1">
        <v>336</v>
      </c>
      <c r="U78" s="1">
        <v>14</v>
      </c>
      <c r="V78" s="1">
        <v>11</v>
      </c>
      <c r="W78" s="1">
        <v>1</v>
      </c>
      <c r="X78" s="1">
        <v>3251301000003560</v>
      </c>
      <c r="Y78" s="1">
        <v>300000</v>
      </c>
      <c r="Z78" s="12" t="s">
        <v>5201</v>
      </c>
      <c r="AA78" s="1">
        <v>200000</v>
      </c>
      <c r="AB78" s="1">
        <v>200000</v>
      </c>
      <c r="AC78" s="1">
        <v>210000</v>
      </c>
      <c r="AD78" s="1">
        <v>0</v>
      </c>
      <c r="AE78" s="1">
        <v>60000</v>
      </c>
      <c r="AF78" s="1">
        <v>7500</v>
      </c>
      <c r="AG78" s="12" t="s">
        <v>5202</v>
      </c>
      <c r="AH78" s="1">
        <v>277500</v>
      </c>
      <c r="AI78" s="1">
        <v>277500</v>
      </c>
      <c r="AJ78" s="5" t="s">
        <v>348</v>
      </c>
      <c r="AK78" s="5" t="s">
        <v>38</v>
      </c>
      <c r="AL78" s="1" t="s">
        <v>50</v>
      </c>
    </row>
    <row r="79" spans="1:38" s="18" customFormat="1" ht="60" customHeight="1" x14ac:dyDescent="0.25">
      <c r="A79" s="1">
        <f t="shared" si="26"/>
        <v>39</v>
      </c>
      <c r="B79" s="1" t="s">
        <v>1676</v>
      </c>
      <c r="C79" s="1" t="s">
        <v>314</v>
      </c>
      <c r="D79" s="1" t="s">
        <v>314</v>
      </c>
      <c r="E79" s="1" t="s">
        <v>5203</v>
      </c>
      <c r="F79" s="1" t="s">
        <v>5203</v>
      </c>
      <c r="G79" s="1">
        <v>6</v>
      </c>
      <c r="H79" s="1" t="s">
        <v>5204</v>
      </c>
      <c r="I79" s="1" t="s">
        <v>5205</v>
      </c>
      <c r="J79" s="35" t="s">
        <v>5206</v>
      </c>
      <c r="K79" s="1" t="s">
        <v>5203</v>
      </c>
      <c r="L79" s="1">
        <v>31.207028000000001</v>
      </c>
      <c r="M79" s="5">
        <v>71.725022999999993</v>
      </c>
      <c r="N79" s="1">
        <v>56</v>
      </c>
      <c r="O79" s="12" t="s">
        <v>5207</v>
      </c>
      <c r="P79" s="1">
        <v>1.29</v>
      </c>
      <c r="Q79" s="1" t="s">
        <v>355</v>
      </c>
      <c r="R79" s="1">
        <v>240</v>
      </c>
      <c r="S79" s="1">
        <v>240</v>
      </c>
      <c r="T79" s="1">
        <v>240</v>
      </c>
      <c r="U79" s="1">
        <v>8</v>
      </c>
      <c r="V79" s="1">
        <v>6</v>
      </c>
      <c r="W79" s="1">
        <v>1</v>
      </c>
      <c r="X79" s="1">
        <v>3251301000004550</v>
      </c>
      <c r="Y79" s="1">
        <v>300000</v>
      </c>
      <c r="Z79" s="12" t="s">
        <v>5207</v>
      </c>
      <c r="AA79" s="1">
        <v>200000</v>
      </c>
      <c r="AB79" s="1">
        <v>200000</v>
      </c>
      <c r="AC79" s="1">
        <v>210000</v>
      </c>
      <c r="AD79" s="1">
        <v>0</v>
      </c>
      <c r="AE79" s="1">
        <v>60000</v>
      </c>
      <c r="AF79" s="1">
        <v>30000</v>
      </c>
      <c r="AG79" s="12" t="s">
        <v>5208</v>
      </c>
      <c r="AH79" s="1">
        <v>300000</v>
      </c>
      <c r="AI79" s="1">
        <v>300000</v>
      </c>
      <c r="AJ79" s="5" t="s">
        <v>348</v>
      </c>
      <c r="AK79" s="5" t="s">
        <v>38</v>
      </c>
      <c r="AL79" s="1" t="s">
        <v>50</v>
      </c>
    </row>
    <row r="80" spans="1:38" s="18" customFormat="1" ht="60" customHeight="1" x14ac:dyDescent="0.25">
      <c r="A80" s="1">
        <v>39</v>
      </c>
      <c r="B80" s="1" t="s">
        <v>1676</v>
      </c>
      <c r="C80" s="1" t="s">
        <v>314</v>
      </c>
      <c r="D80" s="1" t="s">
        <v>314</v>
      </c>
      <c r="E80" s="1" t="s">
        <v>1161</v>
      </c>
      <c r="F80" s="1" t="s">
        <v>1161</v>
      </c>
      <c r="G80" s="1">
        <v>5</v>
      </c>
      <c r="H80" s="1" t="s">
        <v>5209</v>
      </c>
      <c r="I80" s="1" t="s">
        <v>5210</v>
      </c>
      <c r="J80" s="1" t="s">
        <v>5211</v>
      </c>
      <c r="K80" s="1" t="s">
        <v>1161</v>
      </c>
      <c r="L80" s="1">
        <v>31.71088</v>
      </c>
      <c r="M80" s="1">
        <v>71.008359999999996</v>
      </c>
      <c r="N80" s="1">
        <v>120</v>
      </c>
      <c r="O80" s="40" t="s">
        <v>5212</v>
      </c>
      <c r="P80" s="1">
        <v>1.6</v>
      </c>
      <c r="Q80" s="1" t="s">
        <v>355</v>
      </c>
      <c r="R80" s="1">
        <v>275</v>
      </c>
      <c r="S80" s="1">
        <v>275</v>
      </c>
      <c r="T80" s="1">
        <v>275</v>
      </c>
      <c r="U80" s="1">
        <v>20</v>
      </c>
      <c r="V80" s="1">
        <v>20</v>
      </c>
      <c r="W80" s="1">
        <v>0</v>
      </c>
      <c r="X80" s="1">
        <v>325103000004134</v>
      </c>
      <c r="Y80" s="1">
        <v>300000</v>
      </c>
      <c r="Z80" s="40" t="s">
        <v>5213</v>
      </c>
      <c r="AA80" s="1">
        <v>200000</v>
      </c>
      <c r="AB80" s="1">
        <v>100000</v>
      </c>
      <c r="AC80" s="1">
        <v>210000</v>
      </c>
      <c r="AD80" s="1">
        <v>100000</v>
      </c>
      <c r="AE80" s="1">
        <v>60000</v>
      </c>
      <c r="AF80" s="1">
        <v>30000</v>
      </c>
      <c r="AG80" s="1" t="s">
        <v>5214</v>
      </c>
      <c r="AH80" s="1">
        <v>300000</v>
      </c>
      <c r="AI80" s="1">
        <v>300000</v>
      </c>
      <c r="AJ80" s="1">
        <v>0</v>
      </c>
      <c r="AK80" s="5" t="s">
        <v>38</v>
      </c>
      <c r="AL80" s="1" t="s">
        <v>50</v>
      </c>
    </row>
    <row r="81" spans="1:38" s="18" customFormat="1" ht="60" customHeight="1" x14ac:dyDescent="0.25">
      <c r="A81" s="1">
        <f t="shared" si="26"/>
        <v>40</v>
      </c>
      <c r="B81" s="1" t="s">
        <v>1676</v>
      </c>
      <c r="C81" s="1" t="s">
        <v>314</v>
      </c>
      <c r="D81" s="1" t="s">
        <v>314</v>
      </c>
      <c r="E81" s="1" t="s">
        <v>1161</v>
      </c>
      <c r="F81" s="1" t="s">
        <v>1161</v>
      </c>
      <c r="G81" s="1">
        <v>5</v>
      </c>
      <c r="H81" s="1" t="s">
        <v>5215</v>
      </c>
      <c r="I81" s="1" t="s">
        <v>5216</v>
      </c>
      <c r="J81" s="1" t="s">
        <v>5211</v>
      </c>
      <c r="K81" s="1" t="s">
        <v>1161</v>
      </c>
      <c r="L81" s="1">
        <v>31.700959999999998</v>
      </c>
      <c r="M81" s="1">
        <v>71.008302</v>
      </c>
      <c r="N81" s="1">
        <v>156</v>
      </c>
      <c r="O81" s="40" t="s">
        <v>5217</v>
      </c>
      <c r="P81" s="1">
        <v>1.6</v>
      </c>
      <c r="Q81" s="1" t="s">
        <v>355</v>
      </c>
      <c r="R81" s="1">
        <v>275</v>
      </c>
      <c r="S81" s="1">
        <v>275</v>
      </c>
      <c r="T81" s="1">
        <v>275</v>
      </c>
      <c r="U81" s="1">
        <v>20</v>
      </c>
      <c r="V81" s="1">
        <v>20</v>
      </c>
      <c r="W81" s="1">
        <v>0</v>
      </c>
      <c r="X81" s="1">
        <v>325103000003464</v>
      </c>
      <c r="Y81" s="1">
        <v>300000</v>
      </c>
      <c r="Z81" s="40" t="s">
        <v>5213</v>
      </c>
      <c r="AA81" s="1">
        <v>200000</v>
      </c>
      <c r="AB81" s="1">
        <v>100000</v>
      </c>
      <c r="AC81" s="1">
        <v>210000</v>
      </c>
      <c r="AD81" s="1">
        <v>100000</v>
      </c>
      <c r="AE81" s="1">
        <v>60000</v>
      </c>
      <c r="AF81" s="1">
        <v>30000</v>
      </c>
      <c r="AG81" s="1" t="s">
        <v>5218</v>
      </c>
      <c r="AH81" s="1">
        <v>300000</v>
      </c>
      <c r="AI81" s="1">
        <v>300000</v>
      </c>
      <c r="AJ81" s="1">
        <v>0</v>
      </c>
      <c r="AK81" s="5" t="s">
        <v>38</v>
      </c>
      <c r="AL81" s="1" t="s">
        <v>50</v>
      </c>
    </row>
    <row r="82" spans="1:38" s="18" customFormat="1" ht="60" customHeight="1" x14ac:dyDescent="0.25">
      <c r="A82" s="1">
        <v>40</v>
      </c>
      <c r="B82" s="1" t="s">
        <v>1676</v>
      </c>
      <c r="C82" s="1" t="s">
        <v>314</v>
      </c>
      <c r="D82" s="1" t="s">
        <v>314</v>
      </c>
      <c r="E82" s="1" t="s">
        <v>1160</v>
      </c>
      <c r="F82" s="1" t="s">
        <v>5219</v>
      </c>
      <c r="G82" s="1">
        <v>5</v>
      </c>
      <c r="H82" s="1" t="s">
        <v>5220</v>
      </c>
      <c r="I82" s="1" t="s">
        <v>5221</v>
      </c>
      <c r="J82" s="1" t="s">
        <v>5222</v>
      </c>
      <c r="K82" s="1" t="s">
        <v>1160</v>
      </c>
      <c r="L82" s="1">
        <v>31.546074999999998</v>
      </c>
      <c r="M82" s="1">
        <v>70.745168000000007</v>
      </c>
      <c r="N82" s="1">
        <v>144</v>
      </c>
      <c r="O82" s="1" t="s">
        <v>5223</v>
      </c>
      <c r="P82" s="1">
        <v>1</v>
      </c>
      <c r="Q82" s="1" t="s">
        <v>355</v>
      </c>
      <c r="R82" s="1">
        <v>309</v>
      </c>
      <c r="S82" s="1">
        <v>309</v>
      </c>
      <c r="T82" s="1">
        <v>300</v>
      </c>
      <c r="U82" s="1">
        <v>15</v>
      </c>
      <c r="V82" s="1">
        <v>15</v>
      </c>
      <c r="W82" s="1">
        <v>0</v>
      </c>
      <c r="X82" s="1">
        <v>3251301000003450</v>
      </c>
      <c r="Y82" s="1">
        <v>300000</v>
      </c>
      <c r="Z82" s="1" t="s">
        <v>5224</v>
      </c>
      <c r="AA82" s="1">
        <v>100000</v>
      </c>
      <c r="AB82" s="1">
        <v>62000</v>
      </c>
      <c r="AC82" s="1">
        <v>210000</v>
      </c>
      <c r="AD82" s="1">
        <v>38000</v>
      </c>
      <c r="AE82" s="1">
        <v>60000</v>
      </c>
      <c r="AF82" s="1">
        <v>30000</v>
      </c>
      <c r="AG82" s="1" t="s">
        <v>5218</v>
      </c>
      <c r="AH82" s="1">
        <v>300000</v>
      </c>
      <c r="AI82" s="1">
        <v>300000</v>
      </c>
      <c r="AJ82" s="1">
        <v>0</v>
      </c>
      <c r="AK82" s="5" t="s">
        <v>38</v>
      </c>
      <c r="AL82" s="1" t="s">
        <v>50</v>
      </c>
    </row>
    <row r="83" spans="1:38" s="18" customFormat="1" ht="60" customHeight="1" x14ac:dyDescent="0.25">
      <c r="A83" s="1">
        <f t="shared" si="26"/>
        <v>41</v>
      </c>
      <c r="B83" s="1" t="s">
        <v>1676</v>
      </c>
      <c r="C83" s="1" t="s">
        <v>314</v>
      </c>
      <c r="D83" s="1" t="s">
        <v>314</v>
      </c>
      <c r="E83" s="1" t="s">
        <v>5225</v>
      </c>
      <c r="F83" s="1" t="s">
        <v>5226</v>
      </c>
      <c r="G83" s="1">
        <v>5</v>
      </c>
      <c r="H83" s="1" t="s">
        <v>5227</v>
      </c>
      <c r="I83" s="1" t="s">
        <v>5228</v>
      </c>
      <c r="J83" s="1">
        <v>3217359004</v>
      </c>
      <c r="K83" s="1" t="s">
        <v>5225</v>
      </c>
      <c r="L83" s="1">
        <v>32.104080000000003</v>
      </c>
      <c r="M83" s="1">
        <v>71.309780000000003</v>
      </c>
      <c r="N83" s="1">
        <v>170</v>
      </c>
      <c r="O83" s="1" t="s">
        <v>5229</v>
      </c>
      <c r="P83" s="1">
        <v>1</v>
      </c>
      <c r="Q83" s="1" t="s">
        <v>355</v>
      </c>
      <c r="R83" s="1">
        <v>320</v>
      </c>
      <c r="S83" s="1">
        <v>320</v>
      </c>
      <c r="T83" s="1">
        <v>320</v>
      </c>
      <c r="U83" s="1">
        <v>17</v>
      </c>
      <c r="V83" s="1">
        <v>17</v>
      </c>
      <c r="W83" s="1">
        <v>0</v>
      </c>
      <c r="X83" s="1">
        <v>207764742</v>
      </c>
      <c r="Y83" s="1">
        <v>300000</v>
      </c>
      <c r="Z83" s="1" t="s">
        <v>5230</v>
      </c>
      <c r="AA83" s="1">
        <v>200721</v>
      </c>
      <c r="AB83" s="1">
        <v>100000</v>
      </c>
      <c r="AC83" s="1">
        <v>210000</v>
      </c>
      <c r="AD83" s="1">
        <v>100721</v>
      </c>
      <c r="AE83" s="1">
        <v>60000</v>
      </c>
      <c r="AF83" s="1">
        <v>30000</v>
      </c>
      <c r="AG83" s="40" t="s">
        <v>5231</v>
      </c>
      <c r="AH83" s="1">
        <v>300000</v>
      </c>
      <c r="AI83" s="1">
        <v>300000</v>
      </c>
      <c r="AJ83" s="1">
        <v>0</v>
      </c>
      <c r="AK83" s="5" t="s">
        <v>38</v>
      </c>
      <c r="AL83" s="1" t="s">
        <v>50</v>
      </c>
    </row>
    <row r="84" spans="1:38" s="18" customFormat="1" ht="60" customHeight="1" x14ac:dyDescent="0.25">
      <c r="A84" s="1">
        <v>41</v>
      </c>
      <c r="B84" s="1" t="s">
        <v>1676</v>
      </c>
      <c r="C84" s="1" t="s">
        <v>314</v>
      </c>
      <c r="D84" s="1" t="s">
        <v>314</v>
      </c>
      <c r="E84" s="1" t="s">
        <v>5232</v>
      </c>
      <c r="F84" s="1" t="s">
        <v>5219</v>
      </c>
      <c r="G84" s="1">
        <v>5</v>
      </c>
      <c r="H84" s="1" t="s">
        <v>5233</v>
      </c>
      <c r="I84" s="1" t="s">
        <v>5234</v>
      </c>
      <c r="J84" s="1" t="s">
        <v>5235</v>
      </c>
      <c r="K84" s="1" t="s">
        <v>5232</v>
      </c>
      <c r="L84" s="1">
        <v>31.60821</v>
      </c>
      <c r="M84" s="1">
        <v>71.086429999999993</v>
      </c>
      <c r="N84" s="1">
        <v>120</v>
      </c>
      <c r="O84" s="1" t="s">
        <v>5236</v>
      </c>
      <c r="P84" s="1">
        <v>1</v>
      </c>
      <c r="Q84" s="1" t="s">
        <v>355</v>
      </c>
      <c r="R84" s="1">
        <v>325</v>
      </c>
      <c r="S84" s="1">
        <v>290</v>
      </c>
      <c r="T84" s="1">
        <v>290</v>
      </c>
      <c r="U84" s="1">
        <v>14</v>
      </c>
      <c r="V84" s="1">
        <v>14</v>
      </c>
      <c r="W84" s="1">
        <v>0</v>
      </c>
      <c r="X84" s="1">
        <v>207764886</v>
      </c>
      <c r="Y84" s="1">
        <v>300000</v>
      </c>
      <c r="Z84" s="1" t="s">
        <v>5237</v>
      </c>
      <c r="AA84" s="1">
        <v>100000</v>
      </c>
      <c r="AB84" s="1">
        <v>62000</v>
      </c>
      <c r="AC84" s="1">
        <v>210000</v>
      </c>
      <c r="AD84" s="1">
        <v>38000</v>
      </c>
      <c r="AE84" s="1">
        <v>60000</v>
      </c>
      <c r="AF84" s="1">
        <v>30000</v>
      </c>
      <c r="AG84" s="40" t="s">
        <v>5231</v>
      </c>
      <c r="AH84" s="1">
        <v>300000</v>
      </c>
      <c r="AI84" s="1">
        <v>300000</v>
      </c>
      <c r="AJ84" s="1">
        <v>0</v>
      </c>
      <c r="AK84" s="5" t="s">
        <v>38</v>
      </c>
      <c r="AL84" s="1" t="s">
        <v>50</v>
      </c>
    </row>
    <row r="85" spans="1:38" s="18" customFormat="1" ht="60" customHeight="1" x14ac:dyDescent="0.25">
      <c r="A85" s="1">
        <f t="shared" si="26"/>
        <v>42</v>
      </c>
      <c r="B85" s="1" t="s">
        <v>1676</v>
      </c>
      <c r="C85" s="1" t="s">
        <v>314</v>
      </c>
      <c r="D85" s="1" t="s">
        <v>314</v>
      </c>
      <c r="E85" s="1" t="s">
        <v>5238</v>
      </c>
      <c r="F85" s="1" t="s">
        <v>5226</v>
      </c>
      <c r="G85" s="1">
        <v>6</v>
      </c>
      <c r="H85" s="1" t="s">
        <v>5239</v>
      </c>
      <c r="I85" s="1" t="s">
        <v>5240</v>
      </c>
      <c r="J85" s="1" t="s">
        <v>5241</v>
      </c>
      <c r="K85" s="1" t="s">
        <v>5238</v>
      </c>
      <c r="L85" s="1">
        <v>32.018039999999999</v>
      </c>
      <c r="M85" s="1">
        <v>71.157707000000002</v>
      </c>
      <c r="N85" s="1">
        <v>90</v>
      </c>
      <c r="O85" s="40" t="s">
        <v>5242</v>
      </c>
      <c r="P85" s="1">
        <v>1</v>
      </c>
      <c r="Q85" s="1" t="s">
        <v>355</v>
      </c>
      <c r="R85" s="1">
        <v>325</v>
      </c>
      <c r="S85" s="1">
        <v>304</v>
      </c>
      <c r="T85" s="1">
        <v>304</v>
      </c>
      <c r="U85" s="1">
        <v>15</v>
      </c>
      <c r="V85" s="1">
        <v>15</v>
      </c>
      <c r="W85" s="1">
        <v>0</v>
      </c>
      <c r="X85" s="1">
        <v>3251000003445</v>
      </c>
      <c r="Y85" s="1">
        <v>300000</v>
      </c>
      <c r="Z85" s="1" t="s">
        <v>5243</v>
      </c>
      <c r="AA85" s="1">
        <v>100000</v>
      </c>
      <c r="AB85" s="1">
        <v>62000</v>
      </c>
      <c r="AC85" s="1">
        <v>210000</v>
      </c>
      <c r="AD85" s="1">
        <v>380000</v>
      </c>
      <c r="AE85" s="1">
        <v>60000</v>
      </c>
      <c r="AF85" s="1">
        <v>30000</v>
      </c>
      <c r="AG85" s="1" t="s">
        <v>5214</v>
      </c>
      <c r="AH85" s="1">
        <v>300000</v>
      </c>
      <c r="AI85" s="1">
        <v>300000</v>
      </c>
      <c r="AJ85" s="1">
        <v>0</v>
      </c>
      <c r="AK85" s="5" t="s">
        <v>38</v>
      </c>
      <c r="AL85" s="1" t="s">
        <v>50</v>
      </c>
    </row>
    <row r="86" spans="1:38" s="18" customFormat="1" ht="60" customHeight="1" x14ac:dyDescent="0.25">
      <c r="A86" s="1">
        <v>42</v>
      </c>
      <c r="B86" s="4" t="s">
        <v>1676</v>
      </c>
      <c r="C86" s="1" t="s">
        <v>363</v>
      </c>
      <c r="D86" s="1" t="s">
        <v>363</v>
      </c>
      <c r="E86" s="1" t="s">
        <v>5244</v>
      </c>
      <c r="F86" s="1" t="s">
        <v>2709</v>
      </c>
      <c r="G86" s="1">
        <v>5</v>
      </c>
      <c r="H86" s="1" t="s">
        <v>5245</v>
      </c>
      <c r="I86" s="1" t="s">
        <v>5246</v>
      </c>
      <c r="J86" s="1" t="s">
        <v>5247</v>
      </c>
      <c r="K86" s="1" t="s">
        <v>5244</v>
      </c>
      <c r="L86" s="5">
        <v>33.057312000000003</v>
      </c>
      <c r="M86" s="5">
        <v>72.726780000000005</v>
      </c>
      <c r="N86" s="1">
        <v>60</v>
      </c>
      <c r="O86" s="13" t="s">
        <v>5248</v>
      </c>
      <c r="P86" s="1">
        <v>0.35299999999999998</v>
      </c>
      <c r="Q86" s="1" t="s">
        <v>294</v>
      </c>
      <c r="R86" s="5">
        <v>592</v>
      </c>
      <c r="S86" s="5">
        <v>592</v>
      </c>
      <c r="T86" s="5">
        <v>592</v>
      </c>
      <c r="U86" s="1"/>
      <c r="V86" s="1"/>
      <c r="W86" s="5">
        <v>13</v>
      </c>
      <c r="X86" s="1">
        <v>2068678897</v>
      </c>
      <c r="Y86" s="38">
        <v>300000</v>
      </c>
      <c r="Z86" s="39" t="s">
        <v>382</v>
      </c>
      <c r="AA86" s="1">
        <v>200000</v>
      </c>
      <c r="AB86" s="38">
        <v>140000</v>
      </c>
      <c r="AC86" s="1">
        <v>210000</v>
      </c>
      <c r="AD86" s="5">
        <v>60000</v>
      </c>
      <c r="AE86" s="1">
        <v>60000</v>
      </c>
      <c r="AF86" s="1">
        <v>30000</v>
      </c>
      <c r="AG86" s="39" t="s">
        <v>2042</v>
      </c>
      <c r="AH86" s="1">
        <v>300000</v>
      </c>
      <c r="AI86" s="1">
        <v>300000</v>
      </c>
      <c r="AJ86" s="5" t="s">
        <v>38</v>
      </c>
      <c r="AK86" s="5" t="s">
        <v>38</v>
      </c>
      <c r="AL86" s="1" t="s">
        <v>50</v>
      </c>
    </row>
    <row r="87" spans="1:38" s="18" customFormat="1" ht="60" customHeight="1" x14ac:dyDescent="0.25">
      <c r="A87" s="1">
        <f t="shared" si="26"/>
        <v>43</v>
      </c>
      <c r="B87" s="4" t="s">
        <v>1676</v>
      </c>
      <c r="C87" s="1" t="s">
        <v>363</v>
      </c>
      <c r="D87" s="1" t="s">
        <v>363</v>
      </c>
      <c r="E87" s="1" t="s">
        <v>5249</v>
      </c>
      <c r="F87" s="1" t="s">
        <v>494</v>
      </c>
      <c r="G87" s="1">
        <v>5</v>
      </c>
      <c r="H87" s="1" t="s">
        <v>5250</v>
      </c>
      <c r="I87" s="1" t="s">
        <v>5251</v>
      </c>
      <c r="J87" s="1" t="s">
        <v>5252</v>
      </c>
      <c r="K87" s="1" t="s">
        <v>5249</v>
      </c>
      <c r="L87" s="5">
        <v>33.162047999999999</v>
      </c>
      <c r="M87" s="5">
        <v>72.737412000000006</v>
      </c>
      <c r="N87" s="1">
        <v>70</v>
      </c>
      <c r="O87" s="39" t="s">
        <v>5196</v>
      </c>
      <c r="P87" s="1">
        <v>0.35299999999999998</v>
      </c>
      <c r="Q87" s="1" t="s">
        <v>294</v>
      </c>
      <c r="R87" s="5">
        <v>628</v>
      </c>
      <c r="S87" s="5">
        <v>628</v>
      </c>
      <c r="T87" s="5">
        <v>628</v>
      </c>
      <c r="U87" s="1"/>
      <c r="V87" s="1"/>
      <c r="W87" s="5">
        <v>13</v>
      </c>
      <c r="X87" s="47">
        <v>8209810104000100</v>
      </c>
      <c r="Y87" s="38">
        <v>300000</v>
      </c>
      <c r="Z87" s="39" t="s">
        <v>5253</v>
      </c>
      <c r="AA87" s="1">
        <v>200000</v>
      </c>
      <c r="AB87" s="38">
        <v>140000</v>
      </c>
      <c r="AC87" s="1">
        <v>210000</v>
      </c>
      <c r="AD87" s="5">
        <v>60000</v>
      </c>
      <c r="AE87" s="1">
        <v>60000</v>
      </c>
      <c r="AF87" s="1">
        <v>30000</v>
      </c>
      <c r="AG87" s="39" t="s">
        <v>2881</v>
      </c>
      <c r="AH87" s="1">
        <v>300000</v>
      </c>
      <c r="AI87" s="1">
        <v>300000</v>
      </c>
      <c r="AJ87" s="5" t="s">
        <v>38</v>
      </c>
      <c r="AK87" s="5" t="s">
        <v>38</v>
      </c>
      <c r="AL87" s="1" t="s">
        <v>50</v>
      </c>
    </row>
    <row r="88" spans="1:38" s="18" customFormat="1" ht="60" customHeight="1" x14ac:dyDescent="0.25">
      <c r="A88" s="1">
        <v>43</v>
      </c>
      <c r="B88" s="1" t="s">
        <v>1676</v>
      </c>
      <c r="C88" s="1" t="s">
        <v>363</v>
      </c>
      <c r="D88" s="1" t="s">
        <v>387</v>
      </c>
      <c r="E88" s="1" t="s">
        <v>5254</v>
      </c>
      <c r="F88" s="1" t="s">
        <v>5254</v>
      </c>
      <c r="G88" s="1">
        <v>5</v>
      </c>
      <c r="H88" s="1" t="s">
        <v>5255</v>
      </c>
      <c r="I88" s="1" t="s">
        <v>5256</v>
      </c>
      <c r="J88" s="1" t="s">
        <v>5257</v>
      </c>
      <c r="K88" s="1" t="s">
        <v>5254</v>
      </c>
      <c r="L88" s="1">
        <v>3307.6</v>
      </c>
      <c r="M88" s="1">
        <v>7212.5079999999998</v>
      </c>
      <c r="N88" s="1">
        <v>100</v>
      </c>
      <c r="O88" s="39" t="s">
        <v>4507</v>
      </c>
      <c r="P88" s="1" t="s">
        <v>5258</v>
      </c>
      <c r="Q88" s="1" t="s">
        <v>294</v>
      </c>
      <c r="R88" s="1">
        <v>405</v>
      </c>
      <c r="S88" s="1">
        <v>405</v>
      </c>
      <c r="T88" s="1">
        <v>405</v>
      </c>
      <c r="U88" s="1" t="s">
        <v>38</v>
      </c>
      <c r="V88" s="1" t="s">
        <v>38</v>
      </c>
      <c r="W88" s="1">
        <v>10</v>
      </c>
      <c r="X88" s="1">
        <v>2066213307</v>
      </c>
      <c r="Y88" s="38">
        <v>300000</v>
      </c>
      <c r="Z88" s="39" t="s">
        <v>5196</v>
      </c>
      <c r="AA88" s="1">
        <v>200000</v>
      </c>
      <c r="AB88" s="38">
        <v>140000</v>
      </c>
      <c r="AC88" s="1">
        <v>210000</v>
      </c>
      <c r="AD88" s="38">
        <v>60000</v>
      </c>
      <c r="AE88" s="1">
        <v>60000</v>
      </c>
      <c r="AF88" s="38">
        <v>30000</v>
      </c>
      <c r="AG88" s="40" t="s">
        <v>384</v>
      </c>
      <c r="AH88" s="1">
        <v>300000</v>
      </c>
      <c r="AI88" s="1">
        <v>300000</v>
      </c>
      <c r="AJ88" s="1" t="s">
        <v>38</v>
      </c>
      <c r="AK88" s="5" t="s">
        <v>38</v>
      </c>
      <c r="AL88" s="1" t="s">
        <v>40</v>
      </c>
    </row>
    <row r="89" spans="1:38" s="18" customFormat="1" ht="60" customHeight="1" x14ac:dyDescent="0.25">
      <c r="A89" s="1">
        <f t="shared" si="26"/>
        <v>44</v>
      </c>
      <c r="B89" s="1" t="s">
        <v>1676</v>
      </c>
      <c r="C89" s="1" t="s">
        <v>363</v>
      </c>
      <c r="D89" s="1" t="s">
        <v>387</v>
      </c>
      <c r="E89" s="1" t="s">
        <v>5259</v>
      </c>
      <c r="F89" s="1" t="s">
        <v>5259</v>
      </c>
      <c r="G89" s="1">
        <v>5</v>
      </c>
      <c r="H89" s="1" t="s">
        <v>5260</v>
      </c>
      <c r="I89" s="1" t="s">
        <v>5261</v>
      </c>
      <c r="J89" s="1" t="s">
        <v>5262</v>
      </c>
      <c r="K89" s="1" t="s">
        <v>5259</v>
      </c>
      <c r="L89" s="1">
        <v>3258.6</v>
      </c>
      <c r="M89" s="1">
        <v>7218.9470000000001</v>
      </c>
      <c r="N89" s="1">
        <v>125</v>
      </c>
      <c r="O89" s="13" t="s">
        <v>5263</v>
      </c>
      <c r="P89" s="1" t="s">
        <v>5258</v>
      </c>
      <c r="Q89" s="1" t="s">
        <v>294</v>
      </c>
      <c r="R89" s="1">
        <v>575</v>
      </c>
      <c r="S89" s="1">
        <v>575</v>
      </c>
      <c r="T89" s="1">
        <v>575</v>
      </c>
      <c r="U89" s="1" t="s">
        <v>38</v>
      </c>
      <c r="V89" s="1" t="s">
        <v>38</v>
      </c>
      <c r="W89" s="1">
        <v>8</v>
      </c>
      <c r="X89" s="1">
        <v>105673834</v>
      </c>
      <c r="Y89" s="38">
        <v>300000</v>
      </c>
      <c r="Z89" s="13" t="s">
        <v>5263</v>
      </c>
      <c r="AA89" s="1">
        <v>200000</v>
      </c>
      <c r="AB89" s="38">
        <v>140000</v>
      </c>
      <c r="AC89" s="1">
        <v>210000</v>
      </c>
      <c r="AD89" s="38">
        <v>60000</v>
      </c>
      <c r="AE89" s="1">
        <v>60000</v>
      </c>
      <c r="AF89" s="38">
        <v>30000</v>
      </c>
      <c r="AG89" s="1" t="s">
        <v>2745</v>
      </c>
      <c r="AH89" s="1">
        <v>300000</v>
      </c>
      <c r="AI89" s="1">
        <v>300000</v>
      </c>
      <c r="AJ89" s="1" t="s">
        <v>38</v>
      </c>
      <c r="AK89" s="5" t="s">
        <v>38</v>
      </c>
      <c r="AL89" s="1" t="s">
        <v>40</v>
      </c>
    </row>
    <row r="90" spans="1:38" s="18" customFormat="1" ht="60" customHeight="1" x14ac:dyDescent="0.25">
      <c r="A90" s="1">
        <v>44</v>
      </c>
      <c r="B90" s="1" t="s">
        <v>1676</v>
      </c>
      <c r="C90" s="1" t="s">
        <v>363</v>
      </c>
      <c r="D90" s="1" t="s">
        <v>363</v>
      </c>
      <c r="E90" s="1" t="s">
        <v>5264</v>
      </c>
      <c r="F90" s="1" t="s">
        <v>5264</v>
      </c>
      <c r="G90" s="1">
        <v>5</v>
      </c>
      <c r="H90" s="1" t="s">
        <v>5265</v>
      </c>
      <c r="I90" s="1" t="s">
        <v>5266</v>
      </c>
      <c r="J90" s="1" t="s">
        <v>5267</v>
      </c>
      <c r="K90" s="1" t="s">
        <v>5264</v>
      </c>
      <c r="L90" s="1">
        <v>3205.5740000000001</v>
      </c>
      <c r="M90" s="1">
        <v>7301.4059999999999</v>
      </c>
      <c r="N90" s="1">
        <v>40</v>
      </c>
      <c r="O90" s="39" t="s">
        <v>5196</v>
      </c>
      <c r="P90" s="1">
        <v>10</v>
      </c>
      <c r="Q90" s="1" t="s">
        <v>294</v>
      </c>
      <c r="R90" s="1">
        <v>610</v>
      </c>
      <c r="S90" s="1">
        <v>610</v>
      </c>
      <c r="T90" s="1">
        <v>610</v>
      </c>
      <c r="U90" s="1" t="s">
        <v>38</v>
      </c>
      <c r="V90" s="1" t="s">
        <v>38</v>
      </c>
      <c r="W90" s="1">
        <v>7</v>
      </c>
      <c r="X90" s="47">
        <v>820078010401011</v>
      </c>
      <c r="Y90" s="38">
        <v>300000</v>
      </c>
      <c r="Z90" s="39" t="s">
        <v>5253</v>
      </c>
      <c r="AA90" s="1">
        <v>200000</v>
      </c>
      <c r="AB90" s="1">
        <v>200000</v>
      </c>
      <c r="AC90" s="1">
        <v>210000</v>
      </c>
      <c r="AD90" s="1">
        <v>60000</v>
      </c>
      <c r="AE90" s="1">
        <v>60000</v>
      </c>
      <c r="AF90" s="1">
        <v>30000</v>
      </c>
      <c r="AG90" s="1" t="s">
        <v>2881</v>
      </c>
      <c r="AH90" s="1">
        <v>300000</v>
      </c>
      <c r="AI90" s="1">
        <v>300000</v>
      </c>
      <c r="AJ90" s="1" t="s">
        <v>38</v>
      </c>
      <c r="AK90" s="5" t="s">
        <v>38</v>
      </c>
      <c r="AL90" s="1" t="s">
        <v>40</v>
      </c>
    </row>
    <row r="91" spans="1:38" s="18" customFormat="1" ht="60" customHeight="1" x14ac:dyDescent="0.25">
      <c r="A91" s="1">
        <f t="shared" si="26"/>
        <v>45</v>
      </c>
      <c r="B91" s="1" t="s">
        <v>1676</v>
      </c>
      <c r="C91" s="1" t="s">
        <v>363</v>
      </c>
      <c r="D91" s="1" t="s">
        <v>363</v>
      </c>
      <c r="E91" s="1" t="s">
        <v>5268</v>
      </c>
      <c r="F91" s="1" t="s">
        <v>5269</v>
      </c>
      <c r="G91" s="1">
        <v>5</v>
      </c>
      <c r="H91" s="1" t="s">
        <v>5270</v>
      </c>
      <c r="I91" s="1" t="s">
        <v>5271</v>
      </c>
      <c r="J91" s="1" t="s">
        <v>5272</v>
      </c>
      <c r="K91" s="1" t="s">
        <v>5268</v>
      </c>
      <c r="L91" s="1">
        <v>3252.4108999999999</v>
      </c>
      <c r="M91" s="1">
        <v>7254.1678000000002</v>
      </c>
      <c r="N91" s="1">
        <v>50</v>
      </c>
      <c r="O91" s="39" t="s">
        <v>5196</v>
      </c>
      <c r="P91" s="1">
        <v>10</v>
      </c>
      <c r="Q91" s="1" t="s">
        <v>294</v>
      </c>
      <c r="R91" s="1">
        <v>562</v>
      </c>
      <c r="S91" s="1">
        <v>562</v>
      </c>
      <c r="T91" s="1">
        <v>562</v>
      </c>
      <c r="U91" s="1" t="s">
        <v>38</v>
      </c>
      <c r="V91" s="1" t="s">
        <v>38</v>
      </c>
      <c r="W91" s="1">
        <v>11</v>
      </c>
      <c r="X91" s="1">
        <v>278039962</v>
      </c>
      <c r="Y91" s="38">
        <v>300000</v>
      </c>
      <c r="Z91" s="39" t="s">
        <v>5253</v>
      </c>
      <c r="AA91" s="1">
        <v>200000</v>
      </c>
      <c r="AB91" s="1">
        <v>200000</v>
      </c>
      <c r="AC91" s="1">
        <v>210000</v>
      </c>
      <c r="AD91" s="1">
        <v>60000</v>
      </c>
      <c r="AE91" s="1">
        <v>60000</v>
      </c>
      <c r="AF91" s="1">
        <v>30000</v>
      </c>
      <c r="AG91" s="1" t="s">
        <v>2042</v>
      </c>
      <c r="AH91" s="1">
        <v>300000</v>
      </c>
      <c r="AI91" s="1">
        <v>300000</v>
      </c>
      <c r="AJ91" s="1" t="s">
        <v>38</v>
      </c>
      <c r="AK91" s="5" t="s">
        <v>38</v>
      </c>
      <c r="AL91" s="1" t="s">
        <v>40</v>
      </c>
    </row>
    <row r="92" spans="1:38" s="18" customFormat="1" ht="60" customHeight="1" x14ac:dyDescent="0.25">
      <c r="A92" s="1">
        <v>45</v>
      </c>
      <c r="B92" s="1" t="s">
        <v>1676</v>
      </c>
      <c r="C92" s="1" t="s">
        <v>363</v>
      </c>
      <c r="D92" s="1" t="s">
        <v>1171</v>
      </c>
      <c r="E92" s="1" t="s">
        <v>5273</v>
      </c>
      <c r="F92" s="1" t="s">
        <v>1173</v>
      </c>
      <c r="G92" s="1">
        <v>7</v>
      </c>
      <c r="H92" s="1" t="s">
        <v>5274</v>
      </c>
      <c r="I92" s="1" t="s">
        <v>5275</v>
      </c>
      <c r="J92" s="1">
        <v>3345124490</v>
      </c>
      <c r="K92" s="1" t="s">
        <v>5273</v>
      </c>
      <c r="L92" s="1">
        <v>32.734699999999997</v>
      </c>
      <c r="M92" s="1">
        <v>72.882559999999998</v>
      </c>
      <c r="N92" s="1">
        <v>59</v>
      </c>
      <c r="O92" s="13" t="s">
        <v>5253</v>
      </c>
      <c r="P92" s="1">
        <v>0.42299999999999999</v>
      </c>
      <c r="Q92" s="1" t="s">
        <v>294</v>
      </c>
      <c r="R92" s="1">
        <v>596</v>
      </c>
      <c r="S92" s="1">
        <v>596</v>
      </c>
      <c r="T92" s="1">
        <v>596</v>
      </c>
      <c r="U92" s="1" t="s">
        <v>38</v>
      </c>
      <c r="V92" s="1" t="s">
        <v>38</v>
      </c>
      <c r="W92" s="1">
        <v>6</v>
      </c>
      <c r="X92" s="12" t="s">
        <v>5276</v>
      </c>
      <c r="Y92" s="38">
        <v>300000</v>
      </c>
      <c r="Z92" s="39" t="s">
        <v>1881</v>
      </c>
      <c r="AA92" s="38">
        <v>200000</v>
      </c>
      <c r="AB92" s="38">
        <v>140000</v>
      </c>
      <c r="AC92" s="38">
        <v>210000</v>
      </c>
      <c r="AD92" s="38">
        <v>60000</v>
      </c>
      <c r="AE92" s="38">
        <v>60000</v>
      </c>
      <c r="AF92" s="38">
        <v>30000</v>
      </c>
      <c r="AG92" s="12" t="s">
        <v>5277</v>
      </c>
      <c r="AH92" s="38">
        <v>300000</v>
      </c>
      <c r="AI92" s="38">
        <v>300000</v>
      </c>
      <c r="AJ92" s="1" t="s">
        <v>38</v>
      </c>
      <c r="AK92" s="5" t="s">
        <v>38</v>
      </c>
      <c r="AL92" s="1" t="s">
        <v>40</v>
      </c>
    </row>
    <row r="93" spans="1:38" s="18" customFormat="1" ht="60" customHeight="1" x14ac:dyDescent="0.25">
      <c r="A93" s="1">
        <f t="shared" si="26"/>
        <v>46</v>
      </c>
      <c r="B93" s="1" t="s">
        <v>1676</v>
      </c>
      <c r="C93" s="1" t="s">
        <v>363</v>
      </c>
      <c r="D93" s="1" t="s">
        <v>371</v>
      </c>
      <c r="E93" s="1" t="s">
        <v>5076</v>
      </c>
      <c r="F93" s="1" t="s">
        <v>5076</v>
      </c>
      <c r="G93" s="1">
        <v>5</v>
      </c>
      <c r="H93" s="1" t="s">
        <v>5278</v>
      </c>
      <c r="I93" s="1" t="s">
        <v>5279</v>
      </c>
      <c r="J93" s="1" t="s">
        <v>5280</v>
      </c>
      <c r="K93" s="1" t="s">
        <v>5076</v>
      </c>
      <c r="L93" s="5">
        <v>32.184311000000001</v>
      </c>
      <c r="M93" s="5">
        <v>73.345129</v>
      </c>
      <c r="N93" s="1">
        <v>80</v>
      </c>
      <c r="O93" s="13" t="s">
        <v>5281</v>
      </c>
      <c r="P93" s="1">
        <v>11.73</v>
      </c>
      <c r="Q93" s="1" t="s">
        <v>294</v>
      </c>
      <c r="R93" s="1">
        <v>475</v>
      </c>
      <c r="S93" s="1">
        <v>475</v>
      </c>
      <c r="T93" s="1">
        <v>475</v>
      </c>
      <c r="U93" s="1" t="s">
        <v>38</v>
      </c>
      <c r="V93" s="1" t="s">
        <v>38</v>
      </c>
      <c r="W93" s="1">
        <v>8</v>
      </c>
      <c r="X93" s="1">
        <v>2663403</v>
      </c>
      <c r="Y93" s="38">
        <v>300000</v>
      </c>
      <c r="Z93" s="13" t="s">
        <v>5282</v>
      </c>
      <c r="AA93" s="1">
        <v>200000</v>
      </c>
      <c r="AB93" s="38">
        <v>140000</v>
      </c>
      <c r="AC93" s="38">
        <v>210000</v>
      </c>
      <c r="AD93" s="38">
        <v>60000</v>
      </c>
      <c r="AE93" s="38">
        <v>60000</v>
      </c>
      <c r="AF93" s="38">
        <v>30000</v>
      </c>
      <c r="AG93" s="12" t="s">
        <v>5283</v>
      </c>
      <c r="AH93" s="1">
        <v>300000</v>
      </c>
      <c r="AI93" s="1">
        <v>300000</v>
      </c>
      <c r="AJ93" s="1" t="s">
        <v>38</v>
      </c>
      <c r="AK93" s="5" t="s">
        <v>38</v>
      </c>
      <c r="AL93" s="1" t="s">
        <v>40</v>
      </c>
    </row>
    <row r="94" spans="1:38" s="18" customFormat="1" ht="60" customHeight="1" x14ac:dyDescent="0.25">
      <c r="A94" s="1">
        <v>46</v>
      </c>
      <c r="B94" s="1" t="s">
        <v>1676</v>
      </c>
      <c r="C94" s="1" t="s">
        <v>499</v>
      </c>
      <c r="D94" s="1" t="s">
        <v>580</v>
      </c>
      <c r="E94" s="1" t="s">
        <v>502</v>
      </c>
      <c r="F94" s="1" t="s">
        <v>502</v>
      </c>
      <c r="G94" s="1">
        <v>5</v>
      </c>
      <c r="H94" s="1" t="s">
        <v>5284</v>
      </c>
      <c r="I94" s="1" t="s">
        <v>5285</v>
      </c>
      <c r="J94" s="1" t="s">
        <v>5286</v>
      </c>
      <c r="K94" s="1" t="s">
        <v>502</v>
      </c>
      <c r="L94" s="5">
        <v>31.003139999999998</v>
      </c>
      <c r="M94" s="5">
        <v>70.511647999999994</v>
      </c>
      <c r="N94" s="5">
        <v>48</v>
      </c>
      <c r="O94" s="12" t="s">
        <v>5287</v>
      </c>
      <c r="P94" s="1">
        <v>1.0900000000000001</v>
      </c>
      <c r="Q94" s="5" t="s">
        <v>294</v>
      </c>
      <c r="R94" s="5">
        <v>217.07</v>
      </c>
      <c r="S94" s="5">
        <v>217.07</v>
      </c>
      <c r="T94" s="5">
        <v>217.07</v>
      </c>
      <c r="U94" s="5">
        <v>0</v>
      </c>
      <c r="V94" s="5">
        <v>0</v>
      </c>
      <c r="W94" s="1">
        <v>3</v>
      </c>
      <c r="X94" s="1">
        <v>3230301000005360</v>
      </c>
      <c r="Y94" s="1">
        <v>300000</v>
      </c>
      <c r="Z94" s="1" t="s">
        <v>5288</v>
      </c>
      <c r="AA94" s="1">
        <v>200000</v>
      </c>
      <c r="AB94" s="1">
        <v>140000</v>
      </c>
      <c r="AC94" s="1">
        <v>210000</v>
      </c>
      <c r="AD94" s="1">
        <v>60000</v>
      </c>
      <c r="AE94" s="1" t="s">
        <v>348</v>
      </c>
      <c r="AF94" s="1">
        <v>90000</v>
      </c>
      <c r="AG94" s="1" t="s">
        <v>5289</v>
      </c>
      <c r="AH94" s="1">
        <v>300000</v>
      </c>
      <c r="AI94" s="1">
        <v>300000</v>
      </c>
      <c r="AJ94" s="1" t="s">
        <v>348</v>
      </c>
      <c r="AK94" s="5" t="s">
        <v>38</v>
      </c>
      <c r="AL94" s="1" t="s">
        <v>50</v>
      </c>
    </row>
    <row r="95" spans="1:38" s="18" customFormat="1" ht="60" customHeight="1" x14ac:dyDescent="0.25">
      <c r="A95" s="1">
        <f t="shared" si="26"/>
        <v>47</v>
      </c>
      <c r="B95" s="1" t="s">
        <v>1676</v>
      </c>
      <c r="C95" s="1" t="s">
        <v>499</v>
      </c>
      <c r="D95" s="1" t="s">
        <v>580</v>
      </c>
      <c r="E95" s="1" t="s">
        <v>5290</v>
      </c>
      <c r="F95" s="1" t="s">
        <v>5291</v>
      </c>
      <c r="G95" s="1">
        <v>8</v>
      </c>
      <c r="H95" s="1" t="s">
        <v>5126</v>
      </c>
      <c r="I95" s="1" t="s">
        <v>5292</v>
      </c>
      <c r="J95" s="62" t="s">
        <v>5293</v>
      </c>
      <c r="K95" s="1" t="s">
        <v>5290</v>
      </c>
      <c r="L95" s="5">
        <v>31.165856999999999</v>
      </c>
      <c r="M95" s="5">
        <v>70.592641</v>
      </c>
      <c r="N95" s="5">
        <v>160</v>
      </c>
      <c r="O95" s="40" t="s">
        <v>5294</v>
      </c>
      <c r="P95" s="1">
        <v>1.06</v>
      </c>
      <c r="Q95" s="5" t="s">
        <v>294</v>
      </c>
      <c r="R95" s="5">
        <v>218</v>
      </c>
      <c r="S95" s="5">
        <v>218</v>
      </c>
      <c r="T95" s="5">
        <v>218</v>
      </c>
      <c r="U95" s="5">
        <v>0</v>
      </c>
      <c r="V95" s="5">
        <v>0</v>
      </c>
      <c r="W95" s="1">
        <v>2</v>
      </c>
      <c r="X95" s="1">
        <v>3230301000005510</v>
      </c>
      <c r="Y95" s="1">
        <v>300000</v>
      </c>
      <c r="Z95" s="40" t="s">
        <v>5213</v>
      </c>
      <c r="AA95" s="1">
        <v>200000</v>
      </c>
      <c r="AB95" s="1">
        <v>140000</v>
      </c>
      <c r="AC95" s="1">
        <v>210000</v>
      </c>
      <c r="AD95" s="1">
        <v>60000</v>
      </c>
      <c r="AE95" s="1">
        <v>60000</v>
      </c>
      <c r="AF95" s="1">
        <v>29870</v>
      </c>
      <c r="AG95" s="40" t="s">
        <v>5295</v>
      </c>
      <c r="AH95" s="1">
        <v>299870</v>
      </c>
      <c r="AI95" s="1">
        <v>299870</v>
      </c>
      <c r="AJ95" s="1" t="s">
        <v>348</v>
      </c>
      <c r="AK95" s="5" t="s">
        <v>38</v>
      </c>
      <c r="AL95" s="1" t="s">
        <v>50</v>
      </c>
    </row>
    <row r="96" spans="1:38" s="18" customFormat="1" ht="60" customHeight="1" x14ac:dyDescent="0.25">
      <c r="A96" s="1">
        <v>47</v>
      </c>
      <c r="B96" s="1" t="s">
        <v>1676</v>
      </c>
      <c r="C96" s="1" t="s">
        <v>499</v>
      </c>
      <c r="D96" s="1" t="s">
        <v>580</v>
      </c>
      <c r="E96" s="1" t="s">
        <v>2279</v>
      </c>
      <c r="F96" s="1" t="s">
        <v>2279</v>
      </c>
      <c r="G96" s="1">
        <v>5</v>
      </c>
      <c r="H96" s="1" t="s">
        <v>5296</v>
      </c>
      <c r="I96" s="1" t="s">
        <v>5297</v>
      </c>
      <c r="J96" s="1" t="s">
        <v>5298</v>
      </c>
      <c r="K96" s="1" t="s">
        <v>2279</v>
      </c>
      <c r="L96" s="5">
        <v>30.726928000000001</v>
      </c>
      <c r="M96" s="5">
        <v>70.608108000000001</v>
      </c>
      <c r="N96" s="5">
        <v>80</v>
      </c>
      <c r="O96" s="12" t="s">
        <v>5299</v>
      </c>
      <c r="P96" s="1">
        <v>0.78</v>
      </c>
      <c r="Q96" s="5" t="s">
        <v>294</v>
      </c>
      <c r="R96" s="5">
        <v>245.73</v>
      </c>
      <c r="S96" s="5">
        <v>245.73</v>
      </c>
      <c r="T96" s="5">
        <v>245.73</v>
      </c>
      <c r="U96" s="5">
        <v>0</v>
      </c>
      <c r="V96" s="5">
        <v>0</v>
      </c>
      <c r="W96" s="1">
        <v>6</v>
      </c>
      <c r="X96" s="1">
        <v>4621007778275</v>
      </c>
      <c r="Y96" s="1">
        <v>300000</v>
      </c>
      <c r="Z96" s="1" t="s">
        <v>5300</v>
      </c>
      <c r="AA96" s="1">
        <v>200000</v>
      </c>
      <c r="AB96" s="1">
        <v>140000</v>
      </c>
      <c r="AC96" s="1">
        <v>210000</v>
      </c>
      <c r="AD96" s="1">
        <v>60000</v>
      </c>
      <c r="AE96" s="1" t="s">
        <v>348</v>
      </c>
      <c r="AF96" s="1">
        <v>90000</v>
      </c>
      <c r="AG96" s="1" t="s">
        <v>5301</v>
      </c>
      <c r="AH96" s="1">
        <v>300000</v>
      </c>
      <c r="AI96" s="1">
        <v>300000</v>
      </c>
      <c r="AJ96" s="1" t="s">
        <v>348</v>
      </c>
      <c r="AK96" s="5" t="s">
        <v>38</v>
      </c>
      <c r="AL96" s="1" t="s">
        <v>50</v>
      </c>
    </row>
    <row r="97" spans="1:38" s="18" customFormat="1" ht="60" customHeight="1" x14ac:dyDescent="0.25">
      <c r="A97" s="1">
        <f t="shared" si="26"/>
        <v>48</v>
      </c>
      <c r="B97" s="1" t="s">
        <v>1676</v>
      </c>
      <c r="C97" s="1" t="s">
        <v>499</v>
      </c>
      <c r="D97" s="1" t="s">
        <v>580</v>
      </c>
      <c r="E97" s="1" t="s">
        <v>2279</v>
      </c>
      <c r="F97" s="1" t="s">
        <v>5302</v>
      </c>
      <c r="G97" s="1">
        <v>5</v>
      </c>
      <c r="H97" s="1" t="s">
        <v>5303</v>
      </c>
      <c r="I97" s="1" t="s">
        <v>5304</v>
      </c>
      <c r="J97" s="62" t="s">
        <v>5305</v>
      </c>
      <c r="K97" s="1" t="s">
        <v>2279</v>
      </c>
      <c r="L97" s="5">
        <v>30.710528</v>
      </c>
      <c r="M97" s="5">
        <v>70.601833999999997</v>
      </c>
      <c r="N97" s="5">
        <v>240</v>
      </c>
      <c r="O97" s="40" t="s">
        <v>5306</v>
      </c>
      <c r="P97" s="1">
        <v>1.06</v>
      </c>
      <c r="Q97" s="5" t="s">
        <v>294</v>
      </c>
      <c r="R97" s="5">
        <v>218</v>
      </c>
      <c r="S97" s="5">
        <v>218</v>
      </c>
      <c r="T97" s="5">
        <v>218</v>
      </c>
      <c r="U97" s="5">
        <v>0</v>
      </c>
      <c r="V97" s="5">
        <v>0</v>
      </c>
      <c r="W97" s="1">
        <v>6</v>
      </c>
      <c r="X97" s="1">
        <v>3230301000005510</v>
      </c>
      <c r="Y97" s="1">
        <v>300000</v>
      </c>
      <c r="Z97" s="40" t="s">
        <v>5307</v>
      </c>
      <c r="AA97" s="1">
        <v>200000</v>
      </c>
      <c r="AB97" s="1">
        <v>140000</v>
      </c>
      <c r="AC97" s="1">
        <v>210000</v>
      </c>
      <c r="AD97" s="1">
        <v>60000</v>
      </c>
      <c r="AE97" s="1">
        <v>60000</v>
      </c>
      <c r="AF97" s="1">
        <v>29870</v>
      </c>
      <c r="AG97" s="40" t="s">
        <v>5295</v>
      </c>
      <c r="AH97" s="1">
        <v>299870</v>
      </c>
      <c r="AI97" s="1">
        <v>299870</v>
      </c>
      <c r="AJ97" s="1" t="s">
        <v>348</v>
      </c>
      <c r="AK97" s="5" t="s">
        <v>38</v>
      </c>
      <c r="AL97" s="1" t="s">
        <v>50</v>
      </c>
    </row>
    <row r="98" spans="1:38" s="18" customFormat="1" ht="60" customHeight="1" x14ac:dyDescent="0.25">
      <c r="A98" s="1">
        <v>48</v>
      </c>
      <c r="B98" s="1" t="s">
        <v>1676</v>
      </c>
      <c r="C98" s="1" t="s">
        <v>499</v>
      </c>
      <c r="D98" s="1" t="s">
        <v>580</v>
      </c>
      <c r="E98" s="1" t="s">
        <v>580</v>
      </c>
      <c r="F98" s="1" t="s">
        <v>580</v>
      </c>
      <c r="G98" s="1">
        <v>7</v>
      </c>
      <c r="H98" s="1" t="s">
        <v>5308</v>
      </c>
      <c r="I98" s="1" t="s">
        <v>5309</v>
      </c>
      <c r="J98" s="62" t="s">
        <v>5310</v>
      </c>
      <c r="K98" s="1" t="s">
        <v>580</v>
      </c>
      <c r="L98" s="5">
        <v>30.687529000000001</v>
      </c>
      <c r="M98" s="5">
        <v>70.640309999999999</v>
      </c>
      <c r="N98" s="5">
        <v>240</v>
      </c>
      <c r="O98" s="40" t="s">
        <v>5306</v>
      </c>
      <c r="P98" s="1">
        <v>1.06</v>
      </c>
      <c r="Q98" s="5" t="s">
        <v>355</v>
      </c>
      <c r="R98" s="5">
        <v>214.36</v>
      </c>
      <c r="S98" s="5">
        <v>214.36</v>
      </c>
      <c r="T98" s="5">
        <v>214.36</v>
      </c>
      <c r="U98" s="5">
        <v>0</v>
      </c>
      <c r="V98" s="5">
        <v>0</v>
      </c>
      <c r="W98" s="1">
        <v>20</v>
      </c>
      <c r="X98" s="1">
        <v>3030301000006050</v>
      </c>
      <c r="Y98" s="1">
        <v>300000</v>
      </c>
      <c r="Z98" s="40" t="s">
        <v>5307</v>
      </c>
      <c r="AA98" s="1">
        <v>200000</v>
      </c>
      <c r="AB98" s="1">
        <v>140000</v>
      </c>
      <c r="AC98" s="1">
        <v>210000</v>
      </c>
      <c r="AD98" s="1">
        <v>60000</v>
      </c>
      <c r="AE98" s="1" t="s">
        <v>348</v>
      </c>
      <c r="AF98" s="1">
        <v>90000</v>
      </c>
      <c r="AG98" s="1" t="s">
        <v>5311</v>
      </c>
      <c r="AH98" s="1">
        <v>300000</v>
      </c>
      <c r="AI98" s="1">
        <v>300000</v>
      </c>
      <c r="AJ98" s="1" t="s">
        <v>348</v>
      </c>
      <c r="AK98" s="5" t="s">
        <v>38</v>
      </c>
      <c r="AL98" s="1" t="s">
        <v>50</v>
      </c>
    </row>
    <row r="99" spans="1:38" s="18" customFormat="1" ht="60" customHeight="1" x14ac:dyDescent="0.25">
      <c r="A99" s="1">
        <f t="shared" si="26"/>
        <v>49</v>
      </c>
      <c r="B99" s="1" t="s">
        <v>1676</v>
      </c>
      <c r="C99" s="1" t="s">
        <v>499</v>
      </c>
      <c r="D99" s="1" t="s">
        <v>580</v>
      </c>
      <c r="E99" s="1" t="s">
        <v>5312</v>
      </c>
      <c r="F99" s="1" t="s">
        <v>5312</v>
      </c>
      <c r="G99" s="1">
        <v>6</v>
      </c>
      <c r="H99" s="5" t="s">
        <v>5313</v>
      </c>
      <c r="I99" s="1" t="s">
        <v>5314</v>
      </c>
      <c r="J99" s="1">
        <v>3481675876</v>
      </c>
      <c r="K99" s="1" t="s">
        <v>5312</v>
      </c>
      <c r="L99" s="5">
        <v>30.772061000000001</v>
      </c>
      <c r="M99" s="5">
        <v>70.529978</v>
      </c>
      <c r="N99" s="5">
        <v>64</v>
      </c>
      <c r="O99" s="40" t="s">
        <v>5315</v>
      </c>
      <c r="P99" s="1">
        <v>0.6</v>
      </c>
      <c r="Q99" s="5" t="s">
        <v>294</v>
      </c>
      <c r="R99" s="5">
        <v>363.6</v>
      </c>
      <c r="S99" s="5">
        <v>363.6</v>
      </c>
      <c r="T99" s="5">
        <v>363.6</v>
      </c>
      <c r="U99" s="5">
        <v>0</v>
      </c>
      <c r="V99" s="5">
        <v>0</v>
      </c>
      <c r="W99" s="1">
        <v>5</v>
      </c>
      <c r="X99" s="1">
        <v>3230301000005060</v>
      </c>
      <c r="Y99" s="1">
        <v>300000</v>
      </c>
      <c r="Z99" s="1" t="s">
        <v>5300</v>
      </c>
      <c r="AA99" s="1">
        <v>200000</v>
      </c>
      <c r="AB99" s="1">
        <v>140000</v>
      </c>
      <c r="AC99" s="1">
        <v>210000</v>
      </c>
      <c r="AD99" s="1">
        <v>60000</v>
      </c>
      <c r="AE99" s="1">
        <v>60000</v>
      </c>
      <c r="AF99" s="1">
        <v>30000</v>
      </c>
      <c r="AG99" s="40" t="s">
        <v>5316</v>
      </c>
      <c r="AH99" s="1">
        <v>300000</v>
      </c>
      <c r="AI99" s="1">
        <v>300000</v>
      </c>
      <c r="AJ99" s="1" t="s">
        <v>348</v>
      </c>
      <c r="AK99" s="5" t="s">
        <v>38</v>
      </c>
      <c r="AL99" s="1" t="s">
        <v>50</v>
      </c>
    </row>
    <row r="100" spans="1:38" s="18" customFormat="1" ht="60" customHeight="1" x14ac:dyDescent="0.25">
      <c r="A100" s="1">
        <v>49</v>
      </c>
      <c r="B100" s="1" t="s">
        <v>1676</v>
      </c>
      <c r="C100" s="1" t="s">
        <v>499</v>
      </c>
      <c r="D100" s="1" t="s">
        <v>544</v>
      </c>
      <c r="E100" s="1" t="s">
        <v>5317</v>
      </c>
      <c r="F100" s="1" t="s">
        <v>5312</v>
      </c>
      <c r="G100" s="1">
        <v>5</v>
      </c>
      <c r="H100" s="1" t="s">
        <v>5318</v>
      </c>
      <c r="I100" s="1" t="s">
        <v>5319</v>
      </c>
      <c r="J100" s="1" t="s">
        <v>5320</v>
      </c>
      <c r="K100" s="1" t="s">
        <v>5317</v>
      </c>
      <c r="L100" s="5">
        <v>30.74249</v>
      </c>
      <c r="M100" s="5">
        <v>70.520235</v>
      </c>
      <c r="N100" s="5">
        <v>320</v>
      </c>
      <c r="O100" s="40" t="s">
        <v>356</v>
      </c>
      <c r="P100" s="1">
        <v>0.95</v>
      </c>
      <c r="Q100" s="5" t="s">
        <v>294</v>
      </c>
      <c r="R100" s="5">
        <v>311.58</v>
      </c>
      <c r="S100" s="5">
        <v>311.58</v>
      </c>
      <c r="T100" s="5">
        <v>311.58</v>
      </c>
      <c r="U100" s="5">
        <v>0</v>
      </c>
      <c r="V100" s="5">
        <v>0</v>
      </c>
      <c r="W100" s="1">
        <v>20</v>
      </c>
      <c r="X100" s="1">
        <v>3230301000004430</v>
      </c>
      <c r="Y100" s="1">
        <v>300000</v>
      </c>
      <c r="Z100" s="40" t="s">
        <v>5321</v>
      </c>
      <c r="AA100" s="1">
        <v>200000</v>
      </c>
      <c r="AB100" s="1">
        <v>140000</v>
      </c>
      <c r="AC100" s="1">
        <v>210000</v>
      </c>
      <c r="AD100" s="1">
        <v>60000</v>
      </c>
      <c r="AE100" s="1">
        <v>60000</v>
      </c>
      <c r="AF100" s="1">
        <v>30000</v>
      </c>
      <c r="AG100" s="1" t="s">
        <v>5322</v>
      </c>
      <c r="AH100" s="1">
        <v>300000</v>
      </c>
      <c r="AI100" s="1">
        <v>300000</v>
      </c>
      <c r="AJ100" s="1" t="s">
        <v>348</v>
      </c>
      <c r="AK100" s="5" t="s">
        <v>38</v>
      </c>
      <c r="AL100" s="1" t="s">
        <v>50</v>
      </c>
    </row>
    <row r="101" spans="1:38" s="18" customFormat="1" ht="60" customHeight="1" x14ac:dyDescent="0.25">
      <c r="A101" s="1">
        <f t="shared" si="26"/>
        <v>50</v>
      </c>
      <c r="B101" s="1" t="s">
        <v>1676</v>
      </c>
      <c r="C101" s="1" t="s">
        <v>499</v>
      </c>
      <c r="D101" s="1" t="s">
        <v>509</v>
      </c>
      <c r="E101" s="1" t="s">
        <v>5323</v>
      </c>
      <c r="F101" s="1" t="s">
        <v>5323</v>
      </c>
      <c r="G101" s="1">
        <v>5</v>
      </c>
      <c r="H101" s="1" t="s">
        <v>5324</v>
      </c>
      <c r="I101" s="1" t="s">
        <v>5325</v>
      </c>
      <c r="J101" s="1" t="s">
        <v>5326</v>
      </c>
      <c r="K101" s="1" t="s">
        <v>5323</v>
      </c>
      <c r="L101" s="5">
        <v>30.012584</v>
      </c>
      <c r="M101" s="5">
        <v>70.601456999999996</v>
      </c>
      <c r="N101" s="5">
        <v>98</v>
      </c>
      <c r="O101" s="40" t="s">
        <v>5327</v>
      </c>
      <c r="P101" s="1">
        <v>1.24</v>
      </c>
      <c r="Q101" s="5" t="s">
        <v>355</v>
      </c>
      <c r="R101" s="5">
        <v>197</v>
      </c>
      <c r="S101" s="5">
        <v>197</v>
      </c>
      <c r="T101" s="5">
        <v>197</v>
      </c>
      <c r="U101" s="5">
        <v>0</v>
      </c>
      <c r="V101" s="5">
        <v>0</v>
      </c>
      <c r="W101" s="1">
        <v>1</v>
      </c>
      <c r="X101" s="1">
        <v>3174301000003020</v>
      </c>
      <c r="Y101" s="1">
        <v>300000</v>
      </c>
      <c r="Z101" s="40" t="s">
        <v>5328</v>
      </c>
      <c r="AA101" s="1">
        <v>200000</v>
      </c>
      <c r="AB101" s="1">
        <v>140000</v>
      </c>
      <c r="AC101" s="1">
        <v>210000</v>
      </c>
      <c r="AD101" s="1">
        <v>60000</v>
      </c>
      <c r="AE101" s="1">
        <v>60000</v>
      </c>
      <c r="AF101" s="1">
        <v>30000</v>
      </c>
      <c r="AG101" s="1" t="s">
        <v>5329</v>
      </c>
      <c r="AH101" s="1">
        <v>300000</v>
      </c>
      <c r="AI101" s="1">
        <v>300000</v>
      </c>
      <c r="AJ101" s="1" t="s">
        <v>348</v>
      </c>
      <c r="AK101" s="5" t="s">
        <v>38</v>
      </c>
      <c r="AL101" s="1" t="s">
        <v>50</v>
      </c>
    </row>
    <row r="102" spans="1:38" s="18" customFormat="1" ht="60" customHeight="1" x14ac:dyDescent="0.25">
      <c r="A102" s="1">
        <v>50</v>
      </c>
      <c r="B102" s="1" t="s">
        <v>1676</v>
      </c>
      <c r="C102" s="1" t="s">
        <v>499</v>
      </c>
      <c r="D102" s="1" t="s">
        <v>544</v>
      </c>
      <c r="E102" s="1" t="s">
        <v>5330</v>
      </c>
      <c r="F102" s="1" t="s">
        <v>5331</v>
      </c>
      <c r="G102" s="1">
        <v>6</v>
      </c>
      <c r="H102" s="5" t="s">
        <v>5332</v>
      </c>
      <c r="I102" s="1" t="s">
        <v>5333</v>
      </c>
      <c r="J102" s="1" t="s">
        <v>5334</v>
      </c>
      <c r="K102" s="1" t="s">
        <v>5330</v>
      </c>
      <c r="L102" s="5">
        <v>30.877586000000001</v>
      </c>
      <c r="M102" s="5">
        <v>70.378637999999995</v>
      </c>
      <c r="N102" s="5">
        <v>44</v>
      </c>
      <c r="O102" s="1" t="s">
        <v>5299</v>
      </c>
      <c r="P102" s="1">
        <v>0.46</v>
      </c>
      <c r="Q102" s="5" t="s">
        <v>294</v>
      </c>
      <c r="R102" s="5">
        <v>300.29000000000002</v>
      </c>
      <c r="S102" s="5">
        <v>300.29000000000002</v>
      </c>
      <c r="T102" s="5">
        <v>300.29000000000002</v>
      </c>
      <c r="U102" s="5">
        <v>0</v>
      </c>
      <c r="V102" s="5">
        <v>0</v>
      </c>
      <c r="W102" s="1">
        <v>5</v>
      </c>
      <c r="X102" s="1">
        <v>4621007778257</v>
      </c>
      <c r="Y102" s="1">
        <v>300000</v>
      </c>
      <c r="Z102" s="40" t="s">
        <v>5299</v>
      </c>
      <c r="AA102" s="1">
        <v>200000</v>
      </c>
      <c r="AB102" s="1">
        <v>140000</v>
      </c>
      <c r="AC102" s="1">
        <v>210000</v>
      </c>
      <c r="AD102" s="1">
        <v>60000</v>
      </c>
      <c r="AE102" s="1">
        <v>0</v>
      </c>
      <c r="AF102" s="1">
        <v>90000</v>
      </c>
      <c r="AG102" s="1" t="s">
        <v>2833</v>
      </c>
      <c r="AH102" s="1">
        <v>300000</v>
      </c>
      <c r="AI102" s="1">
        <v>300000</v>
      </c>
      <c r="AJ102" s="1" t="s">
        <v>348</v>
      </c>
      <c r="AK102" s="5" t="s">
        <v>38</v>
      </c>
      <c r="AL102" s="1" t="s">
        <v>525</v>
      </c>
    </row>
    <row r="103" spans="1:38" s="18" customFormat="1" ht="60" customHeight="1" x14ac:dyDescent="0.25">
      <c r="A103" s="1">
        <f t="shared" si="26"/>
        <v>51</v>
      </c>
      <c r="B103" s="1" t="s">
        <v>1676</v>
      </c>
      <c r="C103" s="1" t="s">
        <v>499</v>
      </c>
      <c r="D103" s="1" t="s">
        <v>544</v>
      </c>
      <c r="E103" s="1" t="s">
        <v>5335</v>
      </c>
      <c r="F103" s="1" t="s">
        <v>5331</v>
      </c>
      <c r="G103" s="1">
        <v>5</v>
      </c>
      <c r="H103" s="5" t="s">
        <v>5336</v>
      </c>
      <c r="I103" s="1" t="s">
        <v>5337</v>
      </c>
      <c r="J103" s="1" t="s">
        <v>5338</v>
      </c>
      <c r="K103" s="1" t="s">
        <v>5335</v>
      </c>
      <c r="L103" s="5">
        <v>30.831582999999998</v>
      </c>
      <c r="M103" s="5">
        <v>70.293145999999993</v>
      </c>
      <c r="N103" s="5">
        <v>5</v>
      </c>
      <c r="O103" s="1" t="s">
        <v>5299</v>
      </c>
      <c r="P103" s="1">
        <v>0.28000000000000003</v>
      </c>
      <c r="Q103" s="5" t="s">
        <v>294</v>
      </c>
      <c r="R103" s="5">
        <v>492.83</v>
      </c>
      <c r="S103" s="5">
        <v>492.83</v>
      </c>
      <c r="T103" s="5">
        <v>492.83</v>
      </c>
      <c r="U103" s="5">
        <v>0</v>
      </c>
      <c r="V103" s="5">
        <v>0</v>
      </c>
      <c r="W103" s="1">
        <v>9</v>
      </c>
      <c r="X103" s="1">
        <v>4621007778257</v>
      </c>
      <c r="Y103" s="1">
        <v>300000</v>
      </c>
      <c r="Z103" s="1" t="s">
        <v>5339</v>
      </c>
      <c r="AA103" s="1">
        <v>200000</v>
      </c>
      <c r="AB103" s="1">
        <v>140000</v>
      </c>
      <c r="AC103" s="1">
        <v>210000</v>
      </c>
      <c r="AD103" s="1">
        <v>60000</v>
      </c>
      <c r="AE103" s="1">
        <v>0</v>
      </c>
      <c r="AF103" s="1">
        <v>90000</v>
      </c>
      <c r="AG103" s="1" t="s">
        <v>2882</v>
      </c>
      <c r="AH103" s="1">
        <v>300000</v>
      </c>
      <c r="AI103" s="1">
        <v>300000</v>
      </c>
      <c r="AJ103" s="1" t="s">
        <v>348</v>
      </c>
      <c r="AK103" s="5" t="s">
        <v>38</v>
      </c>
      <c r="AL103" s="1" t="s">
        <v>525</v>
      </c>
    </row>
    <row r="104" spans="1:38" s="18" customFormat="1" ht="60" customHeight="1" x14ac:dyDescent="0.25">
      <c r="A104" s="1">
        <v>51</v>
      </c>
      <c r="B104" s="1" t="s">
        <v>1676</v>
      </c>
      <c r="C104" s="1" t="s">
        <v>499</v>
      </c>
      <c r="D104" s="1" t="s">
        <v>544</v>
      </c>
      <c r="E104" s="1" t="s">
        <v>5340</v>
      </c>
      <c r="F104" s="1" t="s">
        <v>5341</v>
      </c>
      <c r="G104" s="1">
        <v>5</v>
      </c>
      <c r="H104" s="5" t="s">
        <v>2614</v>
      </c>
      <c r="I104" s="1" t="s">
        <v>5342</v>
      </c>
      <c r="J104" s="1" t="s">
        <v>5343</v>
      </c>
      <c r="K104" s="1" t="s">
        <v>5340</v>
      </c>
      <c r="L104" s="5">
        <v>30.968751999999999</v>
      </c>
      <c r="M104" s="5">
        <v>70.367440999999999</v>
      </c>
      <c r="N104" s="5">
        <v>44</v>
      </c>
      <c r="O104" s="1" t="s">
        <v>4782</v>
      </c>
      <c r="P104" s="1">
        <v>0.28000000000000003</v>
      </c>
      <c r="Q104" s="5" t="s">
        <v>294</v>
      </c>
      <c r="R104" s="5">
        <v>476.51</v>
      </c>
      <c r="S104" s="5">
        <v>476.51</v>
      </c>
      <c r="T104" s="5">
        <v>476.51</v>
      </c>
      <c r="U104" s="5">
        <v>0</v>
      </c>
      <c r="V104" s="5">
        <v>0</v>
      </c>
      <c r="W104" s="1">
        <v>7</v>
      </c>
      <c r="X104" s="1">
        <v>4621007778263</v>
      </c>
      <c r="Y104" s="1">
        <v>300000</v>
      </c>
      <c r="Z104" s="1" t="s">
        <v>4782</v>
      </c>
      <c r="AA104" s="1">
        <v>200000</v>
      </c>
      <c r="AB104" s="1">
        <v>140000</v>
      </c>
      <c r="AC104" s="1">
        <v>210000</v>
      </c>
      <c r="AD104" s="1">
        <v>60000</v>
      </c>
      <c r="AE104" s="1">
        <v>0</v>
      </c>
      <c r="AF104" s="1">
        <v>90000</v>
      </c>
      <c r="AG104" s="40" t="s">
        <v>5344</v>
      </c>
      <c r="AH104" s="1">
        <v>300000</v>
      </c>
      <c r="AI104" s="1">
        <v>300000</v>
      </c>
      <c r="AJ104" s="1" t="s">
        <v>348</v>
      </c>
      <c r="AK104" s="5" t="s">
        <v>38</v>
      </c>
      <c r="AL104" s="1" t="s">
        <v>525</v>
      </c>
    </row>
    <row r="105" spans="1:38" s="18" customFormat="1" ht="60" customHeight="1" x14ac:dyDescent="0.25">
      <c r="A105" s="1">
        <f t="shared" si="26"/>
        <v>52</v>
      </c>
      <c r="B105" s="1" t="s">
        <v>1676</v>
      </c>
      <c r="C105" s="1" t="s">
        <v>499</v>
      </c>
      <c r="D105" s="1" t="s">
        <v>544</v>
      </c>
      <c r="E105" s="1" t="s">
        <v>5345</v>
      </c>
      <c r="F105" s="1" t="s">
        <v>5341</v>
      </c>
      <c r="G105" s="1">
        <v>7</v>
      </c>
      <c r="H105" s="1" t="s">
        <v>537</v>
      </c>
      <c r="I105" s="1" t="s">
        <v>5346</v>
      </c>
      <c r="J105" s="1" t="s">
        <v>5347</v>
      </c>
      <c r="K105" s="1" t="s">
        <v>5345</v>
      </c>
      <c r="L105" s="5">
        <v>30.930137999999999</v>
      </c>
      <c r="M105" s="5">
        <v>70.349996000000004</v>
      </c>
      <c r="N105" s="5">
        <v>40</v>
      </c>
      <c r="O105" s="1" t="s">
        <v>5299</v>
      </c>
      <c r="P105" s="1">
        <v>0.28000000000000003</v>
      </c>
      <c r="Q105" s="5" t="s">
        <v>294</v>
      </c>
      <c r="R105" s="5">
        <v>482.76</v>
      </c>
      <c r="S105" s="5">
        <v>482.76</v>
      </c>
      <c r="T105" s="5">
        <v>482.76</v>
      </c>
      <c r="U105" s="5">
        <v>0</v>
      </c>
      <c r="V105" s="5">
        <v>0</v>
      </c>
      <c r="W105" s="1">
        <v>9</v>
      </c>
      <c r="X105" s="1">
        <v>3230301000006790</v>
      </c>
      <c r="Y105" s="1">
        <v>300000</v>
      </c>
      <c r="Z105" s="40" t="s">
        <v>5344</v>
      </c>
      <c r="AA105" s="1">
        <v>200000</v>
      </c>
      <c r="AB105" s="1">
        <v>140000</v>
      </c>
      <c r="AC105" s="1">
        <v>210000</v>
      </c>
      <c r="AD105" s="1">
        <v>60000</v>
      </c>
      <c r="AE105" s="1">
        <v>0</v>
      </c>
      <c r="AF105" s="1">
        <v>90000</v>
      </c>
      <c r="AG105" s="40" t="s">
        <v>2833</v>
      </c>
      <c r="AH105" s="1">
        <v>300000</v>
      </c>
      <c r="AI105" s="1">
        <v>300000</v>
      </c>
      <c r="AJ105" s="1" t="s">
        <v>348</v>
      </c>
      <c r="AK105" s="5" t="s">
        <v>38</v>
      </c>
      <c r="AL105" s="1" t="s">
        <v>525</v>
      </c>
    </row>
    <row r="106" spans="1:38" s="18" customFormat="1" ht="60" customHeight="1" x14ac:dyDescent="0.25">
      <c r="A106" s="1">
        <v>52</v>
      </c>
      <c r="B106" s="1" t="s">
        <v>1676</v>
      </c>
      <c r="C106" s="1" t="s">
        <v>499</v>
      </c>
      <c r="D106" s="1" t="s">
        <v>544</v>
      </c>
      <c r="E106" s="1" t="s">
        <v>5330</v>
      </c>
      <c r="F106" s="1" t="s">
        <v>5331</v>
      </c>
      <c r="G106" s="1">
        <v>5</v>
      </c>
      <c r="H106" s="1" t="s">
        <v>5348</v>
      </c>
      <c r="I106" s="1" t="s">
        <v>5349</v>
      </c>
      <c r="J106" s="1" t="s">
        <v>5350</v>
      </c>
      <c r="K106" s="1" t="s">
        <v>5330</v>
      </c>
      <c r="L106" s="5">
        <v>30.927009000000002</v>
      </c>
      <c r="M106" s="5">
        <v>70.349452999999997</v>
      </c>
      <c r="N106" s="5">
        <v>40</v>
      </c>
      <c r="O106" s="1" t="s">
        <v>5351</v>
      </c>
      <c r="P106" s="1">
        <v>0.28000000000000003</v>
      </c>
      <c r="Q106" s="5" t="s">
        <v>294</v>
      </c>
      <c r="R106" s="5">
        <v>459.4</v>
      </c>
      <c r="S106" s="5">
        <v>459.4</v>
      </c>
      <c r="T106" s="5">
        <v>459.4</v>
      </c>
      <c r="U106" s="5">
        <v>0</v>
      </c>
      <c r="V106" s="5">
        <v>0</v>
      </c>
      <c r="W106" s="1">
        <v>6</v>
      </c>
      <c r="X106" s="1">
        <v>4621007756237</v>
      </c>
      <c r="Y106" s="1">
        <v>300000</v>
      </c>
      <c r="Z106" s="40" t="s">
        <v>5344</v>
      </c>
      <c r="AA106" s="1">
        <v>200000</v>
      </c>
      <c r="AB106" s="1">
        <v>140000</v>
      </c>
      <c r="AC106" s="1">
        <v>210000</v>
      </c>
      <c r="AD106" s="1">
        <v>60000</v>
      </c>
      <c r="AE106" s="1">
        <v>0</v>
      </c>
      <c r="AF106" s="1">
        <v>90000</v>
      </c>
      <c r="AG106" s="40" t="s">
        <v>5344</v>
      </c>
      <c r="AH106" s="1">
        <v>300000</v>
      </c>
      <c r="AI106" s="1">
        <v>300000</v>
      </c>
      <c r="AJ106" s="1" t="s">
        <v>348</v>
      </c>
      <c r="AK106" s="5" t="s">
        <v>38</v>
      </c>
      <c r="AL106" s="1" t="s">
        <v>525</v>
      </c>
    </row>
    <row r="107" spans="1:38" s="18" customFormat="1" ht="60" customHeight="1" x14ac:dyDescent="0.25">
      <c r="A107" s="1">
        <f t="shared" si="26"/>
        <v>53</v>
      </c>
      <c r="B107" s="1" t="s">
        <v>1676</v>
      </c>
      <c r="C107" s="1" t="s">
        <v>499</v>
      </c>
      <c r="D107" s="1" t="s">
        <v>544</v>
      </c>
      <c r="E107" s="1" t="s">
        <v>5352</v>
      </c>
      <c r="F107" s="1" t="s">
        <v>5353</v>
      </c>
      <c r="G107" s="1">
        <v>5</v>
      </c>
      <c r="H107" s="1" t="s">
        <v>3043</v>
      </c>
      <c r="I107" s="1" t="s">
        <v>5354</v>
      </c>
      <c r="J107" s="1" t="s">
        <v>5355</v>
      </c>
      <c r="K107" s="1" t="s">
        <v>5352</v>
      </c>
      <c r="L107" s="5">
        <v>30.734922999999998</v>
      </c>
      <c r="M107" s="5">
        <v>70.236875999999995</v>
      </c>
      <c r="N107" s="5">
        <v>64</v>
      </c>
      <c r="O107" s="40" t="s">
        <v>1705</v>
      </c>
      <c r="P107" s="1">
        <v>0.28000000000000003</v>
      </c>
      <c r="Q107" s="5" t="s">
        <v>294</v>
      </c>
      <c r="R107" s="5">
        <v>461.39</v>
      </c>
      <c r="S107" s="5">
        <v>461.39</v>
      </c>
      <c r="T107" s="5">
        <v>461.39</v>
      </c>
      <c r="U107" s="5">
        <v>0</v>
      </c>
      <c r="V107" s="5">
        <v>0</v>
      </c>
      <c r="W107" s="1">
        <v>13</v>
      </c>
      <c r="X107" s="1">
        <v>3230301000006580</v>
      </c>
      <c r="Y107" s="1">
        <v>300000</v>
      </c>
      <c r="Z107" s="1" t="s">
        <v>5299</v>
      </c>
      <c r="AA107" s="1">
        <v>200000</v>
      </c>
      <c r="AB107" s="1">
        <v>140000</v>
      </c>
      <c r="AC107" s="1">
        <v>210000</v>
      </c>
      <c r="AD107" s="1">
        <v>60000</v>
      </c>
      <c r="AE107" s="1">
        <v>0</v>
      </c>
      <c r="AF107" s="1">
        <v>90000</v>
      </c>
      <c r="AG107" s="1" t="s">
        <v>5356</v>
      </c>
      <c r="AH107" s="1">
        <v>300000</v>
      </c>
      <c r="AI107" s="1">
        <v>300000</v>
      </c>
      <c r="AJ107" s="1" t="s">
        <v>348</v>
      </c>
      <c r="AK107" s="5" t="s">
        <v>38</v>
      </c>
      <c r="AL107" s="1" t="s">
        <v>525</v>
      </c>
    </row>
    <row r="108" spans="1:38" s="18" customFormat="1" ht="60" customHeight="1" x14ac:dyDescent="0.25">
      <c r="A108" s="1">
        <v>53</v>
      </c>
      <c r="B108" s="1" t="s">
        <v>1948</v>
      </c>
      <c r="C108" s="1" t="s">
        <v>499</v>
      </c>
      <c r="D108" s="1" t="s">
        <v>5357</v>
      </c>
      <c r="E108" s="1" t="s">
        <v>5358</v>
      </c>
      <c r="F108" s="1" t="s">
        <v>536</v>
      </c>
      <c r="G108" s="1">
        <v>5</v>
      </c>
      <c r="H108" s="1" t="s">
        <v>1900</v>
      </c>
      <c r="I108" s="1" t="s">
        <v>5359</v>
      </c>
      <c r="J108" s="1" t="s">
        <v>5360</v>
      </c>
      <c r="K108" s="1" t="s">
        <v>5358</v>
      </c>
      <c r="L108" s="1">
        <v>30.301278</v>
      </c>
      <c r="M108" s="1">
        <v>70.218648000000002</v>
      </c>
      <c r="N108" s="1">
        <v>40</v>
      </c>
      <c r="O108" s="12" t="s">
        <v>5361</v>
      </c>
      <c r="P108" s="1">
        <v>0.6</v>
      </c>
      <c r="Q108" s="1" t="s">
        <v>294</v>
      </c>
      <c r="R108" s="1">
        <v>305.18</v>
      </c>
      <c r="S108" s="1">
        <v>305.18</v>
      </c>
      <c r="T108" s="1">
        <v>305.18</v>
      </c>
      <c r="U108" s="1">
        <v>0</v>
      </c>
      <c r="V108" s="1">
        <v>0</v>
      </c>
      <c r="W108" s="1">
        <v>1</v>
      </c>
      <c r="X108" s="1">
        <v>3230301000004300</v>
      </c>
      <c r="Y108" s="1">
        <v>300000</v>
      </c>
      <c r="Z108" s="12" t="s">
        <v>5362</v>
      </c>
      <c r="AA108" s="1">
        <v>200000</v>
      </c>
      <c r="AB108" s="1">
        <v>140000</v>
      </c>
      <c r="AC108" s="1">
        <v>210000</v>
      </c>
      <c r="AD108" s="1">
        <v>60000</v>
      </c>
      <c r="AE108" s="1">
        <v>60000</v>
      </c>
      <c r="AF108" s="1">
        <v>30000</v>
      </c>
      <c r="AG108" s="12" t="s">
        <v>5363</v>
      </c>
      <c r="AH108" s="1">
        <v>300000</v>
      </c>
      <c r="AI108" s="1">
        <v>300000</v>
      </c>
      <c r="AJ108" s="1">
        <v>0</v>
      </c>
      <c r="AK108" s="5" t="s">
        <v>38</v>
      </c>
      <c r="AL108" s="1" t="s">
        <v>50</v>
      </c>
    </row>
    <row r="109" spans="1:38" s="18" customFormat="1" ht="60" customHeight="1" x14ac:dyDescent="0.25">
      <c r="A109" s="1">
        <f t="shared" si="26"/>
        <v>54</v>
      </c>
      <c r="B109" s="1" t="s">
        <v>1676</v>
      </c>
      <c r="C109" s="1" t="s">
        <v>499</v>
      </c>
      <c r="D109" s="1" t="s">
        <v>544</v>
      </c>
      <c r="E109" s="1" t="s">
        <v>5352</v>
      </c>
      <c r="F109" s="1" t="s">
        <v>5353</v>
      </c>
      <c r="G109" s="1">
        <v>5</v>
      </c>
      <c r="H109" s="1" t="s">
        <v>3043</v>
      </c>
      <c r="I109" s="1" t="s">
        <v>5354</v>
      </c>
      <c r="J109" s="1" t="s">
        <v>5355</v>
      </c>
      <c r="K109" s="1" t="s">
        <v>5352</v>
      </c>
      <c r="L109" s="5">
        <v>30.734922999999998</v>
      </c>
      <c r="M109" s="5">
        <v>70.236875999999995</v>
      </c>
      <c r="N109" s="5">
        <v>64</v>
      </c>
      <c r="O109" s="40" t="s">
        <v>1705</v>
      </c>
      <c r="P109" s="1">
        <v>0.28000000000000003</v>
      </c>
      <c r="Q109" s="5" t="s">
        <v>294</v>
      </c>
      <c r="R109" s="5">
        <v>461.39</v>
      </c>
      <c r="S109" s="5">
        <v>461.39</v>
      </c>
      <c r="T109" s="5">
        <v>461.39</v>
      </c>
      <c r="U109" s="5">
        <v>0</v>
      </c>
      <c r="V109" s="5">
        <v>0</v>
      </c>
      <c r="W109" s="1">
        <v>13</v>
      </c>
      <c r="X109" s="1">
        <v>3230301000006580</v>
      </c>
      <c r="Y109" s="1">
        <v>300000</v>
      </c>
      <c r="Z109" s="1" t="s">
        <v>5299</v>
      </c>
      <c r="AA109" s="1">
        <v>200000</v>
      </c>
      <c r="AB109" s="1">
        <v>140000</v>
      </c>
      <c r="AC109" s="1">
        <v>210000</v>
      </c>
      <c r="AD109" s="1">
        <v>60000</v>
      </c>
      <c r="AE109" s="1">
        <v>0</v>
      </c>
      <c r="AF109" s="1">
        <v>90000</v>
      </c>
      <c r="AG109" s="1" t="s">
        <v>5356</v>
      </c>
      <c r="AH109" s="1">
        <v>300000</v>
      </c>
      <c r="AI109" s="1">
        <v>300000</v>
      </c>
      <c r="AJ109" s="1" t="s">
        <v>348</v>
      </c>
      <c r="AK109" s="5" t="s">
        <v>38</v>
      </c>
      <c r="AL109" s="1" t="s">
        <v>525</v>
      </c>
    </row>
    <row r="110" spans="1:38" s="18" customFormat="1" ht="60" customHeight="1" x14ac:dyDescent="0.25">
      <c r="A110" s="1">
        <v>54</v>
      </c>
      <c r="B110" s="1" t="s">
        <v>1676</v>
      </c>
      <c r="C110" s="1" t="s">
        <v>626</v>
      </c>
      <c r="D110" s="5" t="s">
        <v>626</v>
      </c>
      <c r="E110" s="5" t="s">
        <v>5364</v>
      </c>
      <c r="F110" s="5" t="s">
        <v>5364</v>
      </c>
      <c r="G110" s="1">
        <v>5</v>
      </c>
      <c r="H110" s="5" t="s">
        <v>5365</v>
      </c>
      <c r="I110" s="5" t="s">
        <v>3991</v>
      </c>
      <c r="J110" s="5" t="s">
        <v>3992</v>
      </c>
      <c r="K110" s="5" t="s">
        <v>5364</v>
      </c>
      <c r="L110" s="4">
        <v>32.566813000000003</v>
      </c>
      <c r="M110" s="4">
        <v>74.168918000000005</v>
      </c>
      <c r="N110" s="1">
        <v>4</v>
      </c>
      <c r="O110" s="40" t="s">
        <v>5154</v>
      </c>
      <c r="P110" s="1">
        <v>19.68</v>
      </c>
      <c r="Q110" s="1" t="s">
        <v>688</v>
      </c>
      <c r="R110" s="1">
        <v>213</v>
      </c>
      <c r="S110" s="1">
        <v>213</v>
      </c>
      <c r="T110" s="1">
        <v>213</v>
      </c>
      <c r="U110" s="1">
        <v>0</v>
      </c>
      <c r="V110" s="1">
        <v>0</v>
      </c>
      <c r="W110" s="1">
        <v>5</v>
      </c>
      <c r="X110" s="12" t="s">
        <v>5366</v>
      </c>
      <c r="Y110" s="1">
        <v>300000</v>
      </c>
      <c r="Z110" s="40" t="s">
        <v>5154</v>
      </c>
      <c r="AA110" s="1">
        <v>200000</v>
      </c>
      <c r="AB110" s="1">
        <v>140000</v>
      </c>
      <c r="AC110" s="1">
        <v>210000</v>
      </c>
      <c r="AD110" s="1">
        <v>60000</v>
      </c>
      <c r="AE110" s="1">
        <v>60000</v>
      </c>
      <c r="AF110" s="1">
        <v>29010</v>
      </c>
      <c r="AG110" s="12" t="s">
        <v>5367</v>
      </c>
      <c r="AH110" s="5">
        <v>300000</v>
      </c>
      <c r="AI110" s="1">
        <v>299101</v>
      </c>
      <c r="AJ110" s="1" t="s">
        <v>38</v>
      </c>
      <c r="AK110" s="5" t="s">
        <v>38</v>
      </c>
      <c r="AL110" s="1" t="s">
        <v>50</v>
      </c>
    </row>
    <row r="111" spans="1:38" s="18" customFormat="1" ht="60" customHeight="1" x14ac:dyDescent="0.25">
      <c r="A111" s="1">
        <f t="shared" si="26"/>
        <v>55</v>
      </c>
      <c r="B111" s="5" t="s">
        <v>1676</v>
      </c>
      <c r="C111" s="5" t="s">
        <v>626</v>
      </c>
      <c r="D111" s="5" t="s">
        <v>626</v>
      </c>
      <c r="E111" s="5" t="s">
        <v>5368</v>
      </c>
      <c r="F111" s="5" t="s">
        <v>5369</v>
      </c>
      <c r="G111" s="5">
        <v>5</v>
      </c>
      <c r="H111" s="5" t="s">
        <v>5370</v>
      </c>
      <c r="I111" s="5" t="s">
        <v>693</v>
      </c>
      <c r="J111" s="5" t="s">
        <v>5371</v>
      </c>
      <c r="K111" s="5" t="s">
        <v>5368</v>
      </c>
      <c r="L111" s="5">
        <v>32.711576000000001</v>
      </c>
      <c r="M111" s="91">
        <v>73.867390999999998</v>
      </c>
      <c r="N111" s="5">
        <v>80</v>
      </c>
      <c r="O111" s="5" t="s">
        <v>1903</v>
      </c>
      <c r="P111" s="5">
        <v>20</v>
      </c>
      <c r="Q111" s="5" t="s">
        <v>294</v>
      </c>
      <c r="R111" s="5">
        <v>235</v>
      </c>
      <c r="S111" s="5">
        <v>235</v>
      </c>
      <c r="T111" s="5">
        <v>235</v>
      </c>
      <c r="U111" s="91" t="s">
        <v>38</v>
      </c>
      <c r="V111" s="91" t="s">
        <v>38</v>
      </c>
      <c r="W111" s="5">
        <v>6</v>
      </c>
      <c r="X111" s="5" t="s">
        <v>5372</v>
      </c>
      <c r="Y111" s="1">
        <v>300000</v>
      </c>
      <c r="Z111" s="5" t="s">
        <v>1903</v>
      </c>
      <c r="AA111" s="5">
        <v>200000</v>
      </c>
      <c r="AB111" s="5">
        <v>140000</v>
      </c>
      <c r="AC111" s="5">
        <v>210000</v>
      </c>
      <c r="AD111" s="5">
        <v>60000</v>
      </c>
      <c r="AE111" s="5">
        <v>60000</v>
      </c>
      <c r="AF111" s="5">
        <v>30000</v>
      </c>
      <c r="AG111" s="5" t="s">
        <v>5277</v>
      </c>
      <c r="AH111" s="5">
        <v>300000</v>
      </c>
      <c r="AI111" s="5">
        <v>300000</v>
      </c>
      <c r="AJ111" s="5" t="s">
        <v>38</v>
      </c>
      <c r="AK111" s="5" t="s">
        <v>38</v>
      </c>
      <c r="AL111" s="1" t="s">
        <v>50</v>
      </c>
    </row>
    <row r="112" spans="1:38" s="18" customFormat="1" ht="60" customHeight="1" x14ac:dyDescent="0.25">
      <c r="A112" s="1">
        <v>55</v>
      </c>
      <c r="B112" s="5" t="s">
        <v>1676</v>
      </c>
      <c r="C112" s="5" t="s">
        <v>626</v>
      </c>
      <c r="D112" s="5" t="s">
        <v>626</v>
      </c>
      <c r="E112" s="5" t="s">
        <v>5373</v>
      </c>
      <c r="F112" s="5" t="s">
        <v>5373</v>
      </c>
      <c r="G112" s="5">
        <v>5</v>
      </c>
      <c r="H112" s="5" t="s">
        <v>5374</v>
      </c>
      <c r="I112" s="5" t="s">
        <v>5375</v>
      </c>
      <c r="J112" s="5" t="s">
        <v>5376</v>
      </c>
      <c r="K112" s="5" t="s">
        <v>5373</v>
      </c>
      <c r="L112" s="5">
        <v>32.687027999999998</v>
      </c>
      <c r="M112" s="91">
        <v>74.258968999999993</v>
      </c>
      <c r="N112" s="5">
        <v>40</v>
      </c>
      <c r="O112" s="41" t="s">
        <v>5377</v>
      </c>
      <c r="P112" s="5">
        <v>17.37</v>
      </c>
      <c r="Q112" s="5" t="s">
        <v>294</v>
      </c>
      <c r="R112" s="5">
        <v>261</v>
      </c>
      <c r="S112" s="5">
        <v>261</v>
      </c>
      <c r="T112" s="5">
        <v>261</v>
      </c>
      <c r="U112" s="91" t="s">
        <v>38</v>
      </c>
      <c r="V112" s="91" t="s">
        <v>38</v>
      </c>
      <c r="W112" s="5">
        <v>5</v>
      </c>
      <c r="X112" s="5" t="s">
        <v>5378</v>
      </c>
      <c r="Y112" s="1">
        <v>300000</v>
      </c>
      <c r="Z112" s="41" t="s">
        <v>5377</v>
      </c>
      <c r="AA112" s="5">
        <v>200000</v>
      </c>
      <c r="AB112" s="5">
        <v>140000</v>
      </c>
      <c r="AC112" s="5">
        <v>210000</v>
      </c>
      <c r="AD112" s="5">
        <v>60000</v>
      </c>
      <c r="AE112" s="5">
        <v>60000</v>
      </c>
      <c r="AF112" s="5">
        <v>30000</v>
      </c>
      <c r="AG112" s="5" t="s">
        <v>5379</v>
      </c>
      <c r="AH112" s="5">
        <v>297010</v>
      </c>
      <c r="AI112" s="5">
        <v>297010</v>
      </c>
      <c r="AJ112" s="5" t="s">
        <v>38</v>
      </c>
      <c r="AK112" s="5" t="s">
        <v>38</v>
      </c>
      <c r="AL112" s="1" t="s">
        <v>50</v>
      </c>
    </row>
    <row r="113" spans="1:38" s="18" customFormat="1" ht="60" customHeight="1" x14ac:dyDescent="0.25">
      <c r="A113" s="1">
        <f t="shared" si="26"/>
        <v>56</v>
      </c>
      <c r="B113" s="5" t="s">
        <v>1676</v>
      </c>
      <c r="C113" s="5" t="s">
        <v>626</v>
      </c>
      <c r="D113" s="5" t="s">
        <v>626</v>
      </c>
      <c r="E113" s="5" t="s">
        <v>5380</v>
      </c>
      <c r="F113" s="5" t="s">
        <v>5381</v>
      </c>
      <c r="G113" s="5">
        <v>5</v>
      </c>
      <c r="H113" s="5" t="s">
        <v>5382</v>
      </c>
      <c r="I113" s="5" t="s">
        <v>5383</v>
      </c>
      <c r="J113" s="5" t="s">
        <v>5384</v>
      </c>
      <c r="K113" s="5" t="s">
        <v>5380</v>
      </c>
      <c r="L113" s="5">
        <v>32.702111000000002</v>
      </c>
      <c r="M113" s="91">
        <v>74.282426000000001</v>
      </c>
      <c r="N113" s="44" t="s">
        <v>5385</v>
      </c>
      <c r="O113" s="53" t="s">
        <v>1903</v>
      </c>
      <c r="P113" s="5">
        <v>6</v>
      </c>
      <c r="Q113" s="5" t="s">
        <v>294</v>
      </c>
      <c r="R113" s="5">
        <v>505</v>
      </c>
      <c r="S113" s="5">
        <v>505</v>
      </c>
      <c r="T113" s="5">
        <v>505</v>
      </c>
      <c r="U113" s="91" t="s">
        <v>38</v>
      </c>
      <c r="V113" s="91" t="s">
        <v>38</v>
      </c>
      <c r="W113" s="5">
        <v>8</v>
      </c>
      <c r="X113" s="35" t="s">
        <v>5386</v>
      </c>
      <c r="Y113" s="1">
        <v>300000</v>
      </c>
      <c r="Z113" s="53" t="s">
        <v>1903</v>
      </c>
      <c r="AA113" s="5">
        <v>435135</v>
      </c>
      <c r="AB113" s="5">
        <v>140000</v>
      </c>
      <c r="AC113" s="5">
        <v>210000</v>
      </c>
      <c r="AD113" s="5">
        <v>60000</v>
      </c>
      <c r="AE113" s="5" t="s">
        <v>38</v>
      </c>
      <c r="AF113" s="5">
        <v>25135</v>
      </c>
      <c r="AG113" s="53" t="s">
        <v>5367</v>
      </c>
      <c r="AH113" s="5">
        <v>235135</v>
      </c>
      <c r="AI113" s="5">
        <v>235135</v>
      </c>
      <c r="AJ113" s="5" t="s">
        <v>38</v>
      </c>
      <c r="AK113" s="5" t="s">
        <v>38</v>
      </c>
      <c r="AL113" s="1" t="s">
        <v>50</v>
      </c>
    </row>
    <row r="114" spans="1:38" s="18" customFormat="1" ht="60" customHeight="1" x14ac:dyDescent="0.25">
      <c r="A114" s="1">
        <v>56</v>
      </c>
      <c r="B114" s="5" t="s">
        <v>1676</v>
      </c>
      <c r="C114" s="5" t="s">
        <v>626</v>
      </c>
      <c r="D114" s="5" t="s">
        <v>639</v>
      </c>
      <c r="E114" s="5" t="s">
        <v>5387</v>
      </c>
      <c r="F114" s="5" t="s">
        <v>5388</v>
      </c>
      <c r="G114" s="5">
        <v>5</v>
      </c>
      <c r="H114" s="5" t="s">
        <v>3668</v>
      </c>
      <c r="I114" s="5" t="s">
        <v>5389</v>
      </c>
      <c r="J114" s="44" t="s">
        <v>5390</v>
      </c>
      <c r="K114" s="5" t="s">
        <v>5387</v>
      </c>
      <c r="L114" s="5">
        <v>32.652780999999997</v>
      </c>
      <c r="M114" s="91">
        <v>73.880863000000005</v>
      </c>
      <c r="N114" s="44" t="s">
        <v>5391</v>
      </c>
      <c r="O114" s="5" t="s">
        <v>2968</v>
      </c>
      <c r="P114" s="5">
        <v>15</v>
      </c>
      <c r="Q114" s="5" t="s">
        <v>294</v>
      </c>
      <c r="R114" s="5">
        <v>317</v>
      </c>
      <c r="S114" s="5">
        <v>317</v>
      </c>
      <c r="T114" s="5">
        <v>317</v>
      </c>
      <c r="U114" s="91" t="s">
        <v>38</v>
      </c>
      <c r="V114" s="91" t="s">
        <v>38</v>
      </c>
      <c r="W114" s="5">
        <v>5</v>
      </c>
      <c r="X114" s="35" t="s">
        <v>5392</v>
      </c>
      <c r="Y114" s="1">
        <v>300000</v>
      </c>
      <c r="Z114" s="5" t="s">
        <v>5393</v>
      </c>
      <c r="AA114" s="5">
        <v>200000</v>
      </c>
      <c r="AB114" s="5">
        <v>140000</v>
      </c>
      <c r="AC114" s="5">
        <v>210000</v>
      </c>
      <c r="AD114" s="5">
        <v>60000</v>
      </c>
      <c r="AE114" s="5">
        <v>60000</v>
      </c>
      <c r="AF114" s="5">
        <v>30000</v>
      </c>
      <c r="AG114" s="5" t="s">
        <v>3251</v>
      </c>
      <c r="AH114" s="5">
        <v>300000</v>
      </c>
      <c r="AI114" s="5">
        <v>300000</v>
      </c>
      <c r="AJ114" s="5" t="s">
        <v>38</v>
      </c>
      <c r="AK114" s="5" t="s">
        <v>38</v>
      </c>
      <c r="AL114" s="1" t="s">
        <v>50</v>
      </c>
    </row>
    <row r="115" spans="1:38" s="18" customFormat="1" ht="60" customHeight="1" x14ac:dyDescent="0.25">
      <c r="A115" s="1">
        <f t="shared" si="26"/>
        <v>57</v>
      </c>
      <c r="B115" s="5" t="s">
        <v>1676</v>
      </c>
      <c r="C115" s="5" t="s">
        <v>626</v>
      </c>
      <c r="D115" s="5" t="s">
        <v>639</v>
      </c>
      <c r="E115" s="5" t="s">
        <v>5394</v>
      </c>
      <c r="F115" s="5" t="s">
        <v>5388</v>
      </c>
      <c r="G115" s="5">
        <v>5</v>
      </c>
      <c r="H115" s="5" t="s">
        <v>5395</v>
      </c>
      <c r="I115" s="5" t="s">
        <v>5396</v>
      </c>
      <c r="J115" s="44" t="s">
        <v>5397</v>
      </c>
      <c r="K115" s="5" t="s">
        <v>5394</v>
      </c>
      <c r="L115" s="5">
        <v>32.636781999999997</v>
      </c>
      <c r="M115" s="92">
        <v>73.873369999999994</v>
      </c>
      <c r="N115" s="44" t="s">
        <v>5398</v>
      </c>
      <c r="O115" s="41" t="s">
        <v>5154</v>
      </c>
      <c r="P115" s="5">
        <v>15.82</v>
      </c>
      <c r="Q115" s="5" t="s">
        <v>294</v>
      </c>
      <c r="R115" s="5">
        <v>307</v>
      </c>
      <c r="S115" s="5">
        <v>307</v>
      </c>
      <c r="T115" s="5">
        <v>307</v>
      </c>
      <c r="U115" s="91" t="s">
        <v>38</v>
      </c>
      <c r="V115" s="91" t="s">
        <v>38</v>
      </c>
      <c r="W115" s="5">
        <v>5</v>
      </c>
      <c r="X115" s="35" t="s">
        <v>5399</v>
      </c>
      <c r="Y115" s="1">
        <v>300000</v>
      </c>
      <c r="Z115" s="41" t="s">
        <v>5154</v>
      </c>
      <c r="AA115" s="5">
        <v>200000</v>
      </c>
      <c r="AB115" s="5">
        <v>140000</v>
      </c>
      <c r="AC115" s="5">
        <v>210000</v>
      </c>
      <c r="AD115" s="5">
        <v>60000</v>
      </c>
      <c r="AE115" s="5">
        <v>60000</v>
      </c>
      <c r="AF115" s="5">
        <v>29336</v>
      </c>
      <c r="AG115" s="41" t="s">
        <v>5400</v>
      </c>
      <c r="AH115" s="5">
        <v>299336</v>
      </c>
      <c r="AI115" s="5">
        <v>299336</v>
      </c>
      <c r="AJ115" s="5" t="s">
        <v>38</v>
      </c>
      <c r="AK115" s="5" t="s">
        <v>38</v>
      </c>
      <c r="AL115" s="1" t="s">
        <v>50</v>
      </c>
    </row>
    <row r="116" spans="1:38" s="18" customFormat="1" ht="60" customHeight="1" x14ac:dyDescent="0.25">
      <c r="A116" s="1">
        <v>57</v>
      </c>
      <c r="B116" s="5" t="s">
        <v>1676</v>
      </c>
      <c r="C116" s="5" t="s">
        <v>626</v>
      </c>
      <c r="D116" s="5" t="s">
        <v>639</v>
      </c>
      <c r="E116" s="5" t="s">
        <v>5401</v>
      </c>
      <c r="F116" s="5" t="s">
        <v>5402</v>
      </c>
      <c r="G116" s="5">
        <v>5</v>
      </c>
      <c r="H116" s="5" t="s">
        <v>5403</v>
      </c>
      <c r="I116" s="5" t="s">
        <v>5404</v>
      </c>
      <c r="J116" s="44" t="s">
        <v>5405</v>
      </c>
      <c r="K116" s="5" t="s">
        <v>5401</v>
      </c>
      <c r="L116" s="5">
        <v>32.648212999999998</v>
      </c>
      <c r="M116" s="91">
        <v>73.919066999999998</v>
      </c>
      <c r="N116" s="44" t="s">
        <v>5406</v>
      </c>
      <c r="O116" s="5" t="s">
        <v>5393</v>
      </c>
      <c r="P116" s="5">
        <v>16.899999999999999</v>
      </c>
      <c r="Q116" s="5" t="s">
        <v>294</v>
      </c>
      <c r="R116" s="5">
        <v>311</v>
      </c>
      <c r="S116" s="5">
        <v>311</v>
      </c>
      <c r="T116" s="5">
        <v>311</v>
      </c>
      <c r="U116" s="91" t="s">
        <v>38</v>
      </c>
      <c r="V116" s="91" t="s">
        <v>38</v>
      </c>
      <c r="W116" s="5">
        <v>5</v>
      </c>
      <c r="X116" s="35" t="s">
        <v>5407</v>
      </c>
      <c r="Y116" s="1">
        <v>300000</v>
      </c>
      <c r="Z116" s="5" t="s">
        <v>5393</v>
      </c>
      <c r="AA116" s="5">
        <v>200000</v>
      </c>
      <c r="AB116" s="5">
        <v>140000</v>
      </c>
      <c r="AC116" s="5">
        <v>210000</v>
      </c>
      <c r="AD116" s="5">
        <v>60000</v>
      </c>
      <c r="AE116" s="5">
        <v>60000</v>
      </c>
      <c r="AF116" s="5">
        <v>30000</v>
      </c>
      <c r="AG116" s="5" t="s">
        <v>3251</v>
      </c>
      <c r="AH116" s="5">
        <v>300000</v>
      </c>
      <c r="AI116" s="5">
        <v>300000</v>
      </c>
      <c r="AJ116" s="5" t="s">
        <v>38</v>
      </c>
      <c r="AK116" s="5" t="s">
        <v>38</v>
      </c>
      <c r="AL116" s="1" t="s">
        <v>50</v>
      </c>
    </row>
    <row r="117" spans="1:38" s="18" customFormat="1" ht="60" customHeight="1" x14ac:dyDescent="0.25">
      <c r="A117" s="1">
        <f t="shared" si="26"/>
        <v>58</v>
      </c>
      <c r="B117" s="5" t="s">
        <v>1676</v>
      </c>
      <c r="C117" s="5" t="s">
        <v>626</v>
      </c>
      <c r="D117" s="5" t="s">
        <v>639</v>
      </c>
      <c r="E117" s="5" t="s">
        <v>5408</v>
      </c>
      <c r="F117" s="5" t="s">
        <v>5402</v>
      </c>
      <c r="G117" s="5">
        <v>5</v>
      </c>
      <c r="H117" s="5" t="s">
        <v>5409</v>
      </c>
      <c r="I117" s="5" t="s">
        <v>5410</v>
      </c>
      <c r="J117" s="44" t="s">
        <v>5411</v>
      </c>
      <c r="K117" s="5" t="s">
        <v>5408</v>
      </c>
      <c r="L117" s="5">
        <v>32.648871999999997</v>
      </c>
      <c r="M117" s="92">
        <v>73.913759999999996</v>
      </c>
      <c r="N117" s="44" t="s">
        <v>5412</v>
      </c>
      <c r="O117" s="5" t="s">
        <v>5413</v>
      </c>
      <c r="P117" s="5">
        <v>16.399999999999999</v>
      </c>
      <c r="Q117" s="5" t="s">
        <v>294</v>
      </c>
      <c r="R117" s="5">
        <v>319</v>
      </c>
      <c r="S117" s="5">
        <v>319</v>
      </c>
      <c r="T117" s="5">
        <v>319</v>
      </c>
      <c r="U117" s="91" t="s">
        <v>38</v>
      </c>
      <c r="V117" s="91" t="s">
        <v>38</v>
      </c>
      <c r="W117" s="5">
        <v>5</v>
      </c>
      <c r="X117" s="35" t="s">
        <v>5414</v>
      </c>
      <c r="Y117" s="1">
        <v>300000</v>
      </c>
      <c r="Z117" s="5" t="s">
        <v>5413</v>
      </c>
      <c r="AA117" s="5">
        <v>200000</v>
      </c>
      <c r="AB117" s="5">
        <v>140000</v>
      </c>
      <c r="AC117" s="5">
        <v>210000</v>
      </c>
      <c r="AD117" s="5">
        <v>60000</v>
      </c>
      <c r="AE117" s="5">
        <v>60000</v>
      </c>
      <c r="AF117" s="5">
        <v>30000</v>
      </c>
      <c r="AG117" s="41" t="s">
        <v>2779</v>
      </c>
      <c r="AH117" s="5">
        <v>300000</v>
      </c>
      <c r="AI117" s="5">
        <v>300000</v>
      </c>
      <c r="AJ117" s="5" t="s">
        <v>38</v>
      </c>
      <c r="AK117" s="5" t="s">
        <v>38</v>
      </c>
      <c r="AL117" s="1" t="s">
        <v>50</v>
      </c>
    </row>
    <row r="118" spans="1:38" s="18" customFormat="1" ht="60" customHeight="1" x14ac:dyDescent="0.25">
      <c r="A118" s="1">
        <v>58</v>
      </c>
      <c r="B118" s="5" t="s">
        <v>1676</v>
      </c>
      <c r="C118" s="5" t="s">
        <v>626</v>
      </c>
      <c r="D118" s="5" t="s">
        <v>639</v>
      </c>
      <c r="E118" s="5" t="s">
        <v>5402</v>
      </c>
      <c r="F118" s="5" t="s">
        <v>5402</v>
      </c>
      <c r="G118" s="5">
        <v>5</v>
      </c>
      <c r="H118" s="5" t="s">
        <v>5415</v>
      </c>
      <c r="I118" s="5" t="s">
        <v>5416</v>
      </c>
      <c r="J118" s="44" t="s">
        <v>5417</v>
      </c>
      <c r="K118" s="5" t="s">
        <v>5402</v>
      </c>
      <c r="L118" s="5">
        <v>32.643967000000004</v>
      </c>
      <c r="M118" s="91">
        <v>73.899023999999997</v>
      </c>
      <c r="N118" s="44" t="s">
        <v>5418</v>
      </c>
      <c r="O118" s="5" t="s">
        <v>5393</v>
      </c>
      <c r="P118" s="5">
        <v>17</v>
      </c>
      <c r="Q118" s="5" t="s">
        <v>294</v>
      </c>
      <c r="R118" s="5">
        <v>319</v>
      </c>
      <c r="S118" s="5">
        <v>319</v>
      </c>
      <c r="T118" s="5">
        <v>319</v>
      </c>
      <c r="U118" s="91" t="s">
        <v>38</v>
      </c>
      <c r="V118" s="91" t="s">
        <v>38</v>
      </c>
      <c r="W118" s="5">
        <v>5</v>
      </c>
      <c r="X118" s="35" t="s">
        <v>5419</v>
      </c>
      <c r="Y118" s="1">
        <v>300000</v>
      </c>
      <c r="Z118" s="5" t="s">
        <v>5393</v>
      </c>
      <c r="AA118" s="5">
        <v>200000</v>
      </c>
      <c r="AB118" s="5">
        <v>140000</v>
      </c>
      <c r="AC118" s="5">
        <v>210000</v>
      </c>
      <c r="AD118" s="5">
        <v>60000</v>
      </c>
      <c r="AE118" s="5">
        <v>60000</v>
      </c>
      <c r="AF118" s="5">
        <v>30000</v>
      </c>
      <c r="AG118" s="41" t="s">
        <v>2779</v>
      </c>
      <c r="AH118" s="5">
        <v>300000</v>
      </c>
      <c r="AI118" s="5">
        <v>300000</v>
      </c>
      <c r="AJ118" s="5" t="s">
        <v>38</v>
      </c>
      <c r="AK118" s="5" t="s">
        <v>38</v>
      </c>
      <c r="AL118" s="1" t="s">
        <v>50</v>
      </c>
    </row>
    <row r="119" spans="1:38" s="18" customFormat="1" ht="60" customHeight="1" x14ac:dyDescent="0.25">
      <c r="A119" s="1">
        <f t="shared" si="26"/>
        <v>59</v>
      </c>
      <c r="B119" s="5" t="s">
        <v>1676</v>
      </c>
      <c r="C119" s="5" t="s">
        <v>626</v>
      </c>
      <c r="D119" s="5" t="s">
        <v>639</v>
      </c>
      <c r="E119" s="5" t="s">
        <v>5420</v>
      </c>
      <c r="F119" s="5" t="s">
        <v>4069</v>
      </c>
      <c r="G119" s="5">
        <v>5</v>
      </c>
      <c r="H119" s="5" t="s">
        <v>5164</v>
      </c>
      <c r="I119" s="5" t="s">
        <v>5421</v>
      </c>
      <c r="J119" s="44" t="s">
        <v>5422</v>
      </c>
      <c r="K119" s="5" t="s">
        <v>5420</v>
      </c>
      <c r="L119" s="5">
        <v>32.771098000000002</v>
      </c>
      <c r="M119" s="91">
        <v>73.990647999999993</v>
      </c>
      <c r="N119" s="44" t="s">
        <v>5423</v>
      </c>
      <c r="O119" s="41" t="s">
        <v>5154</v>
      </c>
      <c r="P119" s="5">
        <v>17.64</v>
      </c>
      <c r="Q119" s="5" t="s">
        <v>294</v>
      </c>
      <c r="R119" s="5">
        <v>310</v>
      </c>
      <c r="S119" s="5">
        <v>310</v>
      </c>
      <c r="T119" s="5">
        <v>310</v>
      </c>
      <c r="U119" s="91" t="s">
        <v>38</v>
      </c>
      <c r="V119" s="91" t="s">
        <v>38</v>
      </c>
      <c r="W119" s="5">
        <v>5</v>
      </c>
      <c r="X119" s="35" t="s">
        <v>5424</v>
      </c>
      <c r="Y119" s="1">
        <v>300000</v>
      </c>
      <c r="Z119" s="41" t="s">
        <v>5154</v>
      </c>
      <c r="AA119" s="5">
        <v>200000</v>
      </c>
      <c r="AB119" s="5">
        <v>140000</v>
      </c>
      <c r="AC119" s="5">
        <v>210000</v>
      </c>
      <c r="AD119" s="5">
        <v>60000</v>
      </c>
      <c r="AE119" s="5">
        <v>60000</v>
      </c>
      <c r="AF119" s="5">
        <v>30000</v>
      </c>
      <c r="AG119" s="41" t="s">
        <v>2779</v>
      </c>
      <c r="AH119" s="5">
        <v>300000</v>
      </c>
      <c r="AI119" s="5">
        <v>300000</v>
      </c>
      <c r="AJ119" s="5" t="s">
        <v>38</v>
      </c>
      <c r="AK119" s="5" t="s">
        <v>38</v>
      </c>
      <c r="AL119" s="1" t="s">
        <v>50</v>
      </c>
    </row>
    <row r="120" spans="1:38" s="18" customFormat="1" ht="60" customHeight="1" x14ac:dyDescent="0.25">
      <c r="A120" s="1">
        <v>59</v>
      </c>
      <c r="B120" s="4" t="s">
        <v>1676</v>
      </c>
      <c r="C120" s="4" t="s">
        <v>626</v>
      </c>
      <c r="D120" s="4" t="s">
        <v>626</v>
      </c>
      <c r="E120" s="4" t="s">
        <v>5425</v>
      </c>
      <c r="F120" s="4" t="s">
        <v>5425</v>
      </c>
      <c r="G120" s="4">
        <v>5</v>
      </c>
      <c r="H120" s="4" t="s">
        <v>5426</v>
      </c>
      <c r="I120" s="4" t="s">
        <v>5427</v>
      </c>
      <c r="J120" s="4" t="s">
        <v>5428</v>
      </c>
      <c r="K120" s="4" t="s">
        <v>5425</v>
      </c>
      <c r="L120" s="25">
        <v>32.737444000000004</v>
      </c>
      <c r="M120" s="25">
        <v>74.204265000000007</v>
      </c>
      <c r="N120" s="26">
        <v>45</v>
      </c>
      <c r="O120" s="46">
        <v>44600</v>
      </c>
      <c r="P120" s="4">
        <v>0.7</v>
      </c>
      <c r="Q120" s="4" t="s">
        <v>5429</v>
      </c>
      <c r="R120" s="4">
        <v>410</v>
      </c>
      <c r="S120" s="4">
        <v>410</v>
      </c>
      <c r="T120" s="4">
        <v>0</v>
      </c>
      <c r="U120" s="4">
        <v>0</v>
      </c>
      <c r="V120" s="4">
        <v>0</v>
      </c>
      <c r="W120" s="4">
        <v>3</v>
      </c>
      <c r="X120" s="4" t="s">
        <v>5372</v>
      </c>
      <c r="Y120" s="1">
        <v>300000</v>
      </c>
      <c r="Z120" s="46">
        <v>44600</v>
      </c>
      <c r="AA120" s="4">
        <v>200000</v>
      </c>
      <c r="AB120" s="4">
        <v>140000</v>
      </c>
      <c r="AC120" s="4">
        <v>210000</v>
      </c>
      <c r="AD120" s="4">
        <v>60000</v>
      </c>
      <c r="AE120" s="4">
        <v>60000</v>
      </c>
      <c r="AF120" s="4">
        <v>30000</v>
      </c>
      <c r="AG120" s="4" t="s">
        <v>5430</v>
      </c>
      <c r="AH120" s="5">
        <v>300000</v>
      </c>
      <c r="AI120" s="4">
        <v>300000</v>
      </c>
      <c r="AJ120" s="4"/>
      <c r="AK120" s="5" t="s">
        <v>38</v>
      </c>
      <c r="AL120" s="1" t="s">
        <v>50</v>
      </c>
    </row>
    <row r="121" spans="1:38" s="18" customFormat="1" ht="60" customHeight="1" x14ac:dyDescent="0.25">
      <c r="A121" s="1">
        <f t="shared" si="26"/>
        <v>60</v>
      </c>
      <c r="B121" s="4" t="s">
        <v>1676</v>
      </c>
      <c r="C121" s="4" t="s">
        <v>626</v>
      </c>
      <c r="D121" s="4" t="s">
        <v>626</v>
      </c>
      <c r="E121" s="4" t="s">
        <v>5431</v>
      </c>
      <c r="F121" s="4" t="s">
        <v>5431</v>
      </c>
      <c r="G121" s="4">
        <v>5</v>
      </c>
      <c r="H121" s="4" t="s">
        <v>5432</v>
      </c>
      <c r="I121" s="4" t="s">
        <v>5433</v>
      </c>
      <c r="J121" s="4" t="s">
        <v>5434</v>
      </c>
      <c r="K121" s="4" t="s">
        <v>5431</v>
      </c>
      <c r="L121" s="93">
        <v>32.430750000000003</v>
      </c>
      <c r="M121" s="4">
        <v>74.204650000000001</v>
      </c>
      <c r="N121" s="26">
        <v>50</v>
      </c>
      <c r="O121" s="4" t="s">
        <v>5435</v>
      </c>
      <c r="P121" s="4">
        <v>0.65</v>
      </c>
      <c r="Q121" s="4" t="s">
        <v>5429</v>
      </c>
      <c r="R121" s="4">
        <v>336</v>
      </c>
      <c r="S121" s="4">
        <v>336</v>
      </c>
      <c r="T121" s="4">
        <v>0</v>
      </c>
      <c r="U121" s="4">
        <v>0</v>
      </c>
      <c r="V121" s="4">
        <v>0</v>
      </c>
      <c r="W121" s="4">
        <v>7</v>
      </c>
      <c r="X121" s="4" t="s">
        <v>5436</v>
      </c>
      <c r="Y121" s="1">
        <v>300000</v>
      </c>
      <c r="Z121" s="4" t="s">
        <v>5435</v>
      </c>
      <c r="AA121" s="4">
        <v>200000</v>
      </c>
      <c r="AB121" s="4">
        <v>140000</v>
      </c>
      <c r="AC121" s="4">
        <v>210000</v>
      </c>
      <c r="AD121" s="4">
        <v>60000</v>
      </c>
      <c r="AE121" s="4">
        <v>60000</v>
      </c>
      <c r="AF121" s="4">
        <v>25918</v>
      </c>
      <c r="AG121" s="4" t="s">
        <v>5437</v>
      </c>
      <c r="AH121" s="5">
        <v>300000</v>
      </c>
      <c r="AI121" s="4">
        <v>265918</v>
      </c>
      <c r="AJ121" s="4"/>
      <c r="AK121" s="5" t="s">
        <v>38</v>
      </c>
      <c r="AL121" s="1" t="s">
        <v>50</v>
      </c>
    </row>
    <row r="122" spans="1:38" s="18" customFormat="1" ht="60" customHeight="1" x14ac:dyDescent="0.25">
      <c r="A122" s="1">
        <v>60</v>
      </c>
      <c r="B122" s="1" t="s">
        <v>1676</v>
      </c>
      <c r="C122" s="1" t="s">
        <v>704</v>
      </c>
      <c r="D122" s="1" t="s">
        <v>712</v>
      </c>
      <c r="E122" s="1" t="s">
        <v>5438</v>
      </c>
      <c r="F122" s="1" t="s">
        <v>712</v>
      </c>
      <c r="G122" s="1">
        <v>5</v>
      </c>
      <c r="H122" s="5" t="s">
        <v>5439</v>
      </c>
      <c r="I122" s="1" t="s">
        <v>5440</v>
      </c>
      <c r="J122" s="1" t="s">
        <v>5441</v>
      </c>
      <c r="K122" s="1" t="s">
        <v>5442</v>
      </c>
      <c r="L122" s="1">
        <v>33.019475</v>
      </c>
      <c r="M122" s="1" t="s">
        <v>5443</v>
      </c>
      <c r="N122" s="1">
        <v>40</v>
      </c>
      <c r="O122" s="40" t="s">
        <v>5444</v>
      </c>
      <c r="P122" s="1">
        <v>0.38</v>
      </c>
      <c r="Q122" s="1" t="s">
        <v>294</v>
      </c>
      <c r="R122" s="1">
        <v>332</v>
      </c>
      <c r="S122" s="1">
        <v>332</v>
      </c>
      <c r="T122" s="1">
        <v>332</v>
      </c>
      <c r="U122" s="1" t="s">
        <v>348</v>
      </c>
      <c r="V122" s="1" t="s">
        <v>348</v>
      </c>
      <c r="W122" s="1">
        <v>8</v>
      </c>
      <c r="X122" s="12" t="s">
        <v>5445</v>
      </c>
      <c r="Y122" s="4">
        <v>300000</v>
      </c>
      <c r="Z122" s="40" t="s">
        <v>1897</v>
      </c>
      <c r="AA122" s="1">
        <v>200000</v>
      </c>
      <c r="AB122" s="1">
        <v>140000</v>
      </c>
      <c r="AC122" s="1">
        <v>210000</v>
      </c>
      <c r="AD122" s="1">
        <v>60000</v>
      </c>
      <c r="AE122" s="1">
        <v>60000</v>
      </c>
      <c r="AF122" s="1">
        <v>30000</v>
      </c>
      <c r="AG122" s="40" t="s">
        <v>5446</v>
      </c>
      <c r="AH122" s="5">
        <v>254633</v>
      </c>
      <c r="AI122" s="5">
        <v>254633</v>
      </c>
      <c r="AJ122" s="50" t="s">
        <v>348</v>
      </c>
      <c r="AK122" s="1" t="s">
        <v>718</v>
      </c>
      <c r="AL122" s="1" t="s">
        <v>50</v>
      </c>
    </row>
    <row r="123" spans="1:38" s="18" customFormat="1" ht="60" customHeight="1" x14ac:dyDescent="0.25">
      <c r="A123" s="1">
        <f t="shared" si="26"/>
        <v>61</v>
      </c>
      <c r="B123" s="1" t="s">
        <v>1676</v>
      </c>
      <c r="C123" s="1" t="s">
        <v>704</v>
      </c>
      <c r="D123" s="1" t="s">
        <v>704</v>
      </c>
      <c r="E123" s="1" t="s">
        <v>5447</v>
      </c>
      <c r="F123" s="1" t="s">
        <v>2735</v>
      </c>
      <c r="G123" s="1">
        <v>5</v>
      </c>
      <c r="H123" s="5" t="s">
        <v>5448</v>
      </c>
      <c r="I123" s="22">
        <v>3730123074961</v>
      </c>
      <c r="J123" s="23">
        <v>3009574803</v>
      </c>
      <c r="K123" s="1" t="s">
        <v>5447</v>
      </c>
      <c r="L123" s="1">
        <v>32.911230000000003</v>
      </c>
      <c r="M123" s="1">
        <v>73.677670000000006</v>
      </c>
      <c r="N123" s="1">
        <v>80</v>
      </c>
      <c r="O123" s="13" t="s">
        <v>4507</v>
      </c>
      <c r="P123" s="1">
        <v>0.63</v>
      </c>
      <c r="Q123" s="1" t="s">
        <v>294</v>
      </c>
      <c r="R123" s="1">
        <v>600</v>
      </c>
      <c r="S123" s="1">
        <v>600</v>
      </c>
      <c r="T123" s="1">
        <v>344</v>
      </c>
      <c r="U123" s="1" t="s">
        <v>348</v>
      </c>
      <c r="V123" s="1" t="s">
        <v>348</v>
      </c>
      <c r="W123" s="1">
        <v>9</v>
      </c>
      <c r="X123" s="1" t="s">
        <v>5449</v>
      </c>
      <c r="Y123" s="4">
        <v>300000</v>
      </c>
      <c r="Z123" s="13" t="s">
        <v>5450</v>
      </c>
      <c r="AA123" s="1">
        <v>200000</v>
      </c>
      <c r="AB123" s="1">
        <v>140000</v>
      </c>
      <c r="AC123" s="1">
        <v>210000</v>
      </c>
      <c r="AD123" s="1">
        <v>60000</v>
      </c>
      <c r="AE123" s="1">
        <v>60000</v>
      </c>
      <c r="AF123" s="1">
        <v>30000</v>
      </c>
      <c r="AG123" s="13" t="s">
        <v>5451</v>
      </c>
      <c r="AH123" s="5">
        <v>300000</v>
      </c>
      <c r="AI123" s="1">
        <v>300000</v>
      </c>
      <c r="AJ123" s="50" t="s">
        <v>348</v>
      </c>
      <c r="AK123" s="1" t="s">
        <v>718</v>
      </c>
      <c r="AL123" s="1" t="s">
        <v>50</v>
      </c>
    </row>
    <row r="124" spans="1:38" s="18" customFormat="1" ht="60" customHeight="1" x14ac:dyDescent="0.25">
      <c r="A124" s="1">
        <v>61</v>
      </c>
      <c r="B124" s="1" t="s">
        <v>1676</v>
      </c>
      <c r="C124" s="1" t="s">
        <v>704</v>
      </c>
      <c r="D124" s="1" t="s">
        <v>704</v>
      </c>
      <c r="E124" s="1" t="s">
        <v>5452</v>
      </c>
      <c r="F124" s="1" t="s">
        <v>5453</v>
      </c>
      <c r="G124" s="1">
        <v>6</v>
      </c>
      <c r="H124" s="5" t="s">
        <v>5454</v>
      </c>
      <c r="I124" s="22">
        <v>3730155569336</v>
      </c>
      <c r="J124" s="23">
        <v>3335824590</v>
      </c>
      <c r="K124" s="1" t="s">
        <v>5452</v>
      </c>
      <c r="L124" s="1">
        <v>32.757008800000001</v>
      </c>
      <c r="M124" s="1">
        <v>73.514197999999993</v>
      </c>
      <c r="N124" s="1">
        <v>80</v>
      </c>
      <c r="O124" s="13" t="s">
        <v>382</v>
      </c>
      <c r="P124" s="1">
        <v>0.63</v>
      </c>
      <c r="Q124" s="1" t="s">
        <v>294</v>
      </c>
      <c r="R124" s="1">
        <v>600</v>
      </c>
      <c r="S124" s="1">
        <v>600</v>
      </c>
      <c r="T124" s="1">
        <v>426</v>
      </c>
      <c r="U124" s="1" t="s">
        <v>348</v>
      </c>
      <c r="V124" s="1" t="s">
        <v>348</v>
      </c>
      <c r="W124" s="1">
        <v>5</v>
      </c>
      <c r="X124" s="1" t="s">
        <v>5455</v>
      </c>
      <c r="Y124" s="4">
        <v>300000</v>
      </c>
      <c r="Z124" s="13" t="s">
        <v>5196</v>
      </c>
      <c r="AA124" s="1">
        <v>200000</v>
      </c>
      <c r="AB124" s="1">
        <v>140000</v>
      </c>
      <c r="AC124" s="1">
        <v>210000</v>
      </c>
      <c r="AD124" s="1">
        <v>60000</v>
      </c>
      <c r="AE124" s="1">
        <v>60000</v>
      </c>
      <c r="AF124" s="1">
        <v>28697</v>
      </c>
      <c r="AG124" s="13" t="s">
        <v>5451</v>
      </c>
      <c r="AH124" s="5">
        <v>300000</v>
      </c>
      <c r="AI124" s="1">
        <v>298697</v>
      </c>
      <c r="AJ124" s="50" t="s">
        <v>348</v>
      </c>
      <c r="AK124" s="1" t="s">
        <v>718</v>
      </c>
      <c r="AL124" s="1" t="s">
        <v>50</v>
      </c>
    </row>
    <row r="125" spans="1:38" s="18" customFormat="1" ht="60" customHeight="1" x14ac:dyDescent="0.25">
      <c r="A125" s="1">
        <f t="shared" si="26"/>
        <v>62</v>
      </c>
      <c r="B125" s="1" t="s">
        <v>1676</v>
      </c>
      <c r="C125" s="1" t="s">
        <v>704</v>
      </c>
      <c r="D125" s="1" t="s">
        <v>719</v>
      </c>
      <c r="E125" s="1" t="s">
        <v>5456</v>
      </c>
      <c r="F125" s="1" t="s">
        <v>900</v>
      </c>
      <c r="G125" s="1">
        <v>5</v>
      </c>
      <c r="H125" s="5" t="s">
        <v>5457</v>
      </c>
      <c r="I125" s="1" t="s">
        <v>5458</v>
      </c>
      <c r="J125" s="62" t="s">
        <v>5459</v>
      </c>
      <c r="K125" s="1" t="s">
        <v>5456</v>
      </c>
      <c r="L125" s="1">
        <v>33.126845000000003</v>
      </c>
      <c r="M125" s="1">
        <v>73.426852999999994</v>
      </c>
      <c r="N125" s="86">
        <v>40</v>
      </c>
      <c r="O125" s="13" t="s">
        <v>5460</v>
      </c>
      <c r="P125" s="1">
        <v>0.39</v>
      </c>
      <c r="Q125" s="1" t="s">
        <v>294</v>
      </c>
      <c r="R125" s="1">
        <v>183</v>
      </c>
      <c r="S125" s="1">
        <v>183</v>
      </c>
      <c r="T125" s="1">
        <v>183</v>
      </c>
      <c r="U125" s="1" t="s">
        <v>348</v>
      </c>
      <c r="V125" s="1" t="s">
        <v>348</v>
      </c>
      <c r="W125" s="1">
        <v>5</v>
      </c>
      <c r="X125" s="62" t="s">
        <v>5461</v>
      </c>
      <c r="Y125" s="4">
        <v>300000</v>
      </c>
      <c r="Z125" s="1" t="s">
        <v>5462</v>
      </c>
      <c r="AA125" s="1">
        <v>200000</v>
      </c>
      <c r="AB125" s="1">
        <v>140000</v>
      </c>
      <c r="AC125" s="38">
        <v>210000</v>
      </c>
      <c r="AD125" s="1">
        <v>60000</v>
      </c>
      <c r="AE125" s="1">
        <v>60000</v>
      </c>
      <c r="AF125" s="1">
        <v>30000</v>
      </c>
      <c r="AG125" s="94" t="s">
        <v>5463</v>
      </c>
      <c r="AH125" s="1">
        <v>300000</v>
      </c>
      <c r="AI125" s="1">
        <v>300000</v>
      </c>
      <c r="AJ125" s="50" t="s">
        <v>348</v>
      </c>
      <c r="AK125" s="1" t="s">
        <v>718</v>
      </c>
      <c r="AL125" s="1" t="s">
        <v>50</v>
      </c>
    </row>
    <row r="126" spans="1:38" s="18" customFormat="1" ht="60" customHeight="1" x14ac:dyDescent="0.25">
      <c r="A126" s="1">
        <v>62</v>
      </c>
      <c r="B126" s="1" t="s">
        <v>1676</v>
      </c>
      <c r="C126" s="1" t="s">
        <v>704</v>
      </c>
      <c r="D126" s="1" t="s">
        <v>906</v>
      </c>
      <c r="E126" s="1" t="s">
        <v>922</v>
      </c>
      <c r="F126" s="1" t="s">
        <v>906</v>
      </c>
      <c r="G126" s="1">
        <v>8</v>
      </c>
      <c r="H126" s="5" t="s">
        <v>5464</v>
      </c>
      <c r="I126" s="1" t="s">
        <v>5465</v>
      </c>
      <c r="J126" s="1" t="s">
        <v>5466</v>
      </c>
      <c r="K126" s="1" t="s">
        <v>922</v>
      </c>
      <c r="L126" s="1">
        <v>32.6143</v>
      </c>
      <c r="M126" s="1">
        <v>73.038300000000007</v>
      </c>
      <c r="N126" s="1">
        <v>124</v>
      </c>
      <c r="O126" s="41" t="s">
        <v>5467</v>
      </c>
      <c r="P126" s="1">
        <v>1.28</v>
      </c>
      <c r="Q126" s="1" t="s">
        <v>294</v>
      </c>
      <c r="R126" s="1">
        <v>240</v>
      </c>
      <c r="S126" s="1">
        <v>240</v>
      </c>
      <c r="T126" s="38">
        <v>240</v>
      </c>
      <c r="U126" s="1" t="s">
        <v>348</v>
      </c>
      <c r="V126" s="1" t="s">
        <v>348</v>
      </c>
      <c r="W126" s="5">
        <v>0</v>
      </c>
      <c r="X126" s="1" t="s">
        <v>5468</v>
      </c>
      <c r="Y126" s="4">
        <v>300000</v>
      </c>
      <c r="Z126" s="95" t="s">
        <v>5469</v>
      </c>
      <c r="AA126" s="38">
        <v>200000</v>
      </c>
      <c r="AB126" s="38">
        <v>140000</v>
      </c>
      <c r="AC126" s="38">
        <v>210000</v>
      </c>
      <c r="AD126" s="38">
        <v>60000</v>
      </c>
      <c r="AE126" s="38">
        <v>60000</v>
      </c>
      <c r="AF126" s="4">
        <v>30000</v>
      </c>
      <c r="AG126" s="41" t="s">
        <v>5470</v>
      </c>
      <c r="AH126" s="1">
        <v>300000</v>
      </c>
      <c r="AI126" s="1">
        <v>300000</v>
      </c>
      <c r="AJ126" s="50" t="s">
        <v>348</v>
      </c>
      <c r="AK126" s="1" t="s">
        <v>718</v>
      </c>
      <c r="AL126" s="1" t="s">
        <v>50</v>
      </c>
    </row>
    <row r="127" spans="1:38" s="18" customFormat="1" ht="60" customHeight="1" x14ac:dyDescent="0.25">
      <c r="A127" s="1">
        <f t="shared" si="26"/>
        <v>63</v>
      </c>
      <c r="B127" s="1" t="s">
        <v>1676</v>
      </c>
      <c r="C127" s="1" t="s">
        <v>704</v>
      </c>
      <c r="D127" s="1" t="s">
        <v>906</v>
      </c>
      <c r="E127" s="1" t="s">
        <v>922</v>
      </c>
      <c r="F127" s="1" t="s">
        <v>906</v>
      </c>
      <c r="G127" s="1">
        <v>6</v>
      </c>
      <c r="H127" s="5" t="s">
        <v>5471</v>
      </c>
      <c r="I127" s="1" t="s">
        <v>5472</v>
      </c>
      <c r="J127" s="1" t="s">
        <v>5466</v>
      </c>
      <c r="K127" s="1" t="s">
        <v>922</v>
      </c>
      <c r="L127" s="1">
        <v>32.570700000000002</v>
      </c>
      <c r="M127" s="1">
        <v>73.026399999999995</v>
      </c>
      <c r="N127" s="1">
        <v>144</v>
      </c>
      <c r="O127" s="41" t="s">
        <v>5473</v>
      </c>
      <c r="P127" s="1">
        <v>1.21</v>
      </c>
      <c r="Q127" s="1" t="s">
        <v>294</v>
      </c>
      <c r="R127" s="1">
        <v>210</v>
      </c>
      <c r="S127" s="1">
        <v>210</v>
      </c>
      <c r="T127" s="38">
        <v>210</v>
      </c>
      <c r="U127" s="1" t="s">
        <v>348</v>
      </c>
      <c r="V127" s="1" t="s">
        <v>348</v>
      </c>
      <c r="W127" s="1">
        <v>2</v>
      </c>
      <c r="X127" s="1" t="s">
        <v>5474</v>
      </c>
      <c r="Y127" s="4">
        <v>300000</v>
      </c>
      <c r="Z127" s="95" t="s">
        <v>5473</v>
      </c>
      <c r="AA127" s="38">
        <v>200000</v>
      </c>
      <c r="AB127" s="38">
        <v>140000</v>
      </c>
      <c r="AC127" s="38">
        <v>210000</v>
      </c>
      <c r="AD127" s="38">
        <v>60000</v>
      </c>
      <c r="AE127" s="38">
        <v>60000</v>
      </c>
      <c r="AF127" s="4">
        <v>30000</v>
      </c>
      <c r="AG127" s="41" t="s">
        <v>5475</v>
      </c>
      <c r="AH127" s="1">
        <v>300000</v>
      </c>
      <c r="AI127" s="1">
        <v>300000</v>
      </c>
      <c r="AJ127" s="50" t="s">
        <v>348</v>
      </c>
      <c r="AK127" s="1" t="s">
        <v>718</v>
      </c>
      <c r="AL127" s="1" t="s">
        <v>50</v>
      </c>
    </row>
    <row r="128" spans="1:38" s="18" customFormat="1" ht="60" customHeight="1" x14ac:dyDescent="0.25">
      <c r="A128" s="1">
        <v>63</v>
      </c>
      <c r="B128" s="1" t="s">
        <v>1676</v>
      </c>
      <c r="C128" s="1" t="s">
        <v>704</v>
      </c>
      <c r="D128" s="1" t="s">
        <v>906</v>
      </c>
      <c r="E128" s="1" t="s">
        <v>5476</v>
      </c>
      <c r="F128" s="1" t="s">
        <v>4199</v>
      </c>
      <c r="G128" s="1">
        <v>5</v>
      </c>
      <c r="H128" s="5" t="s">
        <v>5477</v>
      </c>
      <c r="I128" s="1" t="s">
        <v>5478</v>
      </c>
      <c r="J128" s="1" t="s">
        <v>5479</v>
      </c>
      <c r="K128" s="1" t="s">
        <v>5476</v>
      </c>
      <c r="L128" s="1">
        <v>32.573700000000002</v>
      </c>
      <c r="M128" s="1">
        <v>73.011799999999994</v>
      </c>
      <c r="N128" s="1">
        <v>144</v>
      </c>
      <c r="O128" s="41" t="s">
        <v>5480</v>
      </c>
      <c r="P128" s="1">
        <v>1.1399999999999999</v>
      </c>
      <c r="Q128" s="1" t="s">
        <v>294</v>
      </c>
      <c r="R128" s="1">
        <v>210</v>
      </c>
      <c r="S128" s="1">
        <v>210</v>
      </c>
      <c r="T128" s="38">
        <v>210</v>
      </c>
      <c r="U128" s="1" t="s">
        <v>348</v>
      </c>
      <c r="V128" s="1" t="s">
        <v>348</v>
      </c>
      <c r="W128" s="1">
        <v>2</v>
      </c>
      <c r="X128" s="1" t="s">
        <v>5481</v>
      </c>
      <c r="Y128" s="4">
        <v>300000</v>
      </c>
      <c r="Z128" s="95" t="s">
        <v>5482</v>
      </c>
      <c r="AA128" s="38">
        <v>200000</v>
      </c>
      <c r="AB128" s="38">
        <v>140000</v>
      </c>
      <c r="AC128" s="38">
        <v>210000</v>
      </c>
      <c r="AD128" s="38">
        <v>60000</v>
      </c>
      <c r="AE128" s="38">
        <v>60000</v>
      </c>
      <c r="AF128" s="4">
        <v>30000</v>
      </c>
      <c r="AG128" s="41" t="s">
        <v>5475</v>
      </c>
      <c r="AH128" s="1">
        <v>300000</v>
      </c>
      <c r="AI128" s="1">
        <v>300000</v>
      </c>
      <c r="AJ128" s="50" t="s">
        <v>348</v>
      </c>
      <c r="AK128" s="1" t="s">
        <v>718</v>
      </c>
      <c r="AL128" s="1" t="s">
        <v>50</v>
      </c>
    </row>
    <row r="129" spans="1:38" s="18" customFormat="1" ht="60" customHeight="1" x14ac:dyDescent="0.25">
      <c r="A129" s="1">
        <f t="shared" si="26"/>
        <v>64</v>
      </c>
      <c r="B129" s="1" t="s">
        <v>1676</v>
      </c>
      <c r="C129" s="1" t="s">
        <v>704</v>
      </c>
      <c r="D129" s="1" t="s">
        <v>712</v>
      </c>
      <c r="E129" s="1" t="s">
        <v>5483</v>
      </c>
      <c r="F129" s="1" t="s">
        <v>2295</v>
      </c>
      <c r="G129" s="1">
        <v>5</v>
      </c>
      <c r="H129" s="5" t="s">
        <v>5484</v>
      </c>
      <c r="I129" s="1" t="s">
        <v>5485</v>
      </c>
      <c r="J129" s="1" t="s">
        <v>5486</v>
      </c>
      <c r="K129" s="1" t="s">
        <v>5483</v>
      </c>
      <c r="L129" s="1">
        <v>33.020752999999999</v>
      </c>
      <c r="M129" s="1">
        <v>73.466331999999994</v>
      </c>
      <c r="N129" s="1">
        <v>40</v>
      </c>
      <c r="O129" s="13" t="s">
        <v>5444</v>
      </c>
      <c r="P129" s="1">
        <v>0.39</v>
      </c>
      <c r="Q129" s="1" t="s">
        <v>294</v>
      </c>
      <c r="R129" s="1">
        <v>332</v>
      </c>
      <c r="S129" s="1">
        <v>332</v>
      </c>
      <c r="T129" s="1">
        <v>332</v>
      </c>
      <c r="U129" s="1" t="s">
        <v>348</v>
      </c>
      <c r="V129" s="1" t="s">
        <v>348</v>
      </c>
      <c r="W129" s="1">
        <v>7</v>
      </c>
      <c r="X129" s="1">
        <v>9044079</v>
      </c>
      <c r="Y129" s="4">
        <v>300000</v>
      </c>
      <c r="Z129" s="95" t="s">
        <v>5487</v>
      </c>
      <c r="AA129" s="1">
        <v>200000</v>
      </c>
      <c r="AB129" s="1">
        <v>140000</v>
      </c>
      <c r="AC129" s="1">
        <v>210000</v>
      </c>
      <c r="AD129" s="1">
        <v>60000</v>
      </c>
      <c r="AE129" s="38">
        <v>60000</v>
      </c>
      <c r="AF129" s="1">
        <v>14295</v>
      </c>
      <c r="AG129" s="40" t="s">
        <v>5488</v>
      </c>
      <c r="AH129" s="1">
        <v>284295</v>
      </c>
      <c r="AI129" s="1">
        <v>284295</v>
      </c>
      <c r="AJ129" s="50" t="s">
        <v>348</v>
      </c>
      <c r="AK129" s="1" t="s">
        <v>718</v>
      </c>
      <c r="AL129" s="1" t="s">
        <v>50</v>
      </c>
    </row>
    <row r="130" spans="1:38" s="18" customFormat="1" ht="60" customHeight="1" x14ac:dyDescent="0.25">
      <c r="A130" s="1">
        <v>64</v>
      </c>
      <c r="B130" s="1" t="s">
        <v>1676</v>
      </c>
      <c r="C130" s="1" t="s">
        <v>970</v>
      </c>
      <c r="D130" s="1" t="s">
        <v>1061</v>
      </c>
      <c r="E130" s="1" t="s">
        <v>5489</v>
      </c>
      <c r="F130" s="1" t="s">
        <v>1061</v>
      </c>
      <c r="G130" s="1">
        <v>6</v>
      </c>
      <c r="H130" s="4" t="s">
        <v>5490</v>
      </c>
      <c r="I130" s="1" t="s">
        <v>5491</v>
      </c>
      <c r="J130" s="12" t="s">
        <v>5492</v>
      </c>
      <c r="K130" s="1" t="s">
        <v>5489</v>
      </c>
      <c r="L130" s="1">
        <v>32.542726999999999</v>
      </c>
      <c r="M130" s="1">
        <v>72.024541999999997</v>
      </c>
      <c r="N130" s="1">
        <v>192</v>
      </c>
      <c r="O130" s="12" t="s">
        <v>569</v>
      </c>
      <c r="P130" s="1">
        <v>0.32</v>
      </c>
      <c r="Q130" s="1" t="s">
        <v>294</v>
      </c>
      <c r="R130" s="1">
        <v>1110</v>
      </c>
      <c r="S130" s="1">
        <v>1110</v>
      </c>
      <c r="T130" s="1">
        <v>1110</v>
      </c>
      <c r="U130" s="1">
        <v>0</v>
      </c>
      <c r="V130" s="1">
        <v>0</v>
      </c>
      <c r="W130" s="1">
        <v>18</v>
      </c>
      <c r="X130" s="1">
        <v>23354015092469</v>
      </c>
      <c r="Y130" s="43">
        <v>300000</v>
      </c>
      <c r="Z130" s="12" t="s">
        <v>1060</v>
      </c>
      <c r="AA130" s="71">
        <v>200000</v>
      </c>
      <c r="AB130" s="71">
        <v>140000</v>
      </c>
      <c r="AC130" s="1">
        <v>210000</v>
      </c>
      <c r="AD130" s="1">
        <v>60000</v>
      </c>
      <c r="AE130" s="1">
        <v>60000</v>
      </c>
      <c r="AF130" s="1">
        <v>30000</v>
      </c>
      <c r="AG130" s="12" t="s">
        <v>5493</v>
      </c>
      <c r="AH130" s="1">
        <v>300000</v>
      </c>
      <c r="AI130" s="1">
        <v>300000</v>
      </c>
      <c r="AJ130" s="1">
        <v>0</v>
      </c>
      <c r="AK130" s="5" t="s">
        <v>38</v>
      </c>
      <c r="AL130" s="1" t="s">
        <v>525</v>
      </c>
    </row>
    <row r="131" spans="1:38" s="18" customFormat="1" ht="60" customHeight="1" x14ac:dyDescent="0.25">
      <c r="A131" s="1">
        <f t="shared" si="26"/>
        <v>65</v>
      </c>
      <c r="B131" s="1" t="s">
        <v>1676</v>
      </c>
      <c r="C131" s="1" t="s">
        <v>970</v>
      </c>
      <c r="D131" s="1" t="s">
        <v>970</v>
      </c>
      <c r="E131" s="1" t="s">
        <v>1053</v>
      </c>
      <c r="F131" s="1" t="s">
        <v>1054</v>
      </c>
      <c r="G131" s="1">
        <v>5</v>
      </c>
      <c r="H131" s="4" t="s">
        <v>5494</v>
      </c>
      <c r="I131" s="1" t="s">
        <v>5495</v>
      </c>
      <c r="J131" s="1" t="s">
        <v>5496</v>
      </c>
      <c r="K131" s="1" t="s">
        <v>1053</v>
      </c>
      <c r="L131" s="1">
        <v>32.335622000000001</v>
      </c>
      <c r="M131" s="1">
        <v>72.448147000000006</v>
      </c>
      <c r="N131" s="1">
        <v>88</v>
      </c>
      <c r="O131" s="12" t="s">
        <v>569</v>
      </c>
      <c r="P131" s="1">
        <v>0.42</v>
      </c>
      <c r="Q131" s="1" t="s">
        <v>294</v>
      </c>
      <c r="R131" s="1">
        <v>350</v>
      </c>
      <c r="S131" s="1">
        <v>350</v>
      </c>
      <c r="T131" s="1">
        <v>350</v>
      </c>
      <c r="U131" s="1">
        <v>0</v>
      </c>
      <c r="V131" s="1">
        <v>0</v>
      </c>
      <c r="W131" s="1">
        <v>36</v>
      </c>
      <c r="X131" s="1">
        <v>15092503</v>
      </c>
      <c r="Y131" s="43">
        <v>300000</v>
      </c>
      <c r="Z131" s="12" t="s">
        <v>1060</v>
      </c>
      <c r="AA131" s="71">
        <v>200000</v>
      </c>
      <c r="AB131" s="71">
        <v>100000</v>
      </c>
      <c r="AC131" s="1">
        <v>173464</v>
      </c>
      <c r="AD131" s="1">
        <v>111745</v>
      </c>
      <c r="AE131" s="1">
        <v>96536</v>
      </c>
      <c r="AF131" s="1">
        <v>30000</v>
      </c>
      <c r="AG131" s="12" t="s">
        <v>5497</v>
      </c>
      <c r="AH131" s="1">
        <v>300000</v>
      </c>
      <c r="AI131" s="1">
        <v>300000</v>
      </c>
      <c r="AJ131" s="1">
        <v>0</v>
      </c>
      <c r="AK131" s="5" t="s">
        <v>38</v>
      </c>
      <c r="AL131" s="1" t="s">
        <v>50</v>
      </c>
    </row>
    <row r="132" spans="1:38" s="18" customFormat="1" ht="60" customHeight="1" x14ac:dyDescent="0.25">
      <c r="A132" s="1">
        <v>65</v>
      </c>
      <c r="B132" s="1" t="s">
        <v>1676</v>
      </c>
      <c r="C132" s="1" t="s">
        <v>970</v>
      </c>
      <c r="D132" s="1" t="s">
        <v>1061</v>
      </c>
      <c r="E132" s="1" t="s">
        <v>5498</v>
      </c>
      <c r="F132" s="1" t="s">
        <v>1061</v>
      </c>
      <c r="G132" s="1">
        <v>7</v>
      </c>
      <c r="H132" s="4" t="s">
        <v>5499</v>
      </c>
      <c r="I132" s="1" t="s">
        <v>5500</v>
      </c>
      <c r="J132" s="1" t="s">
        <v>3234</v>
      </c>
      <c r="K132" s="1" t="s">
        <v>5498</v>
      </c>
      <c r="L132" s="1">
        <v>32.569678000000003</v>
      </c>
      <c r="M132" s="1">
        <v>72.097021999999996</v>
      </c>
      <c r="N132" s="1">
        <v>120</v>
      </c>
      <c r="O132" s="12" t="s">
        <v>5493</v>
      </c>
      <c r="P132" s="1">
        <v>0.35</v>
      </c>
      <c r="Q132" s="1" t="s">
        <v>294</v>
      </c>
      <c r="R132" s="1">
        <v>958</v>
      </c>
      <c r="S132" s="1">
        <v>958</v>
      </c>
      <c r="T132" s="1">
        <v>850</v>
      </c>
      <c r="U132" s="1">
        <v>0</v>
      </c>
      <c r="V132" s="1">
        <v>0</v>
      </c>
      <c r="W132" s="1">
        <v>47</v>
      </c>
      <c r="X132" s="1">
        <v>5092492</v>
      </c>
      <c r="Y132" s="43">
        <v>300000</v>
      </c>
      <c r="Z132" s="12" t="s">
        <v>5493</v>
      </c>
      <c r="AA132" s="71">
        <v>200000</v>
      </c>
      <c r="AB132" s="71">
        <v>100000</v>
      </c>
      <c r="AC132" s="1">
        <v>210000</v>
      </c>
      <c r="AD132" s="1">
        <v>0</v>
      </c>
      <c r="AE132" s="1">
        <v>60000</v>
      </c>
      <c r="AF132" s="1">
        <v>30000</v>
      </c>
      <c r="AG132" s="12" t="s">
        <v>5501</v>
      </c>
      <c r="AH132" s="1">
        <v>300000</v>
      </c>
      <c r="AI132" s="1">
        <v>300000</v>
      </c>
      <c r="AJ132" s="1">
        <v>0</v>
      </c>
      <c r="AK132" s="5" t="s">
        <v>38</v>
      </c>
      <c r="AL132" s="1" t="s">
        <v>525</v>
      </c>
    </row>
    <row r="133" spans="1:38" s="18" customFormat="1" ht="60" customHeight="1" x14ac:dyDescent="0.25">
      <c r="A133" s="1">
        <f t="shared" ref="A133:A195" si="27">A132+1</f>
        <v>66</v>
      </c>
      <c r="B133" s="1" t="s">
        <v>1676</v>
      </c>
      <c r="C133" s="1" t="s">
        <v>970</v>
      </c>
      <c r="D133" s="1" t="s">
        <v>1061</v>
      </c>
      <c r="E133" s="1" t="s">
        <v>1062</v>
      </c>
      <c r="F133" s="1" t="s">
        <v>1062</v>
      </c>
      <c r="G133" s="1">
        <v>5</v>
      </c>
      <c r="H133" s="4" t="s">
        <v>5502</v>
      </c>
      <c r="I133" s="1" t="s">
        <v>5503</v>
      </c>
      <c r="J133" s="1" t="s">
        <v>3234</v>
      </c>
      <c r="K133" s="1" t="s">
        <v>1062</v>
      </c>
      <c r="L133" s="1">
        <v>32.324834000000003</v>
      </c>
      <c r="M133" s="1">
        <v>72.011656000000002</v>
      </c>
      <c r="N133" s="1">
        <v>120</v>
      </c>
      <c r="O133" s="12" t="s">
        <v>2728</v>
      </c>
      <c r="P133" s="1">
        <v>0.35</v>
      </c>
      <c r="Q133" s="1" t="s">
        <v>294</v>
      </c>
      <c r="R133" s="1">
        <v>860</v>
      </c>
      <c r="S133" s="1">
        <v>860</v>
      </c>
      <c r="T133" s="1">
        <v>850</v>
      </c>
      <c r="U133" s="1">
        <v>0</v>
      </c>
      <c r="V133" s="1">
        <v>0</v>
      </c>
      <c r="W133" s="1">
        <v>35</v>
      </c>
      <c r="X133" s="1">
        <v>15092414</v>
      </c>
      <c r="Y133" s="43">
        <v>300000</v>
      </c>
      <c r="Z133" s="12" t="s">
        <v>1903</v>
      </c>
      <c r="AA133" s="71">
        <v>200000</v>
      </c>
      <c r="AB133" s="71">
        <v>200000</v>
      </c>
      <c r="AC133" s="1">
        <v>210000</v>
      </c>
      <c r="AD133" s="1">
        <v>0</v>
      </c>
      <c r="AE133" s="1">
        <v>60000</v>
      </c>
      <c r="AF133" s="1">
        <v>30000</v>
      </c>
      <c r="AG133" s="12" t="s">
        <v>5501</v>
      </c>
      <c r="AH133" s="1">
        <v>300000</v>
      </c>
      <c r="AI133" s="1">
        <v>300000</v>
      </c>
      <c r="AJ133" s="1">
        <v>0</v>
      </c>
      <c r="AK133" s="5" t="s">
        <v>38</v>
      </c>
      <c r="AL133" s="1" t="s">
        <v>525</v>
      </c>
    </row>
    <row r="134" spans="1:38" s="18" customFormat="1" ht="60" customHeight="1" x14ac:dyDescent="0.25">
      <c r="A134" s="1">
        <v>66</v>
      </c>
      <c r="B134" s="1" t="s">
        <v>1676</v>
      </c>
      <c r="C134" s="1" t="s">
        <v>970</v>
      </c>
      <c r="D134" s="1" t="s">
        <v>1061</v>
      </c>
      <c r="E134" s="1" t="s">
        <v>1062</v>
      </c>
      <c r="F134" s="1" t="s">
        <v>1062</v>
      </c>
      <c r="G134" s="1">
        <v>6</v>
      </c>
      <c r="H134" s="4" t="s">
        <v>5504</v>
      </c>
      <c r="I134" s="1" t="s">
        <v>5505</v>
      </c>
      <c r="J134" s="1" t="s">
        <v>3234</v>
      </c>
      <c r="K134" s="1" t="s">
        <v>1062</v>
      </c>
      <c r="L134" s="1">
        <v>32.324720999999997</v>
      </c>
      <c r="M134" s="1">
        <v>72.011595999999997</v>
      </c>
      <c r="N134" s="1">
        <v>120</v>
      </c>
      <c r="O134" s="12" t="s">
        <v>5493</v>
      </c>
      <c r="P134" s="1">
        <v>0.34</v>
      </c>
      <c r="Q134" s="1" t="s">
        <v>294</v>
      </c>
      <c r="R134" s="1">
        <v>850</v>
      </c>
      <c r="S134" s="1">
        <v>850</v>
      </c>
      <c r="T134" s="1">
        <v>850</v>
      </c>
      <c r="U134" s="1">
        <v>0</v>
      </c>
      <c r="V134" s="1">
        <v>0</v>
      </c>
      <c r="W134" s="1">
        <v>35</v>
      </c>
      <c r="X134" s="1">
        <v>100921092239</v>
      </c>
      <c r="Y134" s="43">
        <v>300000</v>
      </c>
      <c r="Z134" s="12" t="s">
        <v>5493</v>
      </c>
      <c r="AA134" s="71">
        <v>200000</v>
      </c>
      <c r="AB134" s="71">
        <v>100000</v>
      </c>
      <c r="AC134" s="1">
        <v>210000</v>
      </c>
      <c r="AD134" s="1">
        <v>0</v>
      </c>
      <c r="AE134" s="1">
        <v>60000</v>
      </c>
      <c r="AF134" s="1">
        <v>30000</v>
      </c>
      <c r="AG134" s="12" t="s">
        <v>5501</v>
      </c>
      <c r="AH134" s="1">
        <v>300000</v>
      </c>
      <c r="AI134" s="1">
        <v>300000</v>
      </c>
      <c r="AJ134" s="1">
        <v>0</v>
      </c>
      <c r="AK134" s="5" t="s">
        <v>38</v>
      </c>
      <c r="AL134" s="1" t="s">
        <v>525</v>
      </c>
    </row>
    <row r="135" spans="1:38" s="18" customFormat="1" ht="60" customHeight="1" x14ac:dyDescent="0.25">
      <c r="A135" s="1">
        <f t="shared" si="27"/>
        <v>67</v>
      </c>
      <c r="B135" s="1" t="s">
        <v>1676</v>
      </c>
      <c r="C135" s="1" t="s">
        <v>970</v>
      </c>
      <c r="D135" s="1" t="s">
        <v>970</v>
      </c>
      <c r="E135" s="1" t="s">
        <v>1053</v>
      </c>
      <c r="F135" s="1" t="s">
        <v>1054</v>
      </c>
      <c r="G135" s="1">
        <v>6</v>
      </c>
      <c r="H135" s="4" t="s">
        <v>5506</v>
      </c>
      <c r="I135" s="1" t="s">
        <v>5507</v>
      </c>
      <c r="J135" s="1" t="s">
        <v>1057</v>
      </c>
      <c r="K135" s="1" t="s">
        <v>1053</v>
      </c>
      <c r="L135" s="1">
        <v>32.335622000000001</v>
      </c>
      <c r="M135" s="1">
        <v>72.448147000000006</v>
      </c>
      <c r="N135" s="1">
        <v>200</v>
      </c>
      <c r="O135" s="12" t="s">
        <v>1548</v>
      </c>
      <c r="P135" s="1">
        <v>0.42</v>
      </c>
      <c r="Q135" s="1" t="s">
        <v>1229</v>
      </c>
      <c r="R135" s="1">
        <v>210</v>
      </c>
      <c r="S135" s="1">
        <v>210</v>
      </c>
      <c r="T135" s="1">
        <v>210</v>
      </c>
      <c r="U135" s="1">
        <v>0</v>
      </c>
      <c r="V135" s="1">
        <v>0</v>
      </c>
      <c r="W135" s="1">
        <v>10</v>
      </c>
      <c r="X135" s="1">
        <v>2070213128</v>
      </c>
      <c r="Y135" s="43">
        <v>300000</v>
      </c>
      <c r="Z135" s="12" t="s">
        <v>5508</v>
      </c>
      <c r="AA135" s="71">
        <v>200000</v>
      </c>
      <c r="AB135" s="71">
        <v>200000</v>
      </c>
      <c r="AC135" s="1">
        <v>155464</v>
      </c>
      <c r="AD135" s="1">
        <v>0</v>
      </c>
      <c r="AE135" s="1">
        <v>60000</v>
      </c>
      <c r="AF135" s="1">
        <v>84536</v>
      </c>
      <c r="AG135" s="12" t="s">
        <v>5501</v>
      </c>
      <c r="AH135" s="1">
        <v>300000</v>
      </c>
      <c r="AI135" s="1">
        <v>300000</v>
      </c>
      <c r="AJ135" s="1">
        <v>0</v>
      </c>
      <c r="AK135" s="5" t="s">
        <v>38</v>
      </c>
      <c r="AL135" s="1" t="s">
        <v>50</v>
      </c>
    </row>
    <row r="136" spans="1:38" s="18" customFormat="1" ht="60" customHeight="1" x14ac:dyDescent="0.25">
      <c r="A136" s="1">
        <v>67</v>
      </c>
      <c r="B136" s="1" t="s">
        <v>1676</v>
      </c>
      <c r="C136" s="1" t="s">
        <v>970</v>
      </c>
      <c r="D136" s="1" t="s">
        <v>970</v>
      </c>
      <c r="E136" s="1" t="s">
        <v>5509</v>
      </c>
      <c r="F136" s="1" t="s">
        <v>1054</v>
      </c>
      <c r="G136" s="1">
        <v>5</v>
      </c>
      <c r="H136" s="4" t="s">
        <v>5510</v>
      </c>
      <c r="I136" s="1" t="s">
        <v>1056</v>
      </c>
      <c r="J136" s="1" t="s">
        <v>5511</v>
      </c>
      <c r="K136" s="1" t="s">
        <v>5509</v>
      </c>
      <c r="L136" s="1">
        <v>32.305582000000001</v>
      </c>
      <c r="M136" s="1">
        <v>72.482583000000005</v>
      </c>
      <c r="N136" s="1">
        <v>90</v>
      </c>
      <c r="O136" s="12" t="s">
        <v>1178</v>
      </c>
      <c r="P136" s="1">
        <v>0.41</v>
      </c>
      <c r="Q136" s="1" t="s">
        <v>1229</v>
      </c>
      <c r="R136" s="1">
        <v>210</v>
      </c>
      <c r="S136" s="1">
        <v>210</v>
      </c>
      <c r="T136" s="1">
        <v>210</v>
      </c>
      <c r="U136" s="1">
        <v>0</v>
      </c>
      <c r="V136" s="1">
        <v>0</v>
      </c>
      <c r="W136" s="1">
        <v>18</v>
      </c>
      <c r="X136" s="1">
        <v>105931830</v>
      </c>
      <c r="Y136" s="43">
        <v>300000</v>
      </c>
      <c r="Z136" s="12" t="s">
        <v>1178</v>
      </c>
      <c r="AA136" s="71">
        <v>200000</v>
      </c>
      <c r="AB136" s="71">
        <v>100000</v>
      </c>
      <c r="AC136" s="1">
        <v>210000</v>
      </c>
      <c r="AD136" s="1">
        <v>100000</v>
      </c>
      <c r="AE136" s="1">
        <v>0</v>
      </c>
      <c r="AF136" s="1">
        <v>90000</v>
      </c>
      <c r="AG136" s="12" t="s">
        <v>1382</v>
      </c>
      <c r="AH136" s="1">
        <v>300000</v>
      </c>
      <c r="AI136" s="1">
        <v>300000</v>
      </c>
      <c r="AJ136" s="1">
        <v>0</v>
      </c>
      <c r="AK136" s="5" t="s">
        <v>38</v>
      </c>
      <c r="AL136" s="1" t="s">
        <v>50</v>
      </c>
    </row>
    <row r="137" spans="1:38" s="18" customFormat="1" ht="60" customHeight="1" x14ac:dyDescent="0.25">
      <c r="A137" s="1">
        <f t="shared" si="27"/>
        <v>68</v>
      </c>
      <c r="B137" s="1" t="s">
        <v>1676</v>
      </c>
      <c r="C137" s="1" t="s">
        <v>970</v>
      </c>
      <c r="D137" s="1" t="s">
        <v>1061</v>
      </c>
      <c r="E137" s="1" t="s">
        <v>1061</v>
      </c>
      <c r="F137" s="1" t="s">
        <v>1061</v>
      </c>
      <c r="G137" s="1">
        <v>8</v>
      </c>
      <c r="H137" s="4" t="s">
        <v>5512</v>
      </c>
      <c r="I137" s="1" t="s">
        <v>5513</v>
      </c>
      <c r="J137" s="1" t="s">
        <v>5514</v>
      </c>
      <c r="K137" s="1" t="s">
        <v>1061</v>
      </c>
      <c r="L137" s="1">
        <v>32.582684999999998</v>
      </c>
      <c r="M137" s="1">
        <v>72.103351000000004</v>
      </c>
      <c r="N137" s="1">
        <v>56</v>
      </c>
      <c r="O137" s="12" t="s">
        <v>2721</v>
      </c>
      <c r="P137" s="1">
        <v>0.34</v>
      </c>
      <c r="Q137" s="1" t="s">
        <v>1229</v>
      </c>
      <c r="R137" s="1">
        <v>580</v>
      </c>
      <c r="S137" s="1">
        <v>580</v>
      </c>
      <c r="T137" s="1">
        <v>580</v>
      </c>
      <c r="U137" s="1">
        <v>0</v>
      </c>
      <c r="V137" s="1">
        <v>0</v>
      </c>
      <c r="W137" s="1">
        <v>38</v>
      </c>
      <c r="X137" s="1">
        <v>2071918548</v>
      </c>
      <c r="Y137" s="43">
        <v>300000</v>
      </c>
      <c r="Z137" s="12" t="s">
        <v>2721</v>
      </c>
      <c r="AA137" s="71">
        <v>200000</v>
      </c>
      <c r="AB137" s="71">
        <v>145960</v>
      </c>
      <c r="AC137" s="1">
        <v>210000</v>
      </c>
      <c r="AD137" s="1">
        <v>0</v>
      </c>
      <c r="AE137" s="1">
        <v>60000</v>
      </c>
      <c r="AF137" s="1">
        <v>30000</v>
      </c>
      <c r="AG137" s="12" t="s">
        <v>5515</v>
      </c>
      <c r="AH137" s="1">
        <v>300000</v>
      </c>
      <c r="AI137" s="1">
        <v>300000</v>
      </c>
      <c r="AJ137" s="1">
        <v>0</v>
      </c>
      <c r="AK137" s="5" t="s">
        <v>38</v>
      </c>
      <c r="AL137" s="1" t="s">
        <v>525</v>
      </c>
    </row>
    <row r="138" spans="1:38" s="18" customFormat="1" ht="60" customHeight="1" x14ac:dyDescent="0.25">
      <c r="A138" s="1">
        <v>68</v>
      </c>
      <c r="B138" s="1" t="s">
        <v>1676</v>
      </c>
      <c r="C138" s="1" t="s">
        <v>970</v>
      </c>
      <c r="D138" s="1" t="s">
        <v>1061</v>
      </c>
      <c r="E138" s="1" t="s">
        <v>5498</v>
      </c>
      <c r="F138" s="1" t="s">
        <v>1061</v>
      </c>
      <c r="G138" s="1">
        <v>5</v>
      </c>
      <c r="H138" s="4" t="s">
        <v>5516</v>
      </c>
      <c r="I138" s="1" t="s">
        <v>5500</v>
      </c>
      <c r="J138" s="1" t="s">
        <v>5517</v>
      </c>
      <c r="K138" s="1" t="s">
        <v>5498</v>
      </c>
      <c r="L138" s="1">
        <v>32.340600999999999</v>
      </c>
      <c r="M138" s="1">
        <v>72.070603000000006</v>
      </c>
      <c r="N138" s="1">
        <v>64</v>
      </c>
      <c r="O138" s="12" t="s">
        <v>5379</v>
      </c>
      <c r="P138" s="1">
        <v>0.34</v>
      </c>
      <c r="Q138" s="1" t="s">
        <v>294</v>
      </c>
      <c r="R138" s="1">
        <v>580</v>
      </c>
      <c r="S138" s="1">
        <v>580</v>
      </c>
      <c r="T138" s="1">
        <v>580</v>
      </c>
      <c r="U138" s="1">
        <v>0</v>
      </c>
      <c r="V138" s="1">
        <v>0</v>
      </c>
      <c r="W138" s="1">
        <v>53</v>
      </c>
      <c r="X138" s="1">
        <v>2072763718</v>
      </c>
      <c r="Y138" s="43">
        <v>300000</v>
      </c>
      <c r="Z138" s="12" t="s">
        <v>5379</v>
      </c>
      <c r="AA138" s="71">
        <v>200000</v>
      </c>
      <c r="AB138" s="71">
        <v>150000</v>
      </c>
      <c r="AC138" s="1">
        <v>210000</v>
      </c>
      <c r="AD138" s="1">
        <v>0</v>
      </c>
      <c r="AE138" s="1">
        <v>60000</v>
      </c>
      <c r="AF138" s="1">
        <v>30000</v>
      </c>
      <c r="AG138" s="12" t="s">
        <v>5515</v>
      </c>
      <c r="AH138" s="1">
        <v>300000</v>
      </c>
      <c r="AI138" s="1">
        <v>300000</v>
      </c>
      <c r="AJ138" s="1">
        <v>0</v>
      </c>
      <c r="AK138" s="5" t="s">
        <v>38</v>
      </c>
      <c r="AL138" s="1" t="s">
        <v>525</v>
      </c>
    </row>
    <row r="139" spans="1:38" s="18" customFormat="1" ht="60" customHeight="1" x14ac:dyDescent="0.25">
      <c r="A139" s="1">
        <f t="shared" si="27"/>
        <v>69</v>
      </c>
      <c r="B139" s="1" t="s">
        <v>1676</v>
      </c>
      <c r="C139" s="1" t="s">
        <v>970</v>
      </c>
      <c r="D139" s="1" t="s">
        <v>1061</v>
      </c>
      <c r="E139" s="1" t="s">
        <v>5518</v>
      </c>
      <c r="F139" s="1" t="s">
        <v>1006</v>
      </c>
      <c r="G139" s="1">
        <v>5</v>
      </c>
      <c r="H139" s="4" t="s">
        <v>5519</v>
      </c>
      <c r="I139" s="1" t="s">
        <v>5520</v>
      </c>
      <c r="J139" s="1" t="s">
        <v>5521</v>
      </c>
      <c r="K139" s="1" t="s">
        <v>5518</v>
      </c>
      <c r="L139" s="1">
        <v>31.590644999999999</v>
      </c>
      <c r="M139" s="1">
        <v>71.584562000000005</v>
      </c>
      <c r="N139" s="1">
        <v>100</v>
      </c>
      <c r="O139" s="1" t="s">
        <v>5522</v>
      </c>
      <c r="P139" s="1">
        <v>1</v>
      </c>
      <c r="Q139" s="1" t="s">
        <v>355</v>
      </c>
      <c r="R139" s="1">
        <v>330</v>
      </c>
      <c r="S139" s="1">
        <v>215</v>
      </c>
      <c r="T139" s="1">
        <v>215</v>
      </c>
      <c r="U139" s="1">
        <v>25</v>
      </c>
      <c r="V139" s="1">
        <v>25</v>
      </c>
      <c r="W139" s="1">
        <v>0</v>
      </c>
      <c r="X139" s="1">
        <v>3351301000002150</v>
      </c>
      <c r="Y139" s="1">
        <v>300000</v>
      </c>
      <c r="Z139" s="1" t="s">
        <v>5522</v>
      </c>
      <c r="AA139" s="1">
        <v>200000</v>
      </c>
      <c r="AB139" s="1">
        <v>100000</v>
      </c>
      <c r="AC139" s="1">
        <v>210000</v>
      </c>
      <c r="AD139" s="1">
        <v>100000</v>
      </c>
      <c r="AE139" s="1">
        <v>60000</v>
      </c>
      <c r="AF139" s="1">
        <v>30000</v>
      </c>
      <c r="AG139" s="1" t="s">
        <v>5523</v>
      </c>
      <c r="AH139" s="1">
        <v>300000</v>
      </c>
      <c r="AI139" s="1">
        <v>300000</v>
      </c>
      <c r="AJ139" s="1">
        <v>0</v>
      </c>
      <c r="AK139" s="5" t="s">
        <v>38</v>
      </c>
      <c r="AL139" s="1" t="s">
        <v>50</v>
      </c>
    </row>
    <row r="140" spans="1:38" s="18" customFormat="1" ht="60" customHeight="1" x14ac:dyDescent="0.25">
      <c r="A140" s="1">
        <v>69</v>
      </c>
      <c r="B140" s="1" t="s">
        <v>1676</v>
      </c>
      <c r="C140" s="1" t="s">
        <v>970</v>
      </c>
      <c r="D140" s="1" t="s">
        <v>1004</v>
      </c>
      <c r="E140" s="1" t="s">
        <v>5524</v>
      </c>
      <c r="F140" s="1" t="s">
        <v>5524</v>
      </c>
      <c r="G140" s="1">
        <v>5</v>
      </c>
      <c r="H140" s="4" t="s">
        <v>5525</v>
      </c>
      <c r="I140" s="1" t="s">
        <v>5526</v>
      </c>
      <c r="J140" s="1" t="s">
        <v>5527</v>
      </c>
      <c r="K140" s="1" t="s">
        <v>5524</v>
      </c>
      <c r="L140" s="1">
        <v>32.243701000000001</v>
      </c>
      <c r="M140" s="1">
        <v>73.403305000000003</v>
      </c>
      <c r="N140" s="1">
        <v>56</v>
      </c>
      <c r="O140" s="1" t="s">
        <v>5528</v>
      </c>
      <c r="P140" s="67">
        <v>1</v>
      </c>
      <c r="Q140" s="1" t="s">
        <v>355</v>
      </c>
      <c r="R140" s="1">
        <v>216</v>
      </c>
      <c r="S140" s="1">
        <v>216</v>
      </c>
      <c r="T140" s="1">
        <v>216</v>
      </c>
      <c r="U140" s="1">
        <v>25</v>
      </c>
      <c r="V140" s="1">
        <v>25</v>
      </c>
      <c r="W140" s="1">
        <v>0</v>
      </c>
      <c r="X140" s="96">
        <v>3330100000333</v>
      </c>
      <c r="Y140" s="1">
        <v>300000</v>
      </c>
      <c r="Z140" s="1" t="s">
        <v>5528</v>
      </c>
      <c r="AA140" s="1">
        <v>210018</v>
      </c>
      <c r="AB140" s="1">
        <v>150018</v>
      </c>
      <c r="AC140" s="1">
        <v>210000</v>
      </c>
      <c r="AD140" s="1">
        <v>50000</v>
      </c>
      <c r="AE140" s="1">
        <v>60000</v>
      </c>
      <c r="AF140" s="1">
        <v>30000</v>
      </c>
      <c r="AG140" s="40" t="s">
        <v>5529</v>
      </c>
      <c r="AH140" s="1">
        <v>300000</v>
      </c>
      <c r="AI140" s="1">
        <v>300000</v>
      </c>
      <c r="AJ140" s="1">
        <v>0</v>
      </c>
      <c r="AK140" s="5" t="s">
        <v>38</v>
      </c>
      <c r="AL140" s="1" t="s">
        <v>50</v>
      </c>
    </row>
    <row r="141" spans="1:38" s="18" customFormat="1" ht="60" customHeight="1" x14ac:dyDescent="0.25">
      <c r="A141" s="1">
        <f t="shared" si="27"/>
        <v>70</v>
      </c>
      <c r="B141" s="1" t="s">
        <v>1676</v>
      </c>
      <c r="C141" s="1" t="s">
        <v>970</v>
      </c>
      <c r="D141" s="1" t="s">
        <v>971</v>
      </c>
      <c r="E141" s="1" t="s">
        <v>691</v>
      </c>
      <c r="F141" s="1" t="s">
        <v>1067</v>
      </c>
      <c r="G141" s="1">
        <v>7</v>
      </c>
      <c r="H141" s="4" t="s">
        <v>5530</v>
      </c>
      <c r="I141" s="1" t="s">
        <v>5531</v>
      </c>
      <c r="J141" s="1" t="s">
        <v>5532</v>
      </c>
      <c r="K141" s="1" t="s">
        <v>691</v>
      </c>
      <c r="L141" s="1">
        <v>32.042755</v>
      </c>
      <c r="M141" s="1">
        <v>73.293043999999995</v>
      </c>
      <c r="N141" s="1">
        <v>280</v>
      </c>
      <c r="O141" s="1" t="s">
        <v>5533</v>
      </c>
      <c r="P141" s="67">
        <v>1.6</v>
      </c>
      <c r="Q141" s="1" t="s">
        <v>1072</v>
      </c>
      <c r="R141" s="1">
        <v>215</v>
      </c>
      <c r="S141" s="1">
        <v>215</v>
      </c>
      <c r="T141" s="1">
        <v>215</v>
      </c>
      <c r="U141" s="1">
        <v>0</v>
      </c>
      <c r="V141" s="1">
        <v>0</v>
      </c>
      <c r="W141" s="1">
        <v>10</v>
      </c>
      <c r="X141" s="1">
        <v>5092499</v>
      </c>
      <c r="Y141" s="1">
        <v>300000</v>
      </c>
      <c r="Z141" s="1" t="s">
        <v>5533</v>
      </c>
      <c r="AA141" s="1">
        <v>206398</v>
      </c>
      <c r="AB141" s="1">
        <v>100000</v>
      </c>
      <c r="AC141" s="1">
        <v>106018</v>
      </c>
      <c r="AD141" s="1">
        <v>106018</v>
      </c>
      <c r="AE141" s="1">
        <v>60000</v>
      </c>
      <c r="AF141" s="1">
        <v>30000</v>
      </c>
      <c r="AG141" s="1" t="s">
        <v>5534</v>
      </c>
      <c r="AH141" s="1">
        <v>300000</v>
      </c>
      <c r="AI141" s="1">
        <v>300000</v>
      </c>
      <c r="AJ141" s="1">
        <v>0</v>
      </c>
      <c r="AK141" s="5" t="s">
        <v>38</v>
      </c>
      <c r="AL141" s="1" t="s">
        <v>50</v>
      </c>
    </row>
    <row r="142" spans="1:38" s="18" customFormat="1" ht="60" customHeight="1" x14ac:dyDescent="0.25">
      <c r="A142" s="1">
        <v>70</v>
      </c>
      <c r="B142" s="1" t="s">
        <v>1676</v>
      </c>
      <c r="C142" s="1" t="s">
        <v>1080</v>
      </c>
      <c r="D142" s="1" t="s">
        <v>1081</v>
      </c>
      <c r="E142" s="1" t="s">
        <v>1082</v>
      </c>
      <c r="F142" s="1" t="s">
        <v>1082</v>
      </c>
      <c r="G142" s="1">
        <v>5</v>
      </c>
      <c r="H142" s="1" t="s">
        <v>5535</v>
      </c>
      <c r="I142" s="1" t="s">
        <v>5536</v>
      </c>
      <c r="J142" s="1">
        <v>3006767986</v>
      </c>
      <c r="K142" s="1" t="s">
        <v>1082</v>
      </c>
      <c r="L142" s="1">
        <v>31.147181</v>
      </c>
      <c r="M142" s="1">
        <v>71.536345999999995</v>
      </c>
      <c r="N142" s="1">
        <v>48</v>
      </c>
      <c r="O142" s="1" t="s">
        <v>455</v>
      </c>
      <c r="P142" s="1">
        <v>1.05</v>
      </c>
      <c r="Q142" s="1" t="s">
        <v>355</v>
      </c>
      <c r="R142" s="1">
        <v>238</v>
      </c>
      <c r="S142" s="1">
        <v>238</v>
      </c>
      <c r="T142" s="1">
        <v>238</v>
      </c>
      <c r="U142" s="1">
        <v>0</v>
      </c>
      <c r="V142" s="1">
        <v>0</v>
      </c>
      <c r="W142" s="1">
        <v>1</v>
      </c>
      <c r="X142" s="1" t="s">
        <v>5537</v>
      </c>
      <c r="Y142" s="1">
        <v>300000</v>
      </c>
      <c r="Z142" s="1" t="s">
        <v>5538</v>
      </c>
      <c r="AA142" s="1">
        <v>200000</v>
      </c>
      <c r="AB142" s="1">
        <v>90000</v>
      </c>
      <c r="AC142" s="1">
        <v>210000</v>
      </c>
      <c r="AD142" s="1">
        <v>0</v>
      </c>
      <c r="AE142" s="1">
        <v>60000</v>
      </c>
      <c r="AF142" s="1">
        <v>29539</v>
      </c>
      <c r="AG142" s="1" t="s">
        <v>5539</v>
      </c>
      <c r="AH142" s="1">
        <v>299539</v>
      </c>
      <c r="AI142" s="1">
        <v>299539</v>
      </c>
      <c r="AJ142" s="1" t="s">
        <v>348</v>
      </c>
      <c r="AK142" s="5" t="s">
        <v>38</v>
      </c>
      <c r="AL142" s="1" t="s">
        <v>50</v>
      </c>
    </row>
    <row r="143" spans="1:38" s="18" customFormat="1" ht="60" customHeight="1" x14ac:dyDescent="0.25">
      <c r="A143" s="1">
        <f t="shared" si="27"/>
        <v>71</v>
      </c>
      <c r="B143" s="1" t="s">
        <v>1676</v>
      </c>
      <c r="C143" s="1" t="s">
        <v>1080</v>
      </c>
      <c r="D143" s="1" t="s">
        <v>1081</v>
      </c>
      <c r="E143" s="1" t="s">
        <v>1082</v>
      </c>
      <c r="F143" s="1" t="s">
        <v>1082</v>
      </c>
      <c r="G143" s="1">
        <v>5</v>
      </c>
      <c r="H143" s="1" t="s">
        <v>5540</v>
      </c>
      <c r="I143" s="1" t="s">
        <v>5541</v>
      </c>
      <c r="J143" s="1" t="s">
        <v>5542</v>
      </c>
      <c r="K143" s="1" t="s">
        <v>1082</v>
      </c>
      <c r="L143" s="1">
        <v>31.131845999999999</v>
      </c>
      <c r="M143" s="1">
        <v>71.573024000000004</v>
      </c>
      <c r="N143" s="1">
        <v>80</v>
      </c>
      <c r="O143" s="1" t="s">
        <v>455</v>
      </c>
      <c r="P143" s="1">
        <v>1.05</v>
      </c>
      <c r="Q143" s="1" t="s">
        <v>355</v>
      </c>
      <c r="R143" s="1">
        <v>238</v>
      </c>
      <c r="S143" s="1">
        <v>238</v>
      </c>
      <c r="T143" s="1">
        <v>238</v>
      </c>
      <c r="U143" s="1">
        <v>0</v>
      </c>
      <c r="V143" s="1">
        <v>0</v>
      </c>
      <c r="W143" s="1">
        <v>1</v>
      </c>
      <c r="X143" s="1" t="s">
        <v>5543</v>
      </c>
      <c r="Y143" s="1">
        <v>300000</v>
      </c>
      <c r="Z143" s="1" t="s">
        <v>5538</v>
      </c>
      <c r="AA143" s="1">
        <v>200000</v>
      </c>
      <c r="AB143" s="1">
        <v>100000</v>
      </c>
      <c r="AC143" s="1">
        <v>210000</v>
      </c>
      <c r="AD143" s="1">
        <v>0</v>
      </c>
      <c r="AE143" s="1">
        <v>60000</v>
      </c>
      <c r="AF143" s="1">
        <v>29539</v>
      </c>
      <c r="AG143" s="1" t="s">
        <v>5539</v>
      </c>
      <c r="AH143" s="1">
        <v>299539</v>
      </c>
      <c r="AI143" s="1">
        <v>299539</v>
      </c>
      <c r="AJ143" s="1" t="s">
        <v>348</v>
      </c>
      <c r="AK143" s="5" t="s">
        <v>38</v>
      </c>
      <c r="AL143" s="1" t="s">
        <v>50</v>
      </c>
    </row>
    <row r="144" spans="1:38" s="18" customFormat="1" ht="60" customHeight="1" x14ac:dyDescent="0.25">
      <c r="A144" s="1">
        <v>71</v>
      </c>
      <c r="B144" s="1" t="s">
        <v>1676</v>
      </c>
      <c r="C144" s="1" t="s">
        <v>1080</v>
      </c>
      <c r="D144" s="1" t="s">
        <v>1081</v>
      </c>
      <c r="E144" s="1" t="s">
        <v>5544</v>
      </c>
      <c r="F144" s="1" t="s">
        <v>1081</v>
      </c>
      <c r="G144" s="1">
        <v>5</v>
      </c>
      <c r="H144" s="1" t="s">
        <v>5545</v>
      </c>
      <c r="I144" s="1" t="s">
        <v>5546</v>
      </c>
      <c r="J144" s="1" t="s">
        <v>5547</v>
      </c>
      <c r="K144" s="1" t="s">
        <v>5544</v>
      </c>
      <c r="L144" s="1">
        <v>30.9269</v>
      </c>
      <c r="M144" s="1">
        <v>71.478520000000003</v>
      </c>
      <c r="N144" s="1">
        <v>80</v>
      </c>
      <c r="O144" s="7">
        <v>44871</v>
      </c>
      <c r="P144" s="1">
        <v>1.05</v>
      </c>
      <c r="Q144" s="1" t="s">
        <v>355</v>
      </c>
      <c r="R144" s="1">
        <v>212</v>
      </c>
      <c r="S144" s="1">
        <v>212</v>
      </c>
      <c r="T144" s="1">
        <v>212</v>
      </c>
      <c r="U144" s="1">
        <v>0</v>
      </c>
      <c r="V144" s="1">
        <v>0</v>
      </c>
      <c r="W144" s="1">
        <v>1</v>
      </c>
      <c r="X144" s="1" t="s">
        <v>5548</v>
      </c>
      <c r="Y144" s="1">
        <v>300000</v>
      </c>
      <c r="Z144" s="7">
        <v>44871</v>
      </c>
      <c r="AA144" s="1">
        <v>200000</v>
      </c>
      <c r="AB144" s="1">
        <v>100000</v>
      </c>
      <c r="AC144" s="1">
        <v>210000</v>
      </c>
      <c r="AD144" s="1">
        <v>0</v>
      </c>
      <c r="AE144" s="1">
        <v>60000</v>
      </c>
      <c r="AF144" s="1">
        <v>29414</v>
      </c>
      <c r="AG144" s="1" t="s">
        <v>5549</v>
      </c>
      <c r="AH144" s="1">
        <v>299414</v>
      </c>
      <c r="AI144" s="1">
        <v>299414</v>
      </c>
      <c r="AJ144" s="1" t="s">
        <v>348</v>
      </c>
      <c r="AK144" s="5" t="s">
        <v>38</v>
      </c>
      <c r="AL144" s="1" t="s">
        <v>50</v>
      </c>
    </row>
    <row r="145" spans="1:38" s="18" customFormat="1" ht="60" customHeight="1" x14ac:dyDescent="0.25">
      <c r="A145" s="1">
        <f t="shared" si="27"/>
        <v>72</v>
      </c>
      <c r="B145" s="1" t="s">
        <v>1676</v>
      </c>
      <c r="C145" s="1" t="s">
        <v>1080</v>
      </c>
      <c r="D145" s="1" t="s">
        <v>1081</v>
      </c>
      <c r="E145" s="1" t="s">
        <v>1082</v>
      </c>
      <c r="F145" s="1" t="s">
        <v>5550</v>
      </c>
      <c r="G145" s="1">
        <v>8</v>
      </c>
      <c r="H145" s="1" t="s">
        <v>5551</v>
      </c>
      <c r="I145" s="1" t="s">
        <v>5552</v>
      </c>
      <c r="J145" s="1" t="s">
        <v>5553</v>
      </c>
      <c r="K145" s="1" t="s">
        <v>1082</v>
      </c>
      <c r="L145" s="1">
        <v>31.013020000000001</v>
      </c>
      <c r="M145" s="1">
        <v>71.513170000000002</v>
      </c>
      <c r="N145" s="1">
        <v>80</v>
      </c>
      <c r="O145" s="1" t="s">
        <v>5253</v>
      </c>
      <c r="P145" s="1">
        <v>1.05</v>
      </c>
      <c r="Q145" s="1" t="s">
        <v>355</v>
      </c>
      <c r="R145" s="1">
        <v>238</v>
      </c>
      <c r="S145" s="1">
        <v>238</v>
      </c>
      <c r="T145" s="1">
        <v>238</v>
      </c>
      <c r="U145" s="1">
        <v>0</v>
      </c>
      <c r="V145" s="1">
        <v>0</v>
      </c>
      <c r="W145" s="1">
        <v>1</v>
      </c>
      <c r="X145" s="1" t="s">
        <v>5554</v>
      </c>
      <c r="Y145" s="1">
        <v>300000</v>
      </c>
      <c r="Z145" s="1" t="s">
        <v>5393</v>
      </c>
      <c r="AA145" s="1">
        <v>200000</v>
      </c>
      <c r="AB145" s="1">
        <v>140000</v>
      </c>
      <c r="AC145" s="1">
        <v>210000</v>
      </c>
      <c r="AD145" s="1">
        <v>0</v>
      </c>
      <c r="AE145" s="1">
        <v>60000</v>
      </c>
      <c r="AF145" s="1">
        <v>29539</v>
      </c>
      <c r="AG145" s="1" t="s">
        <v>2750</v>
      </c>
      <c r="AH145" s="1">
        <v>299539</v>
      </c>
      <c r="AI145" s="1">
        <v>299539</v>
      </c>
      <c r="AJ145" s="1" t="s">
        <v>348</v>
      </c>
      <c r="AK145" s="5" t="s">
        <v>38</v>
      </c>
      <c r="AL145" s="1" t="s">
        <v>50</v>
      </c>
    </row>
    <row r="146" spans="1:38" s="18" customFormat="1" ht="60" customHeight="1" x14ac:dyDescent="0.25">
      <c r="A146" s="1">
        <v>72</v>
      </c>
      <c r="B146" s="1" t="s">
        <v>1676</v>
      </c>
      <c r="C146" s="1" t="s">
        <v>1080</v>
      </c>
      <c r="D146" s="1" t="s">
        <v>1081</v>
      </c>
      <c r="E146" s="1" t="s">
        <v>1082</v>
      </c>
      <c r="F146" s="1" t="s">
        <v>1082</v>
      </c>
      <c r="G146" s="1">
        <v>5</v>
      </c>
      <c r="H146" s="1" t="s">
        <v>5555</v>
      </c>
      <c r="I146" s="1" t="s">
        <v>5556</v>
      </c>
      <c r="J146" s="1">
        <v>3437030648</v>
      </c>
      <c r="K146" s="1" t="s">
        <v>1082</v>
      </c>
      <c r="L146" s="1">
        <v>31.012989999999999</v>
      </c>
      <c r="M146" s="1">
        <v>71.513189999999994</v>
      </c>
      <c r="N146" s="1">
        <v>80</v>
      </c>
      <c r="O146" s="7">
        <v>44744</v>
      </c>
      <c r="P146" s="1">
        <v>1.05</v>
      </c>
      <c r="Q146" s="1" t="s">
        <v>355</v>
      </c>
      <c r="R146" s="1">
        <v>225</v>
      </c>
      <c r="S146" s="1">
        <v>225</v>
      </c>
      <c r="T146" s="1">
        <v>225</v>
      </c>
      <c r="U146" s="1">
        <v>0</v>
      </c>
      <c r="V146" s="1">
        <v>0</v>
      </c>
      <c r="W146" s="1">
        <v>1</v>
      </c>
      <c r="X146" s="1" t="s">
        <v>5557</v>
      </c>
      <c r="Y146" s="1">
        <v>300000</v>
      </c>
      <c r="Z146" s="7">
        <v>44806</v>
      </c>
      <c r="AA146" s="1">
        <v>200000</v>
      </c>
      <c r="AB146" s="1">
        <v>100000</v>
      </c>
      <c r="AC146" s="1">
        <v>210000</v>
      </c>
      <c r="AD146" s="1">
        <v>0</v>
      </c>
      <c r="AE146" s="1">
        <v>60000</v>
      </c>
      <c r="AF146" s="1">
        <v>29589</v>
      </c>
      <c r="AG146" s="1" t="s">
        <v>5558</v>
      </c>
      <c r="AH146" s="1">
        <v>299589</v>
      </c>
      <c r="AI146" s="1">
        <v>299589</v>
      </c>
      <c r="AJ146" s="1" t="s">
        <v>348</v>
      </c>
      <c r="AK146" s="5" t="s">
        <v>38</v>
      </c>
      <c r="AL146" s="1" t="s">
        <v>50</v>
      </c>
    </row>
    <row r="147" spans="1:38" s="18" customFormat="1" ht="60" customHeight="1" x14ac:dyDescent="0.25">
      <c r="A147" s="1">
        <f t="shared" si="27"/>
        <v>73</v>
      </c>
      <c r="B147" s="1" t="s">
        <v>1676</v>
      </c>
      <c r="C147" s="1" t="s">
        <v>1080</v>
      </c>
      <c r="D147" s="1" t="s">
        <v>1080</v>
      </c>
      <c r="E147" s="1" t="s">
        <v>5559</v>
      </c>
      <c r="F147" s="1" t="s">
        <v>5560</v>
      </c>
      <c r="G147" s="1">
        <v>10</v>
      </c>
      <c r="H147" s="1" t="s">
        <v>5561</v>
      </c>
      <c r="I147" s="1" t="s">
        <v>5562</v>
      </c>
      <c r="J147" s="1" t="s">
        <v>5563</v>
      </c>
      <c r="K147" s="1" t="s">
        <v>5564</v>
      </c>
      <c r="L147" s="1">
        <v>30.889628999999999</v>
      </c>
      <c r="M147" s="1">
        <v>70.872074999999995</v>
      </c>
      <c r="N147" s="1">
        <v>64</v>
      </c>
      <c r="O147" s="7">
        <v>44776</v>
      </c>
      <c r="P147" s="1">
        <v>1.05</v>
      </c>
      <c r="Q147" s="1" t="s">
        <v>355</v>
      </c>
      <c r="R147" s="1">
        <v>203</v>
      </c>
      <c r="S147" s="1">
        <v>203</v>
      </c>
      <c r="T147" s="1">
        <v>203</v>
      </c>
      <c r="U147" s="1">
        <v>7</v>
      </c>
      <c r="V147" s="1">
        <v>7</v>
      </c>
      <c r="W147" s="1">
        <v>8</v>
      </c>
      <c r="X147" s="1" t="s">
        <v>5565</v>
      </c>
      <c r="Y147" s="1">
        <v>300000</v>
      </c>
      <c r="Z147" s="7">
        <v>44776</v>
      </c>
      <c r="AA147" s="1">
        <v>200000</v>
      </c>
      <c r="AB147" s="1">
        <v>165000</v>
      </c>
      <c r="AC147" s="1">
        <v>210000</v>
      </c>
      <c r="AD147" s="1">
        <v>0</v>
      </c>
      <c r="AE147" s="1">
        <v>60000</v>
      </c>
      <c r="AF147" s="1">
        <v>20546</v>
      </c>
      <c r="AG147" s="1" t="s">
        <v>2987</v>
      </c>
      <c r="AH147" s="1">
        <v>290546</v>
      </c>
      <c r="AI147" s="1">
        <v>290546</v>
      </c>
      <c r="AJ147" s="1" t="s">
        <v>348</v>
      </c>
      <c r="AK147" s="5" t="s">
        <v>38</v>
      </c>
      <c r="AL147" s="1" t="s">
        <v>50</v>
      </c>
    </row>
    <row r="148" spans="1:38" s="18" customFormat="1" ht="60" customHeight="1" x14ac:dyDescent="0.25">
      <c r="A148" s="1">
        <v>73</v>
      </c>
      <c r="B148" s="1" t="s">
        <v>1676</v>
      </c>
      <c r="C148" s="1" t="s">
        <v>1080</v>
      </c>
      <c r="D148" s="1" t="s">
        <v>1080</v>
      </c>
      <c r="E148" s="1" t="s">
        <v>5566</v>
      </c>
      <c r="F148" s="1" t="s">
        <v>3356</v>
      </c>
      <c r="G148" s="1">
        <v>6</v>
      </c>
      <c r="H148" s="1" t="s">
        <v>5567</v>
      </c>
      <c r="I148" s="1" t="s">
        <v>5568</v>
      </c>
      <c r="J148" s="1" t="s">
        <v>5569</v>
      </c>
      <c r="K148" s="1" t="s">
        <v>3356</v>
      </c>
      <c r="L148" s="1">
        <v>30.963106</v>
      </c>
      <c r="M148" s="1">
        <v>70.882509999999996</v>
      </c>
      <c r="N148" s="1">
        <v>70</v>
      </c>
      <c r="O148" s="7">
        <v>44776</v>
      </c>
      <c r="P148" s="1">
        <v>1.05</v>
      </c>
      <c r="Q148" s="1" t="s">
        <v>355</v>
      </c>
      <c r="R148" s="1">
        <v>203</v>
      </c>
      <c r="S148" s="1">
        <v>203</v>
      </c>
      <c r="T148" s="1">
        <v>203</v>
      </c>
      <c r="U148" s="1">
        <v>10</v>
      </c>
      <c r="V148" s="1">
        <v>10</v>
      </c>
      <c r="W148" s="1">
        <v>11</v>
      </c>
      <c r="X148" s="1" t="s">
        <v>5570</v>
      </c>
      <c r="Y148" s="1">
        <v>300000</v>
      </c>
      <c r="Z148" s="7">
        <v>44776</v>
      </c>
      <c r="AA148" s="1">
        <v>200000</v>
      </c>
      <c r="AB148" s="1">
        <v>201000</v>
      </c>
      <c r="AC148" s="1">
        <v>210000</v>
      </c>
      <c r="AD148" s="1">
        <v>0</v>
      </c>
      <c r="AE148" s="1">
        <v>60000</v>
      </c>
      <c r="AF148" s="1">
        <v>29901</v>
      </c>
      <c r="AG148" s="1" t="s">
        <v>2251</v>
      </c>
      <c r="AH148" s="1">
        <v>299901</v>
      </c>
      <c r="AI148" s="1">
        <v>299901</v>
      </c>
      <c r="AJ148" s="1" t="s">
        <v>348</v>
      </c>
      <c r="AK148" s="5" t="s">
        <v>38</v>
      </c>
      <c r="AL148" s="1" t="s">
        <v>50</v>
      </c>
    </row>
    <row r="149" spans="1:38" s="18" customFormat="1" ht="60" customHeight="1" x14ac:dyDescent="0.25">
      <c r="A149" s="1">
        <f t="shared" si="27"/>
        <v>74</v>
      </c>
      <c r="B149" s="1" t="s">
        <v>1676</v>
      </c>
      <c r="C149" s="1" t="s">
        <v>1080</v>
      </c>
      <c r="D149" s="1" t="s">
        <v>1081</v>
      </c>
      <c r="E149" s="1" t="s">
        <v>5571</v>
      </c>
      <c r="F149" s="1" t="s">
        <v>3356</v>
      </c>
      <c r="G149" s="1">
        <v>5</v>
      </c>
      <c r="H149" s="1" t="s">
        <v>5572</v>
      </c>
      <c r="I149" s="1" t="s">
        <v>5573</v>
      </c>
      <c r="J149" s="1" t="s">
        <v>5574</v>
      </c>
      <c r="K149" s="1" t="s">
        <v>3356</v>
      </c>
      <c r="L149" s="1">
        <v>30.970002000000001</v>
      </c>
      <c r="M149" s="1">
        <v>70.876980000000003</v>
      </c>
      <c r="N149" s="1">
        <v>96</v>
      </c>
      <c r="O149" s="1" t="s">
        <v>2251</v>
      </c>
      <c r="P149" s="1">
        <v>1.05</v>
      </c>
      <c r="Q149" s="1" t="s">
        <v>355</v>
      </c>
      <c r="R149" s="1">
        <v>212</v>
      </c>
      <c r="S149" s="1">
        <v>212</v>
      </c>
      <c r="T149" s="1">
        <v>212</v>
      </c>
      <c r="U149" s="1">
        <v>0</v>
      </c>
      <c r="V149" s="1">
        <v>0</v>
      </c>
      <c r="W149" s="1">
        <v>1</v>
      </c>
      <c r="X149" s="1" t="s">
        <v>5575</v>
      </c>
      <c r="Y149" s="1">
        <v>300000</v>
      </c>
      <c r="Z149" s="1" t="s">
        <v>2251</v>
      </c>
      <c r="AA149" s="1">
        <v>200000</v>
      </c>
      <c r="AB149" s="1">
        <v>200000</v>
      </c>
      <c r="AC149" s="1">
        <v>210000</v>
      </c>
      <c r="AD149" s="1">
        <v>0</v>
      </c>
      <c r="AE149" s="1">
        <v>60000</v>
      </c>
      <c r="AF149" s="1">
        <v>29414</v>
      </c>
      <c r="AG149" s="1" t="s">
        <v>5549</v>
      </c>
      <c r="AH149" s="1">
        <v>299404</v>
      </c>
      <c r="AI149" s="1">
        <v>299404</v>
      </c>
      <c r="AJ149" s="1" t="s">
        <v>348</v>
      </c>
      <c r="AK149" s="5" t="s">
        <v>38</v>
      </c>
      <c r="AL149" s="1" t="s">
        <v>50</v>
      </c>
    </row>
    <row r="150" spans="1:38" s="18" customFormat="1" ht="60" customHeight="1" x14ac:dyDescent="0.25">
      <c r="A150" s="1">
        <v>74</v>
      </c>
      <c r="B150" s="1" t="s">
        <v>1676</v>
      </c>
      <c r="C150" s="1" t="s">
        <v>1080</v>
      </c>
      <c r="D150" s="1" t="s">
        <v>1081</v>
      </c>
      <c r="E150" s="1" t="s">
        <v>1151</v>
      </c>
      <c r="F150" s="1" t="s">
        <v>1151</v>
      </c>
      <c r="G150" s="1">
        <v>5</v>
      </c>
      <c r="H150" s="1" t="s">
        <v>5576</v>
      </c>
      <c r="I150" s="1" t="s">
        <v>5577</v>
      </c>
      <c r="J150" s="1" t="s">
        <v>5578</v>
      </c>
      <c r="K150" s="1" t="s">
        <v>1151</v>
      </c>
      <c r="L150" s="1">
        <v>30.55489</v>
      </c>
      <c r="M150" s="1">
        <v>71.421580000000006</v>
      </c>
      <c r="N150" s="1">
        <v>96</v>
      </c>
      <c r="O150" s="12" t="s">
        <v>5579</v>
      </c>
      <c r="P150" s="1">
        <v>1.06</v>
      </c>
      <c r="Q150" s="1" t="s">
        <v>355</v>
      </c>
      <c r="R150" s="1">
        <v>239</v>
      </c>
      <c r="S150" s="1">
        <v>239</v>
      </c>
      <c r="T150" s="1">
        <v>238</v>
      </c>
      <c r="U150" s="1">
        <v>15</v>
      </c>
      <c r="V150" s="1">
        <v>0</v>
      </c>
      <c r="W150" s="1">
        <v>1</v>
      </c>
      <c r="X150" s="67">
        <v>3112301000004060</v>
      </c>
      <c r="Y150" s="1">
        <v>300000</v>
      </c>
      <c r="Z150" s="12" t="s">
        <v>402</v>
      </c>
      <c r="AA150" s="1">
        <v>200000</v>
      </c>
      <c r="AB150" s="1">
        <v>100000</v>
      </c>
      <c r="AC150" s="1">
        <v>210000</v>
      </c>
      <c r="AD150" s="1">
        <v>100000</v>
      </c>
      <c r="AE150" s="1">
        <v>60000</v>
      </c>
      <c r="AF150" s="1">
        <v>29445</v>
      </c>
      <c r="AG150" s="12" t="s">
        <v>2750</v>
      </c>
      <c r="AH150" s="1">
        <v>299445</v>
      </c>
      <c r="AI150" s="1">
        <v>299445</v>
      </c>
      <c r="AJ150" s="1" t="s">
        <v>348</v>
      </c>
      <c r="AK150" s="5" t="s">
        <v>38</v>
      </c>
      <c r="AL150" s="1" t="s">
        <v>50</v>
      </c>
    </row>
    <row r="151" spans="1:38" s="18" customFormat="1" ht="60" customHeight="1" x14ac:dyDescent="0.25">
      <c r="A151" s="1">
        <f t="shared" si="27"/>
        <v>75</v>
      </c>
      <c r="B151" s="1" t="s">
        <v>1676</v>
      </c>
      <c r="C151" s="1" t="s">
        <v>1080</v>
      </c>
      <c r="D151" s="1" t="s">
        <v>1081</v>
      </c>
      <c r="E151" s="1" t="s">
        <v>1151</v>
      </c>
      <c r="F151" s="1" t="s">
        <v>1151</v>
      </c>
      <c r="G151" s="1">
        <v>5</v>
      </c>
      <c r="H151" s="1" t="s">
        <v>5580</v>
      </c>
      <c r="I151" s="1" t="s">
        <v>5581</v>
      </c>
      <c r="J151" s="1" t="s">
        <v>5582</v>
      </c>
      <c r="K151" s="1" t="s">
        <v>1151</v>
      </c>
      <c r="L151" s="1">
        <v>30.976219</v>
      </c>
      <c r="M151" s="1">
        <v>71.735809000000003</v>
      </c>
      <c r="N151" s="1">
        <v>80</v>
      </c>
      <c r="O151" s="40" t="s">
        <v>455</v>
      </c>
      <c r="P151" s="1">
        <v>1.05</v>
      </c>
      <c r="Q151" s="1" t="s">
        <v>355</v>
      </c>
      <c r="R151" s="1">
        <v>238</v>
      </c>
      <c r="S151" s="1">
        <v>238</v>
      </c>
      <c r="T151" s="1">
        <v>238</v>
      </c>
      <c r="U151" s="1">
        <v>0</v>
      </c>
      <c r="V151" s="1">
        <v>0</v>
      </c>
      <c r="W151" s="1">
        <v>1</v>
      </c>
      <c r="X151" s="67">
        <v>3112301000004300</v>
      </c>
      <c r="Y151" s="1">
        <v>300000</v>
      </c>
      <c r="Z151" s="40" t="s">
        <v>455</v>
      </c>
      <c r="AA151" s="1">
        <v>200000</v>
      </c>
      <c r="AB151" s="1">
        <v>100000</v>
      </c>
      <c r="AC151" s="1">
        <v>210000</v>
      </c>
      <c r="AD151" s="1">
        <v>100000</v>
      </c>
      <c r="AE151" s="1">
        <v>60000</v>
      </c>
      <c r="AF151" s="1">
        <v>29539</v>
      </c>
      <c r="AG151" s="12" t="s">
        <v>2750</v>
      </c>
      <c r="AH151" s="1">
        <v>299539</v>
      </c>
      <c r="AI151" s="1">
        <v>299539</v>
      </c>
      <c r="AJ151" s="1" t="s">
        <v>348</v>
      </c>
      <c r="AK151" s="5" t="s">
        <v>38</v>
      </c>
      <c r="AL151" s="1" t="s">
        <v>50</v>
      </c>
    </row>
    <row r="152" spans="1:38" s="18" customFormat="1" ht="60" customHeight="1" x14ac:dyDescent="0.25">
      <c r="A152" s="1">
        <v>75</v>
      </c>
      <c r="B152" s="1" t="s">
        <v>1676</v>
      </c>
      <c r="C152" s="1" t="s">
        <v>1080</v>
      </c>
      <c r="D152" s="1" t="s">
        <v>1081</v>
      </c>
      <c r="E152" s="1" t="s">
        <v>1082</v>
      </c>
      <c r="F152" s="1" t="s">
        <v>1082</v>
      </c>
      <c r="G152" s="1">
        <v>6</v>
      </c>
      <c r="H152" s="1" t="s">
        <v>5583</v>
      </c>
      <c r="I152" s="1" t="s">
        <v>5584</v>
      </c>
      <c r="J152" s="1" t="s">
        <v>5585</v>
      </c>
      <c r="K152" s="1" t="s">
        <v>1082</v>
      </c>
      <c r="L152" s="1">
        <v>31.101749999999999</v>
      </c>
      <c r="M152" s="1">
        <v>71.279210000000006</v>
      </c>
      <c r="N152" s="1">
        <v>80</v>
      </c>
      <c r="O152" s="40" t="s">
        <v>455</v>
      </c>
      <c r="P152" s="1">
        <v>1.06</v>
      </c>
      <c r="Q152" s="1" t="s">
        <v>355</v>
      </c>
      <c r="R152" s="1">
        <v>238</v>
      </c>
      <c r="S152" s="1">
        <v>238</v>
      </c>
      <c r="T152" s="1">
        <v>238</v>
      </c>
      <c r="U152" s="1">
        <v>0</v>
      </c>
      <c r="V152" s="1">
        <v>0</v>
      </c>
      <c r="W152" s="1">
        <v>1</v>
      </c>
      <c r="X152" s="67">
        <v>3112301000004270</v>
      </c>
      <c r="Y152" s="1">
        <v>300000</v>
      </c>
      <c r="Z152" s="40" t="s">
        <v>455</v>
      </c>
      <c r="AA152" s="1">
        <v>200000</v>
      </c>
      <c r="AB152" s="1">
        <v>100000</v>
      </c>
      <c r="AC152" s="1">
        <v>210000</v>
      </c>
      <c r="AD152" s="1">
        <v>100000</v>
      </c>
      <c r="AE152" s="1">
        <v>60000</v>
      </c>
      <c r="AF152" s="1">
        <v>29539</v>
      </c>
      <c r="AG152" s="12" t="s">
        <v>5539</v>
      </c>
      <c r="AH152" s="1">
        <v>299539</v>
      </c>
      <c r="AI152" s="1">
        <v>299539</v>
      </c>
      <c r="AJ152" s="1" t="s">
        <v>348</v>
      </c>
      <c r="AK152" s="5" t="s">
        <v>38</v>
      </c>
      <c r="AL152" s="1" t="s">
        <v>50</v>
      </c>
    </row>
    <row r="153" spans="1:38" s="18" customFormat="1" ht="60" customHeight="1" x14ac:dyDescent="0.25">
      <c r="A153" s="1">
        <f t="shared" si="27"/>
        <v>76</v>
      </c>
      <c r="B153" s="1" t="s">
        <v>1676</v>
      </c>
      <c r="C153" s="1" t="s">
        <v>1080</v>
      </c>
      <c r="D153" s="1" t="s">
        <v>1081</v>
      </c>
      <c r="E153" s="1" t="s">
        <v>5586</v>
      </c>
      <c r="F153" s="1" t="s">
        <v>1081</v>
      </c>
      <c r="G153" s="1">
        <v>5</v>
      </c>
      <c r="H153" s="1" t="s">
        <v>5587</v>
      </c>
      <c r="I153" s="1" t="s">
        <v>5588</v>
      </c>
      <c r="J153" s="1" t="s">
        <v>5589</v>
      </c>
      <c r="K153" s="1" t="s">
        <v>5586</v>
      </c>
      <c r="L153" s="1">
        <v>30.873483</v>
      </c>
      <c r="M153" s="1">
        <v>71.115801000000005</v>
      </c>
      <c r="N153" s="1">
        <v>120</v>
      </c>
      <c r="O153" s="40" t="s">
        <v>403</v>
      </c>
      <c r="P153" s="1">
        <v>1.59</v>
      </c>
      <c r="Q153" s="1" t="s">
        <v>355</v>
      </c>
      <c r="R153" s="1">
        <v>442</v>
      </c>
      <c r="S153" s="1">
        <v>221</v>
      </c>
      <c r="T153" s="1">
        <v>218</v>
      </c>
      <c r="U153" s="1">
        <v>18</v>
      </c>
      <c r="V153" s="1">
        <v>18</v>
      </c>
      <c r="W153" s="1">
        <v>1</v>
      </c>
      <c r="X153" s="67">
        <v>3112301000004</v>
      </c>
      <c r="Y153" s="1">
        <v>300000</v>
      </c>
      <c r="Z153" s="40" t="s">
        <v>403</v>
      </c>
      <c r="AA153" s="1">
        <v>200000</v>
      </c>
      <c r="AB153" s="1">
        <v>100000</v>
      </c>
      <c r="AC153" s="1">
        <v>210000</v>
      </c>
      <c r="AD153" s="1">
        <v>100000</v>
      </c>
      <c r="AE153" s="1">
        <v>60000</v>
      </c>
      <c r="AF153" s="1">
        <v>26681</v>
      </c>
      <c r="AG153" s="12" t="s">
        <v>2750</v>
      </c>
      <c r="AH153" s="1">
        <v>296681</v>
      </c>
      <c r="AI153" s="1">
        <v>296681</v>
      </c>
      <c r="AJ153" s="1" t="s">
        <v>348</v>
      </c>
      <c r="AK153" s="5" t="s">
        <v>38</v>
      </c>
      <c r="AL153" s="1" t="s">
        <v>50</v>
      </c>
    </row>
    <row r="154" spans="1:38" s="18" customFormat="1" ht="60" customHeight="1" x14ac:dyDescent="0.25">
      <c r="A154" s="1">
        <v>76</v>
      </c>
      <c r="B154" s="1" t="s">
        <v>1676</v>
      </c>
      <c r="C154" s="1" t="s">
        <v>1080</v>
      </c>
      <c r="D154" s="1" t="s">
        <v>1080</v>
      </c>
      <c r="E154" s="1" t="s">
        <v>5590</v>
      </c>
      <c r="F154" s="1" t="s">
        <v>5560</v>
      </c>
      <c r="G154" s="1">
        <v>5</v>
      </c>
      <c r="H154" s="1" t="s">
        <v>5591</v>
      </c>
      <c r="I154" s="1" t="s">
        <v>5592</v>
      </c>
      <c r="J154" s="1" t="s">
        <v>5593</v>
      </c>
      <c r="K154" s="1" t="s">
        <v>5590</v>
      </c>
      <c r="L154" s="1">
        <v>30.806229999999999</v>
      </c>
      <c r="M154" s="1">
        <v>70.822512000000003</v>
      </c>
      <c r="N154" s="1">
        <v>80</v>
      </c>
      <c r="O154" s="1" t="s">
        <v>448</v>
      </c>
      <c r="P154" s="1">
        <v>1.06</v>
      </c>
      <c r="Q154" s="1" t="s">
        <v>355</v>
      </c>
      <c r="R154" s="1">
        <v>172</v>
      </c>
      <c r="S154" s="1">
        <v>172</v>
      </c>
      <c r="T154" s="1">
        <v>172</v>
      </c>
      <c r="U154" s="1">
        <v>32</v>
      </c>
      <c r="V154" s="1">
        <v>28</v>
      </c>
      <c r="W154" s="1">
        <v>1</v>
      </c>
      <c r="X154" s="67">
        <v>3112301000004250</v>
      </c>
      <c r="Y154" s="1">
        <v>300000</v>
      </c>
      <c r="Z154" s="1" t="s">
        <v>448</v>
      </c>
      <c r="AA154" s="1">
        <v>200000</v>
      </c>
      <c r="AB154" s="1">
        <v>100000</v>
      </c>
      <c r="AC154" s="1">
        <v>210000</v>
      </c>
      <c r="AD154" s="1">
        <v>100000</v>
      </c>
      <c r="AE154" s="1">
        <v>60000</v>
      </c>
      <c r="AF154" s="1">
        <v>20471</v>
      </c>
      <c r="AG154" s="12" t="s">
        <v>2797</v>
      </c>
      <c r="AH154" s="1">
        <v>290471</v>
      </c>
      <c r="AI154" s="1">
        <v>290471</v>
      </c>
      <c r="AJ154" s="1" t="s">
        <v>348</v>
      </c>
      <c r="AK154" s="5" t="s">
        <v>38</v>
      </c>
      <c r="AL154" s="1" t="s">
        <v>50</v>
      </c>
    </row>
    <row r="155" spans="1:38" s="18" customFormat="1" ht="60" customHeight="1" x14ac:dyDescent="0.25">
      <c r="A155" s="1">
        <f t="shared" si="27"/>
        <v>77</v>
      </c>
      <c r="B155" s="1" t="s">
        <v>1676</v>
      </c>
      <c r="C155" s="1" t="s">
        <v>1080</v>
      </c>
      <c r="D155" s="1" t="s">
        <v>1081</v>
      </c>
      <c r="E155" s="1" t="s">
        <v>1082</v>
      </c>
      <c r="F155" s="1" t="s">
        <v>1082</v>
      </c>
      <c r="G155" s="1">
        <v>5</v>
      </c>
      <c r="H155" s="1" t="s">
        <v>5594</v>
      </c>
      <c r="I155" s="1" t="s">
        <v>5595</v>
      </c>
      <c r="J155" s="1" t="s">
        <v>5596</v>
      </c>
      <c r="K155" s="1" t="s">
        <v>1082</v>
      </c>
      <c r="L155" s="1">
        <v>31.131799999999998</v>
      </c>
      <c r="M155" s="1">
        <v>71.736109999999996</v>
      </c>
      <c r="N155" s="1">
        <v>120</v>
      </c>
      <c r="O155" s="40" t="s">
        <v>3452</v>
      </c>
      <c r="P155" s="1">
        <v>1.06</v>
      </c>
      <c r="Q155" s="1" t="s">
        <v>355</v>
      </c>
      <c r="R155" s="1">
        <v>450</v>
      </c>
      <c r="S155" s="1">
        <v>225</v>
      </c>
      <c r="T155" s="1">
        <v>225</v>
      </c>
      <c r="U155" s="1">
        <v>0</v>
      </c>
      <c r="V155" s="1">
        <v>0</v>
      </c>
      <c r="W155" s="1">
        <v>1</v>
      </c>
      <c r="X155" s="67">
        <v>9120010001424</v>
      </c>
      <c r="Y155" s="1">
        <v>300000</v>
      </c>
      <c r="Z155" s="40" t="s">
        <v>384</v>
      </c>
      <c r="AA155" s="1">
        <v>200000</v>
      </c>
      <c r="AB155" s="1">
        <v>100000</v>
      </c>
      <c r="AC155" s="1">
        <v>210000</v>
      </c>
      <c r="AD155" s="1">
        <v>100000</v>
      </c>
      <c r="AE155" s="1">
        <v>60000</v>
      </c>
      <c r="AF155" s="1">
        <v>29596</v>
      </c>
      <c r="AG155" s="12" t="s">
        <v>5558</v>
      </c>
      <c r="AH155" s="1">
        <v>299596</v>
      </c>
      <c r="AI155" s="1">
        <v>299596</v>
      </c>
      <c r="AJ155" s="1" t="s">
        <v>348</v>
      </c>
      <c r="AK155" s="5" t="s">
        <v>38</v>
      </c>
      <c r="AL155" s="1" t="s">
        <v>50</v>
      </c>
    </row>
    <row r="156" spans="1:38" s="18" customFormat="1" ht="60" customHeight="1" x14ac:dyDescent="0.25">
      <c r="A156" s="1">
        <v>77</v>
      </c>
      <c r="B156" s="1" t="s">
        <v>1676</v>
      </c>
      <c r="C156" s="1" t="s">
        <v>1080</v>
      </c>
      <c r="D156" s="1" t="s">
        <v>1081</v>
      </c>
      <c r="E156" s="1" t="s">
        <v>5597</v>
      </c>
      <c r="F156" s="1" t="s">
        <v>1081</v>
      </c>
      <c r="G156" s="1">
        <v>5</v>
      </c>
      <c r="H156" s="1" t="s">
        <v>5598</v>
      </c>
      <c r="I156" s="1" t="s">
        <v>5599</v>
      </c>
      <c r="J156" s="1" t="s">
        <v>5600</v>
      </c>
      <c r="K156" s="1" t="s">
        <v>5597</v>
      </c>
      <c r="L156" s="1">
        <v>30.923414999999999</v>
      </c>
      <c r="M156" s="1">
        <v>71.418481999999997</v>
      </c>
      <c r="N156" s="4">
        <v>80</v>
      </c>
      <c r="O156" s="40" t="s">
        <v>2251</v>
      </c>
      <c r="P156" s="1">
        <v>1.06</v>
      </c>
      <c r="Q156" s="1" t="s">
        <v>355</v>
      </c>
      <c r="R156" s="1">
        <v>426</v>
      </c>
      <c r="S156" s="1">
        <v>213</v>
      </c>
      <c r="T156" s="1">
        <v>212</v>
      </c>
      <c r="U156" s="1">
        <v>0</v>
      </c>
      <c r="V156" s="1">
        <v>0</v>
      </c>
      <c r="W156" s="1">
        <v>1</v>
      </c>
      <c r="X156" s="67">
        <v>9120010001446</v>
      </c>
      <c r="Y156" s="1">
        <v>300000</v>
      </c>
      <c r="Z156" s="40" t="s">
        <v>2251</v>
      </c>
      <c r="AA156" s="1">
        <v>200000</v>
      </c>
      <c r="AB156" s="1">
        <v>100000</v>
      </c>
      <c r="AC156" s="1">
        <v>210000</v>
      </c>
      <c r="AD156" s="1">
        <v>100000</v>
      </c>
      <c r="AE156" s="1">
        <v>60000</v>
      </c>
      <c r="AF156" s="1">
        <v>29414</v>
      </c>
      <c r="AG156" s="12" t="s">
        <v>5549</v>
      </c>
      <c r="AH156" s="1">
        <v>299414</v>
      </c>
      <c r="AI156" s="1">
        <v>299414</v>
      </c>
      <c r="AJ156" s="1" t="s">
        <v>348</v>
      </c>
      <c r="AK156" s="5" t="s">
        <v>38</v>
      </c>
      <c r="AL156" s="1" t="s">
        <v>50</v>
      </c>
    </row>
    <row r="157" spans="1:38" s="18" customFormat="1" ht="60" customHeight="1" x14ac:dyDescent="0.25">
      <c r="A157" s="1">
        <f t="shared" si="27"/>
        <v>78</v>
      </c>
      <c r="B157" s="1" t="s">
        <v>1676</v>
      </c>
      <c r="C157" s="1" t="s">
        <v>1215</v>
      </c>
      <c r="D157" s="1" t="s">
        <v>1215</v>
      </c>
      <c r="E157" s="1" t="s">
        <v>5601</v>
      </c>
      <c r="F157" s="1" t="s">
        <v>5602</v>
      </c>
      <c r="G157" s="5">
        <v>5</v>
      </c>
      <c r="H157" s="5" t="s">
        <v>5603</v>
      </c>
      <c r="I157" s="1" t="s">
        <v>5604</v>
      </c>
      <c r="J157" s="1" t="s">
        <v>5605</v>
      </c>
      <c r="K157" s="1" t="s">
        <v>5601</v>
      </c>
      <c r="L157" s="1">
        <v>32.758209999999998</v>
      </c>
      <c r="M157" s="1">
        <v>71.642250000000004</v>
      </c>
      <c r="N157" s="1">
        <v>800</v>
      </c>
      <c r="O157" s="12" t="s">
        <v>2728</v>
      </c>
      <c r="P157" s="1">
        <v>0.99</v>
      </c>
      <c r="Q157" s="1" t="s">
        <v>1229</v>
      </c>
      <c r="R157" s="1">
        <v>325</v>
      </c>
      <c r="S157" s="1">
        <v>325</v>
      </c>
      <c r="T157" s="1">
        <v>325</v>
      </c>
      <c r="U157" s="1">
        <v>0</v>
      </c>
      <c r="V157" s="1">
        <v>0</v>
      </c>
      <c r="W157" s="1">
        <v>10</v>
      </c>
      <c r="X157" s="67">
        <v>23360013832382</v>
      </c>
      <c r="Y157" s="1">
        <v>300000</v>
      </c>
      <c r="Z157" s="12" t="s">
        <v>2728</v>
      </c>
      <c r="AA157" s="71">
        <v>200000</v>
      </c>
      <c r="AB157" s="1">
        <v>200000</v>
      </c>
      <c r="AC157" s="1">
        <v>210000</v>
      </c>
      <c r="AD157" s="1">
        <v>0</v>
      </c>
      <c r="AE157" s="1">
        <v>60000</v>
      </c>
      <c r="AF157" s="1">
        <v>30000</v>
      </c>
      <c r="AG157" s="12" t="s">
        <v>2048</v>
      </c>
      <c r="AH157" s="1">
        <v>300000</v>
      </c>
      <c r="AI157" s="1">
        <v>300000</v>
      </c>
      <c r="AJ157" s="5" t="s">
        <v>38</v>
      </c>
      <c r="AK157" s="5" t="s">
        <v>38</v>
      </c>
      <c r="AL157" s="1" t="s">
        <v>50</v>
      </c>
    </row>
    <row r="158" spans="1:38" s="18" customFormat="1" ht="60" customHeight="1" x14ac:dyDescent="0.25">
      <c r="A158" s="1">
        <v>78</v>
      </c>
      <c r="B158" s="1" t="s">
        <v>1676</v>
      </c>
      <c r="C158" s="1" t="s">
        <v>1215</v>
      </c>
      <c r="D158" s="1" t="s">
        <v>1215</v>
      </c>
      <c r="E158" s="1" t="s">
        <v>3466</v>
      </c>
      <c r="F158" s="1" t="s">
        <v>3466</v>
      </c>
      <c r="G158" s="5">
        <v>8</v>
      </c>
      <c r="H158" s="5" t="s">
        <v>5606</v>
      </c>
      <c r="I158" s="1" t="s">
        <v>5607</v>
      </c>
      <c r="J158" s="1" t="s">
        <v>5608</v>
      </c>
      <c r="K158" s="1" t="s">
        <v>5609</v>
      </c>
      <c r="L158" s="1">
        <v>32.73462</v>
      </c>
      <c r="M158" s="1">
        <v>71.800820000000002</v>
      </c>
      <c r="N158" s="1">
        <v>220</v>
      </c>
      <c r="O158" s="12" t="s">
        <v>2728</v>
      </c>
      <c r="P158" s="1">
        <v>1.05</v>
      </c>
      <c r="Q158" s="1" t="s">
        <v>294</v>
      </c>
      <c r="R158" s="1">
        <v>325</v>
      </c>
      <c r="S158" s="1">
        <v>325</v>
      </c>
      <c r="T158" s="1">
        <v>325</v>
      </c>
      <c r="U158" s="1">
        <v>0</v>
      </c>
      <c r="V158" s="1">
        <v>0</v>
      </c>
      <c r="W158" s="1">
        <v>18</v>
      </c>
      <c r="X158" s="67">
        <v>3106301000003150</v>
      </c>
      <c r="Y158" s="1">
        <v>300000</v>
      </c>
      <c r="Z158" s="12" t="s">
        <v>2728</v>
      </c>
      <c r="AA158" s="71">
        <v>200000</v>
      </c>
      <c r="AB158" s="1">
        <v>200000</v>
      </c>
      <c r="AC158" s="1">
        <v>210000</v>
      </c>
      <c r="AD158" s="1">
        <v>0</v>
      </c>
      <c r="AE158" s="1">
        <v>60000</v>
      </c>
      <c r="AF158" s="1">
        <v>30000</v>
      </c>
      <c r="AG158" s="12" t="s">
        <v>2048</v>
      </c>
      <c r="AH158" s="1">
        <v>300000</v>
      </c>
      <c r="AI158" s="1">
        <v>300000</v>
      </c>
      <c r="AJ158" s="5" t="s">
        <v>38</v>
      </c>
      <c r="AK158" s="5" t="s">
        <v>38</v>
      </c>
      <c r="AL158" s="1" t="s">
        <v>50</v>
      </c>
    </row>
    <row r="159" spans="1:38" s="18" customFormat="1" ht="60" customHeight="1" x14ac:dyDescent="0.25">
      <c r="A159" s="1">
        <f t="shared" si="27"/>
        <v>79</v>
      </c>
      <c r="B159" s="1" t="s">
        <v>1676</v>
      </c>
      <c r="C159" s="1" t="s">
        <v>1215</v>
      </c>
      <c r="D159" s="1" t="s">
        <v>1215</v>
      </c>
      <c r="E159" s="1" t="s">
        <v>5601</v>
      </c>
      <c r="F159" s="1" t="s">
        <v>5602</v>
      </c>
      <c r="G159" s="5">
        <v>5</v>
      </c>
      <c r="H159" s="5" t="s">
        <v>5610</v>
      </c>
      <c r="I159" s="1" t="s">
        <v>5611</v>
      </c>
      <c r="J159" s="1" t="s">
        <v>5612</v>
      </c>
      <c r="K159" s="1" t="s">
        <v>5601</v>
      </c>
      <c r="L159" s="1">
        <v>32.598990000000001</v>
      </c>
      <c r="M159" s="1">
        <v>71.628789999999995</v>
      </c>
      <c r="N159" s="1">
        <v>312</v>
      </c>
      <c r="O159" s="12" t="s">
        <v>2728</v>
      </c>
      <c r="P159" s="1">
        <v>0.88</v>
      </c>
      <c r="Q159" s="1" t="s">
        <v>294</v>
      </c>
      <c r="R159" s="1">
        <v>325</v>
      </c>
      <c r="S159" s="1">
        <v>325</v>
      </c>
      <c r="T159" s="1">
        <v>325</v>
      </c>
      <c r="U159" s="1">
        <v>0</v>
      </c>
      <c r="V159" s="1">
        <v>0</v>
      </c>
      <c r="W159" s="1">
        <v>9</v>
      </c>
      <c r="X159" s="67">
        <v>880020022700</v>
      </c>
      <c r="Y159" s="1">
        <v>300000</v>
      </c>
      <c r="Z159" s="12" t="s">
        <v>2728</v>
      </c>
      <c r="AA159" s="71">
        <v>200000</v>
      </c>
      <c r="AB159" s="1">
        <v>200000</v>
      </c>
      <c r="AC159" s="1">
        <v>210000</v>
      </c>
      <c r="AD159" s="1">
        <v>0</v>
      </c>
      <c r="AE159" s="1">
        <v>60000</v>
      </c>
      <c r="AF159" s="1">
        <v>30000</v>
      </c>
      <c r="AG159" s="12" t="s">
        <v>3424</v>
      </c>
      <c r="AH159" s="1">
        <v>300000</v>
      </c>
      <c r="AI159" s="1">
        <v>300000</v>
      </c>
      <c r="AJ159" s="5" t="s">
        <v>38</v>
      </c>
      <c r="AK159" s="5" t="s">
        <v>38</v>
      </c>
      <c r="AL159" s="1" t="s">
        <v>50</v>
      </c>
    </row>
    <row r="160" spans="1:38" s="18" customFormat="1" ht="60" customHeight="1" x14ac:dyDescent="0.25">
      <c r="A160" s="1">
        <v>79</v>
      </c>
      <c r="B160" s="1" t="s">
        <v>1676</v>
      </c>
      <c r="C160" s="1" t="s">
        <v>1215</v>
      </c>
      <c r="D160" s="1" t="s">
        <v>1215</v>
      </c>
      <c r="E160" s="1" t="s">
        <v>5613</v>
      </c>
      <c r="F160" s="1" t="s">
        <v>5613</v>
      </c>
      <c r="G160" s="5">
        <v>5</v>
      </c>
      <c r="H160" s="5" t="s">
        <v>5614</v>
      </c>
      <c r="I160" s="1" t="s">
        <v>5615</v>
      </c>
      <c r="J160" s="1" t="s">
        <v>5616</v>
      </c>
      <c r="K160" s="1" t="s">
        <v>5613</v>
      </c>
      <c r="L160" s="1">
        <v>32.636200000000002</v>
      </c>
      <c r="M160" s="1">
        <v>717415</v>
      </c>
      <c r="N160" s="1">
        <v>720</v>
      </c>
      <c r="O160" s="12" t="s">
        <v>2251</v>
      </c>
      <c r="P160" s="1">
        <v>1.06</v>
      </c>
      <c r="Q160" s="1" t="s">
        <v>294</v>
      </c>
      <c r="R160" s="1">
        <v>200</v>
      </c>
      <c r="S160" s="1">
        <v>200</v>
      </c>
      <c r="T160" s="1">
        <v>180</v>
      </c>
      <c r="U160" s="1">
        <v>0</v>
      </c>
      <c r="V160" s="1">
        <v>0</v>
      </c>
      <c r="W160" s="1">
        <v>12</v>
      </c>
      <c r="X160" s="67">
        <v>3106301000003360</v>
      </c>
      <c r="Y160" s="1">
        <v>300000</v>
      </c>
      <c r="Z160" s="12" t="s">
        <v>2251</v>
      </c>
      <c r="AA160" s="71">
        <v>200000</v>
      </c>
      <c r="AB160" s="1">
        <v>200000</v>
      </c>
      <c r="AC160" s="1">
        <v>210000</v>
      </c>
      <c r="AD160" s="1">
        <v>0</v>
      </c>
      <c r="AE160" s="1">
        <v>60000</v>
      </c>
      <c r="AF160" s="1">
        <v>30000</v>
      </c>
      <c r="AG160" s="12" t="s">
        <v>5617</v>
      </c>
      <c r="AH160" s="1">
        <v>300000</v>
      </c>
      <c r="AI160" s="1">
        <v>300000</v>
      </c>
      <c r="AJ160" s="5" t="s">
        <v>38</v>
      </c>
      <c r="AK160" s="5" t="s">
        <v>38</v>
      </c>
      <c r="AL160" s="1" t="s">
        <v>50</v>
      </c>
    </row>
    <row r="161" spans="1:38" s="18" customFormat="1" ht="60" customHeight="1" x14ac:dyDescent="0.25">
      <c r="A161" s="1">
        <f t="shared" si="27"/>
        <v>80</v>
      </c>
      <c r="B161" s="1" t="s">
        <v>1676</v>
      </c>
      <c r="C161" s="1" t="s">
        <v>1215</v>
      </c>
      <c r="D161" s="1" t="s">
        <v>1215</v>
      </c>
      <c r="E161" s="1" t="s">
        <v>5601</v>
      </c>
      <c r="F161" s="1" t="s">
        <v>5602</v>
      </c>
      <c r="G161" s="5">
        <v>5</v>
      </c>
      <c r="H161" s="5" t="s">
        <v>5618</v>
      </c>
      <c r="I161" s="1" t="s">
        <v>5619</v>
      </c>
      <c r="J161" s="1">
        <v>3026359756</v>
      </c>
      <c r="K161" s="1" t="s">
        <v>5601</v>
      </c>
      <c r="L161" s="1">
        <v>32.578850000000003</v>
      </c>
      <c r="M161" s="1">
        <v>7165816</v>
      </c>
      <c r="N161" s="1">
        <v>720</v>
      </c>
      <c r="O161" s="12" t="s">
        <v>5620</v>
      </c>
      <c r="P161" s="1">
        <v>1.06</v>
      </c>
      <c r="Q161" s="1" t="s">
        <v>294</v>
      </c>
      <c r="R161" s="1">
        <v>200</v>
      </c>
      <c r="S161" s="1">
        <v>200</v>
      </c>
      <c r="T161" s="1">
        <v>200</v>
      </c>
      <c r="U161" s="1">
        <v>0</v>
      </c>
      <c r="V161" s="1">
        <v>0</v>
      </c>
      <c r="W161" s="1">
        <v>16</v>
      </c>
      <c r="X161" s="67">
        <v>3161773392010000</v>
      </c>
      <c r="Y161" s="1">
        <v>300000</v>
      </c>
      <c r="Z161" s="12" t="s">
        <v>5620</v>
      </c>
      <c r="AA161" s="71">
        <v>200000</v>
      </c>
      <c r="AB161" s="1">
        <v>200000</v>
      </c>
      <c r="AC161" s="1">
        <v>210000</v>
      </c>
      <c r="AD161" s="1">
        <v>0</v>
      </c>
      <c r="AE161" s="1">
        <v>60000</v>
      </c>
      <c r="AF161" s="1">
        <v>30000</v>
      </c>
      <c r="AG161" s="12" t="s">
        <v>5621</v>
      </c>
      <c r="AH161" s="1">
        <v>300000</v>
      </c>
      <c r="AI161" s="1">
        <v>300000</v>
      </c>
      <c r="AJ161" s="5" t="s">
        <v>38</v>
      </c>
      <c r="AK161" s="5" t="s">
        <v>38</v>
      </c>
      <c r="AL161" s="1" t="s">
        <v>50</v>
      </c>
    </row>
    <row r="162" spans="1:38" s="18" customFormat="1" ht="60" customHeight="1" x14ac:dyDescent="0.25">
      <c r="A162" s="1">
        <v>80</v>
      </c>
      <c r="B162" s="1" t="s">
        <v>1676</v>
      </c>
      <c r="C162" s="1" t="s">
        <v>1215</v>
      </c>
      <c r="D162" s="1" t="s">
        <v>1223</v>
      </c>
      <c r="E162" s="1" t="s">
        <v>5622</v>
      </c>
      <c r="F162" s="1" t="s">
        <v>5622</v>
      </c>
      <c r="G162" s="5">
        <v>6</v>
      </c>
      <c r="H162" s="5" t="s">
        <v>5623</v>
      </c>
      <c r="I162" s="1" t="s">
        <v>5624</v>
      </c>
      <c r="J162" s="1" t="s">
        <v>5625</v>
      </c>
      <c r="K162" s="1" t="s">
        <v>5622</v>
      </c>
      <c r="L162" s="1">
        <v>32.146442</v>
      </c>
      <c r="M162" s="1">
        <v>71.503226999999995</v>
      </c>
      <c r="N162" s="1">
        <v>720</v>
      </c>
      <c r="O162" s="12" t="s">
        <v>2842</v>
      </c>
      <c r="P162" s="1">
        <v>0.88</v>
      </c>
      <c r="Q162" s="1" t="s">
        <v>355</v>
      </c>
      <c r="R162" s="1">
        <v>250</v>
      </c>
      <c r="S162" s="1">
        <v>210</v>
      </c>
      <c r="T162" s="1">
        <v>209</v>
      </c>
      <c r="U162" s="1">
        <v>0</v>
      </c>
      <c r="V162" s="1">
        <v>0</v>
      </c>
      <c r="W162" s="1">
        <v>2</v>
      </c>
      <c r="X162" s="67">
        <v>23360013832387</v>
      </c>
      <c r="Y162" s="1">
        <v>300000</v>
      </c>
      <c r="Z162" s="12" t="s">
        <v>2842</v>
      </c>
      <c r="AA162" s="71">
        <v>200000</v>
      </c>
      <c r="AB162" s="1">
        <v>200000</v>
      </c>
      <c r="AC162" s="1">
        <v>210000</v>
      </c>
      <c r="AD162" s="1">
        <v>0</v>
      </c>
      <c r="AE162" s="1">
        <v>60000</v>
      </c>
      <c r="AF162" s="1">
        <v>30000</v>
      </c>
      <c r="AG162" s="12" t="s">
        <v>5626</v>
      </c>
      <c r="AH162" s="1">
        <v>300000</v>
      </c>
      <c r="AI162" s="1">
        <v>300000</v>
      </c>
      <c r="AJ162" s="5" t="s">
        <v>38</v>
      </c>
      <c r="AK162" s="5" t="s">
        <v>38</v>
      </c>
      <c r="AL162" s="1" t="s">
        <v>50</v>
      </c>
    </row>
    <row r="163" spans="1:38" s="18" customFormat="1" ht="60" customHeight="1" x14ac:dyDescent="0.25">
      <c r="A163" s="1">
        <f t="shared" si="27"/>
        <v>81</v>
      </c>
      <c r="B163" s="1" t="s">
        <v>1676</v>
      </c>
      <c r="C163" s="1" t="s">
        <v>1215</v>
      </c>
      <c r="D163" s="1" t="s">
        <v>1248</v>
      </c>
      <c r="E163" s="1" t="s">
        <v>5627</v>
      </c>
      <c r="F163" s="1" t="s">
        <v>5628</v>
      </c>
      <c r="G163" s="5">
        <v>5</v>
      </c>
      <c r="H163" s="5" t="s">
        <v>5629</v>
      </c>
      <c r="I163" s="1" t="s">
        <v>5630</v>
      </c>
      <c r="J163" s="1" t="s">
        <v>5631</v>
      </c>
      <c r="K163" s="1" t="s">
        <v>5627</v>
      </c>
      <c r="L163" s="1">
        <v>32.412033000000001</v>
      </c>
      <c r="M163" s="1">
        <v>71.351641999999998</v>
      </c>
      <c r="N163" s="1">
        <v>126</v>
      </c>
      <c r="O163" s="12" t="s">
        <v>5632</v>
      </c>
      <c r="P163" s="1">
        <v>1.23</v>
      </c>
      <c r="Q163" s="1" t="s">
        <v>5633</v>
      </c>
      <c r="R163" s="1">
        <v>250</v>
      </c>
      <c r="S163" s="1">
        <v>250</v>
      </c>
      <c r="T163" s="1">
        <v>250</v>
      </c>
      <c r="U163" s="1">
        <v>6</v>
      </c>
      <c r="V163" s="1">
        <v>5</v>
      </c>
      <c r="W163" s="1">
        <v>2</v>
      </c>
      <c r="X163" s="67">
        <v>10096759610015</v>
      </c>
      <c r="Y163" s="1">
        <v>300000</v>
      </c>
      <c r="Z163" s="12" t="s">
        <v>5634</v>
      </c>
      <c r="AA163" s="71">
        <v>200000</v>
      </c>
      <c r="AB163" s="1">
        <v>200000</v>
      </c>
      <c r="AC163" s="1">
        <v>210000</v>
      </c>
      <c r="AD163" s="1">
        <v>0</v>
      </c>
      <c r="AE163" s="1">
        <v>60000</v>
      </c>
      <c r="AF163" s="1">
        <v>30000</v>
      </c>
      <c r="AG163" s="12" t="s">
        <v>3424</v>
      </c>
      <c r="AH163" s="1">
        <v>300000</v>
      </c>
      <c r="AI163" s="1">
        <v>300000</v>
      </c>
      <c r="AJ163" s="5" t="s">
        <v>38</v>
      </c>
      <c r="AK163" s="5" t="s">
        <v>38</v>
      </c>
      <c r="AL163" s="1" t="s">
        <v>50</v>
      </c>
    </row>
    <row r="164" spans="1:38" s="18" customFormat="1" ht="60" customHeight="1" x14ac:dyDescent="0.25">
      <c r="A164" s="1">
        <v>81</v>
      </c>
      <c r="B164" s="1" t="s">
        <v>1676</v>
      </c>
      <c r="C164" s="1" t="s">
        <v>1215</v>
      </c>
      <c r="D164" s="1" t="s">
        <v>1248</v>
      </c>
      <c r="E164" s="1" t="s">
        <v>5635</v>
      </c>
      <c r="F164" s="1" t="s">
        <v>5635</v>
      </c>
      <c r="G164" s="5">
        <v>6</v>
      </c>
      <c r="H164" s="5" t="s">
        <v>5636</v>
      </c>
      <c r="I164" s="1" t="s">
        <v>5637</v>
      </c>
      <c r="J164" s="1" t="s">
        <v>5638</v>
      </c>
      <c r="K164" s="1" t="s">
        <v>5635</v>
      </c>
      <c r="L164" s="1">
        <v>32.487357000000003</v>
      </c>
      <c r="M164" s="1">
        <v>71.775831999999994</v>
      </c>
      <c r="N164" s="1">
        <v>90</v>
      </c>
      <c r="O164" s="12" t="s">
        <v>5639</v>
      </c>
      <c r="P164" s="1">
        <v>0.88</v>
      </c>
      <c r="Q164" s="1" t="s">
        <v>355</v>
      </c>
      <c r="R164" s="1">
        <v>270</v>
      </c>
      <c r="S164" s="1">
        <v>270</v>
      </c>
      <c r="T164" s="1">
        <v>270</v>
      </c>
      <c r="U164" s="1">
        <v>17</v>
      </c>
      <c r="V164" s="1">
        <v>17</v>
      </c>
      <c r="W164" s="1">
        <v>4</v>
      </c>
      <c r="X164" s="88" t="s">
        <v>5640</v>
      </c>
      <c r="Y164" s="1">
        <v>300000</v>
      </c>
      <c r="Z164" s="12" t="s">
        <v>5639</v>
      </c>
      <c r="AA164" s="71">
        <v>200000</v>
      </c>
      <c r="AB164" s="1">
        <v>200000</v>
      </c>
      <c r="AC164" s="1">
        <v>210000</v>
      </c>
      <c r="AD164" s="1">
        <v>0</v>
      </c>
      <c r="AE164" s="1">
        <v>60000</v>
      </c>
      <c r="AF164" s="1">
        <v>30000</v>
      </c>
      <c r="AG164" s="12" t="s">
        <v>2048</v>
      </c>
      <c r="AH164" s="1">
        <v>300000</v>
      </c>
      <c r="AI164" s="1">
        <v>300000</v>
      </c>
      <c r="AJ164" s="5" t="s">
        <v>38</v>
      </c>
      <c r="AK164" s="5" t="s">
        <v>38</v>
      </c>
      <c r="AL164" s="1" t="s">
        <v>1156</v>
      </c>
    </row>
    <row r="165" spans="1:38" s="18" customFormat="1" ht="60" customHeight="1" x14ac:dyDescent="0.25">
      <c r="A165" s="1">
        <f t="shared" si="27"/>
        <v>82</v>
      </c>
      <c r="B165" s="1" t="s">
        <v>1676</v>
      </c>
      <c r="C165" s="1" t="s">
        <v>1215</v>
      </c>
      <c r="D165" s="1" t="s">
        <v>1215</v>
      </c>
      <c r="E165" s="1" t="s">
        <v>1243</v>
      </c>
      <c r="F165" s="1" t="s">
        <v>1243</v>
      </c>
      <c r="G165" s="5">
        <v>5</v>
      </c>
      <c r="H165" s="5" t="s">
        <v>5641</v>
      </c>
      <c r="I165" s="1" t="s">
        <v>5642</v>
      </c>
      <c r="J165" s="1" t="s">
        <v>5643</v>
      </c>
      <c r="K165" s="1" t="s">
        <v>1243</v>
      </c>
      <c r="L165" s="1">
        <v>32.454259999999998</v>
      </c>
      <c r="M165" s="1">
        <v>71.772919999999999</v>
      </c>
      <c r="N165" s="1">
        <v>110</v>
      </c>
      <c r="O165" s="12" t="s">
        <v>5644</v>
      </c>
      <c r="P165" s="1">
        <v>1.06</v>
      </c>
      <c r="Q165" s="1" t="s">
        <v>294</v>
      </c>
      <c r="R165" s="1">
        <v>325</v>
      </c>
      <c r="S165" s="1">
        <v>325</v>
      </c>
      <c r="T165" s="1">
        <v>325</v>
      </c>
      <c r="U165" s="1">
        <v>0</v>
      </c>
      <c r="V165" s="1">
        <v>0</v>
      </c>
      <c r="W165" s="1">
        <v>2</v>
      </c>
      <c r="X165" s="88" t="s">
        <v>5645</v>
      </c>
      <c r="Y165" s="1">
        <v>300000</v>
      </c>
      <c r="Z165" s="12" t="s">
        <v>5644</v>
      </c>
      <c r="AA165" s="71">
        <v>200000</v>
      </c>
      <c r="AB165" s="1">
        <v>200000</v>
      </c>
      <c r="AC165" s="1">
        <v>210000</v>
      </c>
      <c r="AD165" s="1">
        <v>0</v>
      </c>
      <c r="AE165" s="1">
        <v>0</v>
      </c>
      <c r="AF165" s="1">
        <v>90000</v>
      </c>
      <c r="AG165" s="12" t="s">
        <v>3424</v>
      </c>
      <c r="AH165" s="1">
        <v>300000</v>
      </c>
      <c r="AI165" s="1">
        <v>300000</v>
      </c>
      <c r="AJ165" s="5" t="s">
        <v>38</v>
      </c>
      <c r="AK165" s="5" t="s">
        <v>38</v>
      </c>
      <c r="AL165" s="1" t="s">
        <v>1156</v>
      </c>
    </row>
    <row r="166" spans="1:38" s="18" customFormat="1" ht="60" customHeight="1" x14ac:dyDescent="0.25">
      <c r="A166" s="1">
        <v>82</v>
      </c>
      <c r="B166" s="1" t="s">
        <v>1676</v>
      </c>
      <c r="C166" s="1" t="s">
        <v>1215</v>
      </c>
      <c r="D166" s="1" t="s">
        <v>1248</v>
      </c>
      <c r="E166" s="1" t="s">
        <v>5646</v>
      </c>
      <c r="F166" s="1" t="s">
        <v>5646</v>
      </c>
      <c r="G166" s="5">
        <v>5</v>
      </c>
      <c r="H166" s="5" t="s">
        <v>5647</v>
      </c>
      <c r="I166" s="1" t="s">
        <v>5648</v>
      </c>
      <c r="J166" s="1" t="s">
        <v>5649</v>
      </c>
      <c r="K166" s="1" t="s">
        <v>5646</v>
      </c>
      <c r="L166" s="1">
        <v>32.237160000000003</v>
      </c>
      <c r="M166" s="1">
        <v>71.309622000000005</v>
      </c>
      <c r="N166" s="1">
        <v>80</v>
      </c>
      <c r="O166" s="12" t="s">
        <v>5650</v>
      </c>
      <c r="P166" s="1">
        <v>1.23</v>
      </c>
      <c r="Q166" s="1" t="s">
        <v>355</v>
      </c>
      <c r="R166" s="1">
        <v>280</v>
      </c>
      <c r="S166" s="1">
        <v>280</v>
      </c>
      <c r="T166" s="1">
        <v>280</v>
      </c>
      <c r="U166" s="1">
        <v>8</v>
      </c>
      <c r="V166" s="1">
        <v>8</v>
      </c>
      <c r="W166" s="1">
        <v>2</v>
      </c>
      <c r="X166" s="88" t="s">
        <v>5651</v>
      </c>
      <c r="Y166" s="1">
        <v>300000</v>
      </c>
      <c r="Z166" s="12" t="s">
        <v>5650</v>
      </c>
      <c r="AA166" s="71">
        <v>200000</v>
      </c>
      <c r="AB166" s="1">
        <v>200000</v>
      </c>
      <c r="AC166" s="1">
        <v>210000</v>
      </c>
      <c r="AD166" s="1">
        <v>0</v>
      </c>
      <c r="AE166" s="1">
        <v>60000</v>
      </c>
      <c r="AF166" s="1">
        <v>30000</v>
      </c>
      <c r="AG166" s="12" t="s">
        <v>3602</v>
      </c>
      <c r="AH166" s="1">
        <v>300000</v>
      </c>
      <c r="AI166" s="1">
        <v>300000</v>
      </c>
      <c r="AJ166" s="5" t="s">
        <v>38</v>
      </c>
      <c r="AK166" s="5" t="s">
        <v>38</v>
      </c>
      <c r="AL166" s="1" t="s">
        <v>50</v>
      </c>
    </row>
    <row r="167" spans="1:38" s="18" customFormat="1" ht="60" customHeight="1" x14ac:dyDescent="0.25">
      <c r="A167" s="1">
        <f t="shared" si="27"/>
        <v>83</v>
      </c>
      <c r="B167" s="1" t="s">
        <v>1676</v>
      </c>
      <c r="C167" s="1" t="s">
        <v>1215</v>
      </c>
      <c r="D167" s="1" t="s">
        <v>1248</v>
      </c>
      <c r="E167" s="1" t="s">
        <v>5652</v>
      </c>
      <c r="F167" s="1" t="s">
        <v>5652</v>
      </c>
      <c r="G167" s="5">
        <v>5</v>
      </c>
      <c r="H167" s="5" t="s">
        <v>5653</v>
      </c>
      <c r="I167" s="1" t="s">
        <v>5654</v>
      </c>
      <c r="J167" s="1" t="s">
        <v>5655</v>
      </c>
      <c r="K167" s="1" t="s">
        <v>5652</v>
      </c>
      <c r="L167" s="1">
        <v>32.337797999999999</v>
      </c>
      <c r="M167" s="1">
        <v>71.316215</v>
      </c>
      <c r="N167" s="1">
        <v>81</v>
      </c>
      <c r="O167" s="12" t="s">
        <v>5650</v>
      </c>
      <c r="P167" s="1">
        <v>1.06</v>
      </c>
      <c r="Q167" s="1" t="s">
        <v>355</v>
      </c>
      <c r="R167" s="1">
        <v>265</v>
      </c>
      <c r="S167" s="1">
        <v>265</v>
      </c>
      <c r="T167" s="1">
        <v>265</v>
      </c>
      <c r="U167" s="1">
        <v>5</v>
      </c>
      <c r="V167" s="1">
        <v>5</v>
      </c>
      <c r="W167" s="1">
        <v>2</v>
      </c>
      <c r="X167" s="88" t="s">
        <v>5656</v>
      </c>
      <c r="Y167" s="1">
        <v>300000</v>
      </c>
      <c r="Z167" s="12" t="s">
        <v>5650</v>
      </c>
      <c r="AA167" s="71">
        <v>200000</v>
      </c>
      <c r="AB167" s="1">
        <v>200000</v>
      </c>
      <c r="AC167" s="1">
        <v>210000</v>
      </c>
      <c r="AD167" s="1">
        <v>0</v>
      </c>
      <c r="AE167" s="1">
        <v>60000</v>
      </c>
      <c r="AF167" s="1">
        <v>30000</v>
      </c>
      <c r="AG167" s="12" t="s">
        <v>5657</v>
      </c>
      <c r="AH167" s="1">
        <v>300000</v>
      </c>
      <c r="AI167" s="1">
        <v>300000</v>
      </c>
      <c r="AJ167" s="5" t="s">
        <v>38</v>
      </c>
      <c r="AK167" s="5" t="s">
        <v>38</v>
      </c>
      <c r="AL167" s="1" t="s">
        <v>50</v>
      </c>
    </row>
    <row r="168" spans="1:38" s="18" customFormat="1" ht="60" customHeight="1" x14ac:dyDescent="0.25">
      <c r="A168" s="1">
        <v>83</v>
      </c>
      <c r="B168" s="1" t="s">
        <v>1676</v>
      </c>
      <c r="C168" s="1" t="s">
        <v>1215</v>
      </c>
      <c r="D168" s="1" t="s">
        <v>1215</v>
      </c>
      <c r="E168" s="1" t="s">
        <v>5658</v>
      </c>
      <c r="F168" s="1" t="s">
        <v>5658</v>
      </c>
      <c r="G168" s="5">
        <v>5</v>
      </c>
      <c r="H168" s="5" t="s">
        <v>5659</v>
      </c>
      <c r="I168" s="1" t="s">
        <v>5660</v>
      </c>
      <c r="J168" s="1" t="s">
        <v>5661</v>
      </c>
      <c r="K168" s="1" t="s">
        <v>5658</v>
      </c>
      <c r="L168" s="1">
        <v>32.728340000000003</v>
      </c>
      <c r="M168" s="1">
        <v>71.628820000000005</v>
      </c>
      <c r="N168" s="5">
        <v>86</v>
      </c>
      <c r="O168" s="12" t="s">
        <v>5662</v>
      </c>
      <c r="P168" s="1">
        <v>1.23</v>
      </c>
      <c r="Q168" s="1" t="s">
        <v>294</v>
      </c>
      <c r="R168" s="1">
        <v>250</v>
      </c>
      <c r="S168" s="1">
        <v>250</v>
      </c>
      <c r="T168" s="1">
        <v>250</v>
      </c>
      <c r="U168" s="1">
        <v>0</v>
      </c>
      <c r="V168" s="1">
        <v>0</v>
      </c>
      <c r="W168" s="1">
        <v>1</v>
      </c>
      <c r="X168" s="88" t="s">
        <v>5663</v>
      </c>
      <c r="Y168" s="1">
        <v>300000</v>
      </c>
      <c r="Z168" s="12" t="s">
        <v>5664</v>
      </c>
      <c r="AA168" s="71">
        <v>200000</v>
      </c>
      <c r="AB168" s="1">
        <v>200000</v>
      </c>
      <c r="AC168" s="1">
        <v>210000</v>
      </c>
      <c r="AD168" s="1">
        <v>0</v>
      </c>
      <c r="AE168" s="1">
        <v>60000</v>
      </c>
      <c r="AF168" s="1">
        <v>30000</v>
      </c>
      <c r="AG168" s="12" t="s">
        <v>5617</v>
      </c>
      <c r="AH168" s="1">
        <v>300000</v>
      </c>
      <c r="AI168" s="1">
        <v>300000</v>
      </c>
      <c r="AJ168" s="5" t="s">
        <v>38</v>
      </c>
      <c r="AK168" s="5" t="s">
        <v>38</v>
      </c>
      <c r="AL168" s="1" t="s">
        <v>50</v>
      </c>
    </row>
    <row r="169" spans="1:38" s="18" customFormat="1" ht="60" customHeight="1" x14ac:dyDescent="0.25">
      <c r="A169" s="1">
        <f t="shared" si="27"/>
        <v>84</v>
      </c>
      <c r="B169" s="1" t="s">
        <v>1676</v>
      </c>
      <c r="C169" s="1" t="s">
        <v>1215</v>
      </c>
      <c r="D169" s="1" t="s">
        <v>1215</v>
      </c>
      <c r="E169" s="1" t="s">
        <v>5665</v>
      </c>
      <c r="F169" s="1" t="s">
        <v>4623</v>
      </c>
      <c r="G169" s="5">
        <v>5</v>
      </c>
      <c r="H169" s="5" t="s">
        <v>5666</v>
      </c>
      <c r="I169" s="1" t="s">
        <v>2085</v>
      </c>
      <c r="J169" s="1" t="s">
        <v>5667</v>
      </c>
      <c r="K169" s="1" t="s">
        <v>5665</v>
      </c>
      <c r="L169" s="1">
        <v>32.818800000000003</v>
      </c>
      <c r="M169" s="1">
        <v>71.886799999999994</v>
      </c>
      <c r="N169" s="1">
        <v>92</v>
      </c>
      <c r="O169" s="12" t="s">
        <v>5662</v>
      </c>
      <c r="P169" s="1">
        <v>0.85</v>
      </c>
      <c r="Q169" s="1" t="s">
        <v>1229</v>
      </c>
      <c r="R169" s="1">
        <v>250</v>
      </c>
      <c r="S169" s="1">
        <v>250</v>
      </c>
      <c r="T169" s="1">
        <v>250</v>
      </c>
      <c r="U169" s="1">
        <v>0</v>
      </c>
      <c r="V169" s="1">
        <v>0</v>
      </c>
      <c r="W169" s="1">
        <v>1</v>
      </c>
      <c r="X169" s="88" t="s">
        <v>5668</v>
      </c>
      <c r="Y169" s="1">
        <v>300000</v>
      </c>
      <c r="Z169" s="12" t="s">
        <v>5669</v>
      </c>
      <c r="AA169" s="71">
        <v>200000</v>
      </c>
      <c r="AB169" s="1">
        <v>200000</v>
      </c>
      <c r="AC169" s="1">
        <v>210000</v>
      </c>
      <c r="AD169" s="1">
        <v>0</v>
      </c>
      <c r="AE169" s="1">
        <v>60000</v>
      </c>
      <c r="AF169" s="1">
        <v>30000</v>
      </c>
      <c r="AG169" s="12" t="s">
        <v>5617</v>
      </c>
      <c r="AH169" s="1">
        <v>300000</v>
      </c>
      <c r="AI169" s="1">
        <v>300000</v>
      </c>
      <c r="AJ169" s="5" t="s">
        <v>38</v>
      </c>
      <c r="AK169" s="5" t="s">
        <v>38</v>
      </c>
      <c r="AL169" s="1" t="s">
        <v>50</v>
      </c>
    </row>
    <row r="170" spans="1:38" s="18" customFormat="1" ht="60" customHeight="1" x14ac:dyDescent="0.25">
      <c r="A170" s="1">
        <v>84</v>
      </c>
      <c r="B170" s="1" t="s">
        <v>1676</v>
      </c>
      <c r="C170" s="1" t="s">
        <v>1302</v>
      </c>
      <c r="D170" s="1" t="s">
        <v>1302</v>
      </c>
      <c r="E170" s="1" t="s">
        <v>5670</v>
      </c>
      <c r="F170" s="1" t="s">
        <v>5670</v>
      </c>
      <c r="G170" s="1">
        <v>5</v>
      </c>
      <c r="H170" s="1" t="s">
        <v>5671</v>
      </c>
      <c r="I170" s="1" t="s">
        <v>5672</v>
      </c>
      <c r="J170" s="1" t="s">
        <v>5673</v>
      </c>
      <c r="K170" s="1" t="s">
        <v>5670</v>
      </c>
      <c r="L170" s="1">
        <v>32.204998000000003</v>
      </c>
      <c r="M170" s="1">
        <v>74.759062</v>
      </c>
      <c r="N170" s="1">
        <v>96</v>
      </c>
      <c r="O170" s="12" t="s">
        <v>5413</v>
      </c>
      <c r="P170" s="1">
        <v>0.92</v>
      </c>
      <c r="Q170" s="1" t="s">
        <v>355</v>
      </c>
      <c r="R170" s="1">
        <v>210</v>
      </c>
      <c r="S170" s="1">
        <v>210</v>
      </c>
      <c r="T170" s="1">
        <v>210</v>
      </c>
      <c r="U170" s="1">
        <v>8</v>
      </c>
      <c r="V170" s="1">
        <v>8</v>
      </c>
      <c r="W170" s="1">
        <v>0</v>
      </c>
      <c r="X170" s="67">
        <v>284972657</v>
      </c>
      <c r="Y170" s="1">
        <v>300000</v>
      </c>
      <c r="Z170" s="12" t="s">
        <v>3452</v>
      </c>
      <c r="AA170" s="1">
        <v>200000</v>
      </c>
      <c r="AB170" s="1">
        <v>200000</v>
      </c>
      <c r="AC170" s="1">
        <v>210000</v>
      </c>
      <c r="AD170" s="1">
        <v>0</v>
      </c>
      <c r="AE170" s="1">
        <v>60000</v>
      </c>
      <c r="AF170" s="1">
        <v>30000</v>
      </c>
      <c r="AG170" s="12" t="s">
        <v>2987</v>
      </c>
      <c r="AH170" s="1">
        <v>300000</v>
      </c>
      <c r="AI170" s="1">
        <v>300000</v>
      </c>
      <c r="AJ170" s="1">
        <v>0</v>
      </c>
      <c r="AK170" s="5" t="s">
        <v>38</v>
      </c>
      <c r="AL170" s="5" t="s">
        <v>50</v>
      </c>
    </row>
    <row r="171" spans="1:38" s="18" customFormat="1" ht="60" customHeight="1" x14ac:dyDescent="0.25">
      <c r="A171" s="1">
        <f t="shared" si="27"/>
        <v>85</v>
      </c>
      <c r="B171" s="1" t="s">
        <v>1676</v>
      </c>
      <c r="C171" s="1" t="s">
        <v>1302</v>
      </c>
      <c r="D171" s="1" t="s">
        <v>1310</v>
      </c>
      <c r="E171" s="1" t="s">
        <v>5674</v>
      </c>
      <c r="F171" s="1" t="s">
        <v>5675</v>
      </c>
      <c r="G171" s="1">
        <v>5</v>
      </c>
      <c r="H171" s="1" t="s">
        <v>5676</v>
      </c>
      <c r="I171" s="1" t="s">
        <v>5677</v>
      </c>
      <c r="J171" s="1" t="s">
        <v>5678</v>
      </c>
      <c r="K171" s="1" t="s">
        <v>5674</v>
      </c>
      <c r="L171" s="1">
        <v>32.245894</v>
      </c>
      <c r="M171" s="1">
        <v>75.245153000000002</v>
      </c>
      <c r="N171" s="1">
        <v>96</v>
      </c>
      <c r="O171" s="12" t="s">
        <v>3602</v>
      </c>
      <c r="P171" s="1">
        <v>3.39</v>
      </c>
      <c r="Q171" s="1" t="s">
        <v>355</v>
      </c>
      <c r="R171" s="1">
        <v>300</v>
      </c>
      <c r="S171" s="1">
        <v>300</v>
      </c>
      <c r="T171" s="1">
        <v>300</v>
      </c>
      <c r="U171" s="1">
        <v>0</v>
      </c>
      <c r="V171" s="1">
        <v>15</v>
      </c>
      <c r="W171" s="1">
        <v>1</v>
      </c>
      <c r="X171" s="67">
        <v>403011913</v>
      </c>
      <c r="Y171" s="1">
        <v>300000</v>
      </c>
      <c r="Z171" s="12" t="s">
        <v>5679</v>
      </c>
      <c r="AA171" s="1">
        <v>200000</v>
      </c>
      <c r="AB171" s="1">
        <v>200000</v>
      </c>
      <c r="AC171" s="1">
        <v>210000</v>
      </c>
      <c r="AD171" s="1">
        <v>0</v>
      </c>
      <c r="AE171" s="1">
        <v>60000</v>
      </c>
      <c r="AF171" s="1">
        <v>30000</v>
      </c>
      <c r="AG171" s="12" t="s">
        <v>5680</v>
      </c>
      <c r="AH171" s="1">
        <v>300000</v>
      </c>
      <c r="AI171" s="1">
        <v>300000</v>
      </c>
      <c r="AJ171" s="1">
        <v>0</v>
      </c>
      <c r="AK171" s="5" t="s">
        <v>38</v>
      </c>
      <c r="AL171" s="5" t="s">
        <v>50</v>
      </c>
    </row>
    <row r="172" spans="1:38" s="18" customFormat="1" ht="60" customHeight="1" x14ac:dyDescent="0.25">
      <c r="A172" s="1">
        <v>85</v>
      </c>
      <c r="B172" s="1" t="s">
        <v>1676</v>
      </c>
      <c r="C172" s="1" t="s">
        <v>1302</v>
      </c>
      <c r="D172" s="1" t="s">
        <v>1302</v>
      </c>
      <c r="E172" s="1" t="s">
        <v>5681</v>
      </c>
      <c r="F172" s="1" t="s">
        <v>5681</v>
      </c>
      <c r="G172" s="1">
        <v>6</v>
      </c>
      <c r="H172" s="1" t="s">
        <v>5682</v>
      </c>
      <c r="I172" s="1" t="s">
        <v>5683</v>
      </c>
      <c r="J172" s="1" t="s">
        <v>5684</v>
      </c>
      <c r="K172" s="1" t="s">
        <v>5681</v>
      </c>
      <c r="L172" s="1">
        <v>32.212544999999999</v>
      </c>
      <c r="M172" s="1">
        <v>74.763204000000002</v>
      </c>
      <c r="N172" s="1">
        <v>56</v>
      </c>
      <c r="O172" s="12" t="s">
        <v>5685</v>
      </c>
      <c r="P172" s="1">
        <v>0.9</v>
      </c>
      <c r="Q172" s="1" t="s">
        <v>355</v>
      </c>
      <c r="R172" s="1">
        <v>180</v>
      </c>
      <c r="S172" s="1">
        <v>180</v>
      </c>
      <c r="T172" s="1">
        <v>249</v>
      </c>
      <c r="U172" s="1">
        <v>12</v>
      </c>
      <c r="V172" s="1">
        <v>4</v>
      </c>
      <c r="W172" s="1">
        <v>1</v>
      </c>
      <c r="X172" s="67">
        <v>281303744</v>
      </c>
      <c r="Y172" s="1">
        <v>300000</v>
      </c>
      <c r="Z172" s="12" t="s">
        <v>5685</v>
      </c>
      <c r="AA172" s="1">
        <v>200000</v>
      </c>
      <c r="AB172" s="1">
        <v>200000</v>
      </c>
      <c r="AC172" s="1">
        <v>210000</v>
      </c>
      <c r="AD172" s="1">
        <v>0</v>
      </c>
      <c r="AE172" s="1">
        <v>60000</v>
      </c>
      <c r="AF172" s="1">
        <v>30000</v>
      </c>
      <c r="AG172" s="12" t="s">
        <v>5686</v>
      </c>
      <c r="AH172" s="1">
        <v>300000</v>
      </c>
      <c r="AI172" s="1">
        <v>300000</v>
      </c>
      <c r="AJ172" s="1">
        <v>0</v>
      </c>
      <c r="AK172" s="5" t="s">
        <v>38</v>
      </c>
      <c r="AL172" s="5" t="s">
        <v>50</v>
      </c>
    </row>
    <row r="173" spans="1:38" s="18" customFormat="1" ht="60" customHeight="1" x14ac:dyDescent="0.25">
      <c r="A173" s="1">
        <f t="shared" si="27"/>
        <v>86</v>
      </c>
      <c r="B173" s="1" t="s">
        <v>1676</v>
      </c>
      <c r="C173" s="1" t="s">
        <v>1302</v>
      </c>
      <c r="D173" s="1" t="s">
        <v>1310</v>
      </c>
      <c r="E173" s="1" t="s">
        <v>5687</v>
      </c>
      <c r="F173" s="1" t="s">
        <v>5688</v>
      </c>
      <c r="G173" s="1">
        <v>5</v>
      </c>
      <c r="H173" s="1" t="s">
        <v>5689</v>
      </c>
      <c r="I173" s="1" t="s">
        <v>5690</v>
      </c>
      <c r="J173" s="1" t="s">
        <v>5691</v>
      </c>
      <c r="K173" s="1" t="s">
        <v>5692</v>
      </c>
      <c r="L173" s="1">
        <v>32.181887000000003</v>
      </c>
      <c r="M173" s="1">
        <v>75.149097999999995</v>
      </c>
      <c r="N173" s="1">
        <v>88</v>
      </c>
      <c r="O173" s="12" t="s">
        <v>3602</v>
      </c>
      <c r="P173" s="1">
        <v>0.9</v>
      </c>
      <c r="Q173" s="1" t="s">
        <v>294</v>
      </c>
      <c r="R173" s="1">
        <v>366</v>
      </c>
      <c r="S173" s="1">
        <v>250</v>
      </c>
      <c r="T173" s="1">
        <v>213</v>
      </c>
      <c r="U173" s="1">
        <v>0</v>
      </c>
      <c r="V173" s="1">
        <v>0</v>
      </c>
      <c r="W173" s="1">
        <v>0</v>
      </c>
      <c r="X173" s="67">
        <v>8631007726062</v>
      </c>
      <c r="Y173" s="1">
        <v>300000</v>
      </c>
      <c r="Z173" s="12" t="s">
        <v>3602</v>
      </c>
      <c r="AA173" s="1">
        <v>200000</v>
      </c>
      <c r="AB173" s="1">
        <v>200000</v>
      </c>
      <c r="AC173" s="1">
        <v>210000</v>
      </c>
      <c r="AD173" s="1">
        <v>0</v>
      </c>
      <c r="AE173" s="1">
        <v>60000</v>
      </c>
      <c r="AF173" s="1">
        <v>30000</v>
      </c>
      <c r="AG173" s="7">
        <v>44901</v>
      </c>
      <c r="AH173" s="1">
        <v>300000</v>
      </c>
      <c r="AI173" s="1">
        <v>300000</v>
      </c>
      <c r="AJ173" s="1">
        <v>0</v>
      </c>
      <c r="AK173" s="5" t="s">
        <v>38</v>
      </c>
      <c r="AL173" s="5" t="s">
        <v>50</v>
      </c>
    </row>
    <row r="174" spans="1:38" s="18" customFormat="1" ht="60" customHeight="1" x14ac:dyDescent="0.25">
      <c r="A174" s="1">
        <v>86</v>
      </c>
      <c r="B174" s="1" t="s">
        <v>1676</v>
      </c>
      <c r="C174" s="1" t="s">
        <v>1302</v>
      </c>
      <c r="D174" s="1" t="s">
        <v>1302</v>
      </c>
      <c r="E174" s="1" t="s">
        <v>5693</v>
      </c>
      <c r="F174" s="1" t="s">
        <v>5694</v>
      </c>
      <c r="G174" s="1">
        <v>5</v>
      </c>
      <c r="H174" s="1" t="s">
        <v>5695</v>
      </c>
      <c r="I174" s="1" t="s">
        <v>5696</v>
      </c>
      <c r="J174" s="1" t="s">
        <v>5697</v>
      </c>
      <c r="K174" s="1" t="s">
        <v>5693</v>
      </c>
      <c r="L174" s="1">
        <v>32.091006</v>
      </c>
      <c r="M174" s="1">
        <v>74.727339999999998</v>
      </c>
      <c r="N174" s="1">
        <v>88</v>
      </c>
      <c r="O174" s="12" t="s">
        <v>5263</v>
      </c>
      <c r="P174" s="1">
        <v>0.92</v>
      </c>
      <c r="Q174" s="1" t="s">
        <v>355</v>
      </c>
      <c r="R174" s="1">
        <v>285</v>
      </c>
      <c r="S174" s="1">
        <v>285</v>
      </c>
      <c r="T174" s="1">
        <v>270</v>
      </c>
      <c r="U174" s="1">
        <v>0</v>
      </c>
      <c r="V174" s="1">
        <v>0</v>
      </c>
      <c r="W174" s="1">
        <v>3</v>
      </c>
      <c r="X174" s="67">
        <v>5500200152001</v>
      </c>
      <c r="Y174" s="1">
        <v>300000</v>
      </c>
      <c r="Z174" s="12" t="s">
        <v>3452</v>
      </c>
      <c r="AA174" s="1">
        <v>200000</v>
      </c>
      <c r="AB174" s="1">
        <v>140000</v>
      </c>
      <c r="AC174" s="1">
        <v>210000</v>
      </c>
      <c r="AD174" s="1">
        <v>60000</v>
      </c>
      <c r="AE174" s="1">
        <v>60000</v>
      </c>
      <c r="AF174" s="1">
        <v>30000</v>
      </c>
      <c r="AG174" s="12">
        <v>0</v>
      </c>
      <c r="AH174" s="1">
        <v>300000</v>
      </c>
      <c r="AI174" s="1">
        <v>300000</v>
      </c>
      <c r="AJ174" s="1">
        <v>0</v>
      </c>
      <c r="AK174" s="1" t="s">
        <v>1718</v>
      </c>
      <c r="AL174" s="5" t="s">
        <v>5699</v>
      </c>
    </row>
    <row r="175" spans="1:38" s="18" customFormat="1" ht="60" customHeight="1" x14ac:dyDescent="0.25">
      <c r="A175" s="1">
        <f t="shared" si="27"/>
        <v>87</v>
      </c>
      <c r="B175" s="1" t="s">
        <v>1676</v>
      </c>
      <c r="C175" s="1" t="s">
        <v>1302</v>
      </c>
      <c r="D175" s="1" t="s">
        <v>1302</v>
      </c>
      <c r="E175" s="1" t="s">
        <v>5700</v>
      </c>
      <c r="F175" s="1" t="s">
        <v>5701</v>
      </c>
      <c r="G175" s="1">
        <v>5</v>
      </c>
      <c r="H175" s="1" t="s">
        <v>5702</v>
      </c>
      <c r="I175" s="1" t="s">
        <v>5703</v>
      </c>
      <c r="J175" s="1" t="s">
        <v>5704</v>
      </c>
      <c r="K175" s="1" t="s">
        <v>5700</v>
      </c>
      <c r="L175" s="1">
        <v>31.995335799999999</v>
      </c>
      <c r="M175" s="1">
        <v>74.700235300000003</v>
      </c>
      <c r="N175" s="1">
        <v>120</v>
      </c>
      <c r="O175" s="12" t="s">
        <v>5263</v>
      </c>
      <c r="P175" s="1">
        <v>1.1599999999999999</v>
      </c>
      <c r="Q175" s="1" t="s">
        <v>294</v>
      </c>
      <c r="R175" s="1">
        <v>274</v>
      </c>
      <c r="S175" s="1">
        <v>274</v>
      </c>
      <c r="T175" s="1">
        <v>274</v>
      </c>
      <c r="U175" s="1">
        <v>0</v>
      </c>
      <c r="V175" s="1">
        <v>0</v>
      </c>
      <c r="W175" s="1">
        <v>5</v>
      </c>
      <c r="X175" s="67">
        <v>5500200152001</v>
      </c>
      <c r="Y175" s="1">
        <v>300000</v>
      </c>
      <c r="Z175" s="12" t="s">
        <v>3452</v>
      </c>
      <c r="AA175" s="1">
        <v>200000</v>
      </c>
      <c r="AB175" s="1">
        <v>200000</v>
      </c>
      <c r="AC175" s="1">
        <v>210000</v>
      </c>
      <c r="AD175" s="1">
        <v>0</v>
      </c>
      <c r="AE175" s="1">
        <v>60000</v>
      </c>
      <c r="AF175" s="1">
        <v>30000</v>
      </c>
      <c r="AG175" s="12">
        <v>0</v>
      </c>
      <c r="AH175" s="1">
        <v>300000</v>
      </c>
      <c r="AI175" s="1">
        <v>300000</v>
      </c>
      <c r="AJ175" s="1">
        <v>0</v>
      </c>
      <c r="AK175" s="1" t="s">
        <v>1718</v>
      </c>
      <c r="AL175" s="5" t="s">
        <v>5699</v>
      </c>
    </row>
    <row r="176" spans="1:38" s="18" customFormat="1" ht="60" customHeight="1" x14ac:dyDescent="0.25">
      <c r="A176" s="1">
        <v>87</v>
      </c>
      <c r="B176" s="1" t="s">
        <v>1676</v>
      </c>
      <c r="C176" s="1" t="s">
        <v>1302</v>
      </c>
      <c r="D176" s="1" t="s">
        <v>1310</v>
      </c>
      <c r="E176" s="1" t="s">
        <v>5705</v>
      </c>
      <c r="F176" s="1" t="s">
        <v>5706</v>
      </c>
      <c r="G176" s="1">
        <v>5</v>
      </c>
      <c r="H176" s="1" t="s">
        <v>5707</v>
      </c>
      <c r="I176" s="1" t="s">
        <v>5708</v>
      </c>
      <c r="J176" s="1" t="s">
        <v>5709</v>
      </c>
      <c r="K176" s="1" t="s">
        <v>5705</v>
      </c>
      <c r="L176" s="1">
        <v>32.187994500000002</v>
      </c>
      <c r="M176" s="1">
        <v>75.255744899999996</v>
      </c>
      <c r="N176" s="1">
        <v>64</v>
      </c>
      <c r="O176" s="12" t="s">
        <v>5413</v>
      </c>
      <c r="P176" s="1">
        <v>0.92</v>
      </c>
      <c r="Q176" s="1" t="s">
        <v>1229</v>
      </c>
      <c r="R176" s="1">
        <v>273</v>
      </c>
      <c r="S176" s="1">
        <v>273</v>
      </c>
      <c r="T176" s="1">
        <v>273</v>
      </c>
      <c r="U176" s="1">
        <v>5</v>
      </c>
      <c r="V176" s="1">
        <v>5</v>
      </c>
      <c r="W176" s="1">
        <v>5</v>
      </c>
      <c r="X176" s="67">
        <v>3219301000001900</v>
      </c>
      <c r="Y176" s="1">
        <v>300000</v>
      </c>
      <c r="Z176" s="12" t="s">
        <v>1886</v>
      </c>
      <c r="AA176" s="1">
        <v>200000</v>
      </c>
      <c r="AB176" s="1">
        <v>200000</v>
      </c>
      <c r="AC176" s="1">
        <v>210000</v>
      </c>
      <c r="AD176" s="1">
        <v>0</v>
      </c>
      <c r="AE176" s="1">
        <v>60000</v>
      </c>
      <c r="AF176" s="1">
        <v>30000</v>
      </c>
      <c r="AG176" s="12" t="s">
        <v>5634</v>
      </c>
      <c r="AH176" s="1">
        <v>300000</v>
      </c>
      <c r="AI176" s="1">
        <v>300000</v>
      </c>
      <c r="AJ176" s="1">
        <v>0</v>
      </c>
      <c r="AK176" s="5" t="s">
        <v>38</v>
      </c>
      <c r="AL176" s="1" t="s">
        <v>50</v>
      </c>
    </row>
    <row r="177" spans="1:38" s="18" customFormat="1" ht="60" customHeight="1" x14ac:dyDescent="0.25">
      <c r="A177" s="1">
        <f t="shared" si="27"/>
        <v>88</v>
      </c>
      <c r="B177" s="1" t="s">
        <v>1676</v>
      </c>
      <c r="C177" s="1" t="s">
        <v>1302</v>
      </c>
      <c r="D177" s="1" t="s">
        <v>1310</v>
      </c>
      <c r="E177" s="1" t="s">
        <v>5710</v>
      </c>
      <c r="F177" s="1" t="s">
        <v>1318</v>
      </c>
      <c r="G177" s="1">
        <v>5</v>
      </c>
      <c r="H177" s="1" t="s">
        <v>5711</v>
      </c>
      <c r="I177" s="1" t="s">
        <v>5712</v>
      </c>
      <c r="J177" s="1" t="s">
        <v>5713</v>
      </c>
      <c r="K177" s="1" t="s">
        <v>5710</v>
      </c>
      <c r="L177" s="1">
        <v>32.3507885</v>
      </c>
      <c r="M177" s="1">
        <v>74.958322199999998</v>
      </c>
      <c r="N177" s="1">
        <v>120</v>
      </c>
      <c r="O177" s="12" t="s">
        <v>2744</v>
      </c>
      <c r="P177" s="1">
        <v>0.91</v>
      </c>
      <c r="Q177" s="1" t="s">
        <v>294</v>
      </c>
      <c r="R177" s="1">
        <v>220</v>
      </c>
      <c r="S177" s="1">
        <v>220</v>
      </c>
      <c r="T177" s="1">
        <v>220</v>
      </c>
      <c r="U177" s="1">
        <v>0</v>
      </c>
      <c r="V177" s="1">
        <v>0</v>
      </c>
      <c r="W177" s="1">
        <v>6</v>
      </c>
      <c r="X177" s="67">
        <v>10085640450024</v>
      </c>
      <c r="Y177" s="1">
        <v>300000</v>
      </c>
      <c r="Z177" s="12" t="s">
        <v>5714</v>
      </c>
      <c r="AA177" s="1">
        <v>200000</v>
      </c>
      <c r="AB177" s="1">
        <v>140000</v>
      </c>
      <c r="AC177" s="1">
        <v>210000</v>
      </c>
      <c r="AD177" s="1">
        <v>60000</v>
      </c>
      <c r="AE177" s="1">
        <v>60000</v>
      </c>
      <c r="AF177" s="1">
        <v>30000</v>
      </c>
      <c r="AG177" s="12" t="s">
        <v>5634</v>
      </c>
      <c r="AH177" s="1">
        <v>300000</v>
      </c>
      <c r="AI177" s="1">
        <v>300000</v>
      </c>
      <c r="AJ177" s="1">
        <v>0</v>
      </c>
      <c r="AK177" s="5" t="s">
        <v>38</v>
      </c>
      <c r="AL177" s="1" t="s">
        <v>50</v>
      </c>
    </row>
    <row r="178" spans="1:38" s="18" customFormat="1" ht="60" customHeight="1" x14ac:dyDescent="0.25">
      <c r="A178" s="1">
        <v>88</v>
      </c>
      <c r="B178" s="1" t="s">
        <v>1676</v>
      </c>
      <c r="C178" s="1" t="s">
        <v>1302</v>
      </c>
      <c r="D178" s="1" t="s">
        <v>1310</v>
      </c>
      <c r="E178" s="1" t="s">
        <v>5715</v>
      </c>
      <c r="F178" s="1" t="s">
        <v>5716</v>
      </c>
      <c r="G178" s="1">
        <v>5</v>
      </c>
      <c r="H178" s="1" t="s">
        <v>5717</v>
      </c>
      <c r="I178" s="1" t="s">
        <v>5718</v>
      </c>
      <c r="J178" s="1" t="s">
        <v>5719</v>
      </c>
      <c r="K178" s="1" t="s">
        <v>5715</v>
      </c>
      <c r="L178" s="1">
        <v>32.177328000000003</v>
      </c>
      <c r="M178" s="1">
        <v>75.260649000000001</v>
      </c>
      <c r="N178" s="1">
        <v>80</v>
      </c>
      <c r="O178" s="12" t="s">
        <v>633</v>
      </c>
      <c r="P178" s="1">
        <v>0.91</v>
      </c>
      <c r="Q178" s="1" t="s">
        <v>294</v>
      </c>
      <c r="R178" s="1">
        <v>293</v>
      </c>
      <c r="S178" s="1">
        <v>273</v>
      </c>
      <c r="T178" s="1">
        <v>273</v>
      </c>
      <c r="U178" s="1">
        <v>0</v>
      </c>
      <c r="V178" s="1">
        <v>0</v>
      </c>
      <c r="W178" s="1">
        <v>4</v>
      </c>
      <c r="X178" s="67">
        <v>4597900417503</v>
      </c>
      <c r="Y178" s="1">
        <v>300000</v>
      </c>
      <c r="Z178" s="12" t="s">
        <v>5720</v>
      </c>
      <c r="AA178" s="1">
        <v>200000</v>
      </c>
      <c r="AB178" s="1">
        <v>200000</v>
      </c>
      <c r="AC178" s="1">
        <v>210000</v>
      </c>
      <c r="AD178" s="1">
        <v>0</v>
      </c>
      <c r="AE178" s="1">
        <v>60000</v>
      </c>
      <c r="AF178" s="1">
        <v>30000</v>
      </c>
      <c r="AG178" s="12" t="s">
        <v>5721</v>
      </c>
      <c r="AH178" s="1">
        <v>300000</v>
      </c>
      <c r="AI178" s="1">
        <v>300000</v>
      </c>
      <c r="AJ178" s="1">
        <v>0</v>
      </c>
      <c r="AK178" s="5" t="s">
        <v>38</v>
      </c>
      <c r="AL178" s="1" t="s">
        <v>50</v>
      </c>
    </row>
    <row r="179" spans="1:38" s="18" customFormat="1" ht="60" customHeight="1" x14ac:dyDescent="0.25">
      <c r="A179" s="1">
        <f t="shared" si="27"/>
        <v>89</v>
      </c>
      <c r="B179" s="1" t="s">
        <v>1676</v>
      </c>
      <c r="C179" s="1" t="s">
        <v>1302</v>
      </c>
      <c r="D179" s="1" t="s">
        <v>1302</v>
      </c>
      <c r="E179" s="1" t="s">
        <v>5722</v>
      </c>
      <c r="F179" s="1" t="s">
        <v>1302</v>
      </c>
      <c r="G179" s="1">
        <v>5</v>
      </c>
      <c r="H179" s="1" t="s">
        <v>5723</v>
      </c>
      <c r="I179" s="1" t="s">
        <v>5724</v>
      </c>
      <c r="J179" s="1" t="s">
        <v>5725</v>
      </c>
      <c r="K179" s="1" t="s">
        <v>5722</v>
      </c>
      <c r="L179" s="1">
        <v>32.060515000000002</v>
      </c>
      <c r="M179" s="1">
        <v>74.905254999999997</v>
      </c>
      <c r="N179" s="1">
        <v>120</v>
      </c>
      <c r="O179" s="12" t="s">
        <v>5685</v>
      </c>
      <c r="P179" s="1">
        <v>0.94</v>
      </c>
      <c r="Q179" s="1" t="s">
        <v>294</v>
      </c>
      <c r="R179" s="1">
        <v>390</v>
      </c>
      <c r="S179" s="1">
        <v>390</v>
      </c>
      <c r="T179" s="1">
        <v>180</v>
      </c>
      <c r="U179" s="1">
        <v>20</v>
      </c>
      <c r="V179" s="1">
        <v>0</v>
      </c>
      <c r="W179" s="1">
        <v>4</v>
      </c>
      <c r="X179" s="67">
        <v>493033281011289</v>
      </c>
      <c r="Y179" s="1">
        <v>300000</v>
      </c>
      <c r="Z179" s="40" t="s">
        <v>5154</v>
      </c>
      <c r="AA179" s="1">
        <v>200000</v>
      </c>
      <c r="AB179" s="1">
        <v>200000</v>
      </c>
      <c r="AC179" s="1">
        <v>210000</v>
      </c>
      <c r="AD179" s="1">
        <v>0</v>
      </c>
      <c r="AE179" s="1">
        <v>0</v>
      </c>
      <c r="AF179" s="1">
        <v>90000</v>
      </c>
      <c r="AG179" s="1" t="s">
        <v>1954</v>
      </c>
      <c r="AH179" s="1">
        <v>300000</v>
      </c>
      <c r="AI179" s="1">
        <v>300000</v>
      </c>
      <c r="AJ179" s="1">
        <v>0</v>
      </c>
      <c r="AK179" s="5" t="s">
        <v>38</v>
      </c>
      <c r="AL179" s="1" t="s">
        <v>50</v>
      </c>
    </row>
    <row r="180" spans="1:38" s="18" customFormat="1" ht="60" customHeight="1" x14ac:dyDescent="0.25">
      <c r="A180" s="1">
        <v>89</v>
      </c>
      <c r="B180" s="1" t="s">
        <v>1676</v>
      </c>
      <c r="C180" s="1" t="s">
        <v>1302</v>
      </c>
      <c r="D180" s="1" t="s">
        <v>1310</v>
      </c>
      <c r="E180" s="1" t="s">
        <v>4000</v>
      </c>
      <c r="F180" s="1" t="s">
        <v>4000</v>
      </c>
      <c r="G180" s="1">
        <v>5</v>
      </c>
      <c r="H180" s="1" t="s">
        <v>5726</v>
      </c>
      <c r="I180" s="1" t="s">
        <v>1328</v>
      </c>
      <c r="J180" s="1" t="s">
        <v>5727</v>
      </c>
      <c r="K180" s="1" t="s">
        <v>4000</v>
      </c>
      <c r="L180" s="1">
        <v>32.249997</v>
      </c>
      <c r="M180" s="1">
        <v>75.108294999999998</v>
      </c>
      <c r="N180" s="1">
        <v>176</v>
      </c>
      <c r="O180" s="12" t="s">
        <v>1886</v>
      </c>
      <c r="P180" s="1">
        <v>0.89</v>
      </c>
      <c r="Q180" s="1" t="s">
        <v>1317</v>
      </c>
      <c r="R180" s="1">
        <v>299</v>
      </c>
      <c r="S180" s="1">
        <v>299</v>
      </c>
      <c r="T180" s="1">
        <v>299</v>
      </c>
      <c r="U180" s="1">
        <v>4</v>
      </c>
      <c r="V180" s="1">
        <v>0</v>
      </c>
      <c r="W180" s="1">
        <v>1</v>
      </c>
      <c r="X180" s="67">
        <v>6.0607203573141002E+18</v>
      </c>
      <c r="Y180" s="1">
        <v>300000</v>
      </c>
      <c r="Z180" s="12" t="s">
        <v>1886</v>
      </c>
      <c r="AA180" s="1">
        <v>140000</v>
      </c>
      <c r="AB180" s="1">
        <v>140000</v>
      </c>
      <c r="AC180" s="1">
        <v>210000</v>
      </c>
      <c r="AD180" s="1">
        <v>60000</v>
      </c>
      <c r="AE180" s="1">
        <v>60000</v>
      </c>
      <c r="AF180" s="1">
        <v>30000</v>
      </c>
      <c r="AG180" s="1" t="s">
        <v>2881</v>
      </c>
      <c r="AH180" s="1">
        <v>300000</v>
      </c>
      <c r="AI180" s="1">
        <v>300000</v>
      </c>
      <c r="AJ180" s="1">
        <v>0</v>
      </c>
      <c r="AK180" s="5" t="s">
        <v>38</v>
      </c>
      <c r="AL180" s="1" t="s">
        <v>50</v>
      </c>
    </row>
    <row r="181" spans="1:38" s="18" customFormat="1" ht="60" customHeight="1" x14ac:dyDescent="0.25">
      <c r="A181" s="1">
        <f t="shared" si="27"/>
        <v>90</v>
      </c>
      <c r="B181" s="1" t="s">
        <v>1676</v>
      </c>
      <c r="C181" s="1" t="s">
        <v>1302</v>
      </c>
      <c r="D181" s="1" t="s">
        <v>1310</v>
      </c>
      <c r="E181" s="1" t="s">
        <v>5728</v>
      </c>
      <c r="F181" s="1" t="s">
        <v>5729</v>
      </c>
      <c r="G181" s="1">
        <v>6</v>
      </c>
      <c r="H181" s="1" t="s">
        <v>5730</v>
      </c>
      <c r="I181" s="1" t="s">
        <v>5731</v>
      </c>
      <c r="J181" s="1" t="s">
        <v>5732</v>
      </c>
      <c r="K181" s="1" t="s">
        <v>5728</v>
      </c>
      <c r="L181" s="1">
        <v>32.161639999999998</v>
      </c>
      <c r="M181" s="1">
        <v>74.792659999999998</v>
      </c>
      <c r="N181" s="1">
        <v>64</v>
      </c>
      <c r="O181" s="1" t="s">
        <v>5733</v>
      </c>
      <c r="P181" s="1">
        <v>0.88</v>
      </c>
      <c r="Q181" s="1" t="s">
        <v>355</v>
      </c>
      <c r="R181" s="1">
        <v>293</v>
      </c>
      <c r="S181" s="1">
        <v>293</v>
      </c>
      <c r="T181" s="1">
        <v>293</v>
      </c>
      <c r="U181" s="1">
        <v>5</v>
      </c>
      <c r="V181" s="1">
        <v>0</v>
      </c>
      <c r="W181" s="1">
        <v>5</v>
      </c>
      <c r="X181" s="67">
        <v>2441007562300</v>
      </c>
      <c r="Y181" s="1">
        <v>300000</v>
      </c>
      <c r="Z181" s="1" t="s">
        <v>5733</v>
      </c>
      <c r="AA181" s="1">
        <v>200000</v>
      </c>
      <c r="AB181" s="1">
        <v>200000</v>
      </c>
      <c r="AC181" s="1">
        <v>210000</v>
      </c>
      <c r="AD181" s="1">
        <v>0</v>
      </c>
      <c r="AE181" s="1">
        <v>60000</v>
      </c>
      <c r="AF181" s="1">
        <v>30000</v>
      </c>
      <c r="AG181" s="1" t="s">
        <v>1954</v>
      </c>
      <c r="AH181" s="1">
        <v>300000</v>
      </c>
      <c r="AI181" s="1">
        <v>300000</v>
      </c>
      <c r="AJ181" s="1">
        <v>0</v>
      </c>
      <c r="AK181" s="5" t="s">
        <v>38</v>
      </c>
      <c r="AL181" s="1" t="s">
        <v>50</v>
      </c>
    </row>
    <row r="182" spans="1:38" s="18" customFormat="1" ht="60" customHeight="1" x14ac:dyDescent="0.25">
      <c r="A182" s="1">
        <v>90</v>
      </c>
      <c r="B182" s="1" t="s">
        <v>1676</v>
      </c>
      <c r="C182" s="1" t="s">
        <v>1383</v>
      </c>
      <c r="D182" s="1" t="s">
        <v>1384</v>
      </c>
      <c r="E182" s="1" t="s">
        <v>5734</v>
      </c>
      <c r="F182" s="1" t="s">
        <v>5735</v>
      </c>
      <c r="G182" s="5">
        <v>5</v>
      </c>
      <c r="H182" s="5" t="s">
        <v>5736</v>
      </c>
      <c r="I182" s="1" t="s">
        <v>5737</v>
      </c>
      <c r="J182" s="1" t="s">
        <v>5738</v>
      </c>
      <c r="K182" s="1" t="s">
        <v>5734</v>
      </c>
      <c r="L182" s="1">
        <v>29.253482999999999</v>
      </c>
      <c r="M182" s="1">
        <v>70.143591000000001</v>
      </c>
      <c r="N182" s="1">
        <v>336</v>
      </c>
      <c r="O182" s="1" t="s">
        <v>5739</v>
      </c>
      <c r="P182" s="1">
        <v>1.06</v>
      </c>
      <c r="Q182" s="1" t="s">
        <v>355</v>
      </c>
      <c r="R182" s="1">
        <v>450</v>
      </c>
      <c r="S182" s="1">
        <v>225</v>
      </c>
      <c r="T182" s="1">
        <v>232</v>
      </c>
      <c r="U182" s="1">
        <v>5</v>
      </c>
      <c r="V182" s="1">
        <v>2</v>
      </c>
      <c r="W182" s="1">
        <v>1</v>
      </c>
      <c r="X182" s="67">
        <v>3113301000008380</v>
      </c>
      <c r="Y182" s="1">
        <v>300000</v>
      </c>
      <c r="Z182" s="1" t="s">
        <v>5739</v>
      </c>
      <c r="AA182" s="71">
        <v>146000</v>
      </c>
      <c r="AB182" s="1">
        <v>146000</v>
      </c>
      <c r="AC182" s="1">
        <v>210000</v>
      </c>
      <c r="AD182" s="1">
        <v>0</v>
      </c>
      <c r="AE182" s="1">
        <v>60000</v>
      </c>
      <c r="AF182" s="1">
        <v>30000</v>
      </c>
      <c r="AG182" s="1" t="s">
        <v>5095</v>
      </c>
      <c r="AH182" s="1">
        <v>300000</v>
      </c>
      <c r="AI182" s="1">
        <v>300000</v>
      </c>
      <c r="AJ182" s="5" t="s">
        <v>38</v>
      </c>
      <c r="AK182" s="5" t="s">
        <v>38</v>
      </c>
      <c r="AL182" s="1" t="s">
        <v>50</v>
      </c>
    </row>
    <row r="183" spans="1:38" s="18" customFormat="1" ht="60" customHeight="1" x14ac:dyDescent="0.25">
      <c r="A183" s="1">
        <f t="shared" si="27"/>
        <v>91</v>
      </c>
      <c r="B183" s="1" t="s">
        <v>1676</v>
      </c>
      <c r="C183" s="1" t="s">
        <v>1383</v>
      </c>
      <c r="D183" s="1" t="s">
        <v>1384</v>
      </c>
      <c r="E183" s="1" t="s">
        <v>1395</v>
      </c>
      <c r="F183" s="1" t="s">
        <v>1395</v>
      </c>
      <c r="G183" s="5">
        <v>5</v>
      </c>
      <c r="H183" s="5" t="s">
        <v>5740</v>
      </c>
      <c r="I183" s="1" t="s">
        <v>5741</v>
      </c>
      <c r="J183" s="1" t="s">
        <v>5742</v>
      </c>
      <c r="K183" s="1" t="s">
        <v>1395</v>
      </c>
      <c r="L183" s="1">
        <v>29.278343</v>
      </c>
      <c r="M183" s="1">
        <v>70.154691</v>
      </c>
      <c r="N183" s="1">
        <v>200</v>
      </c>
      <c r="O183" s="1" t="s">
        <v>5743</v>
      </c>
      <c r="P183" s="1">
        <v>1.06</v>
      </c>
      <c r="Q183" s="1" t="s">
        <v>355</v>
      </c>
      <c r="R183" s="1">
        <v>424</v>
      </c>
      <c r="S183" s="1">
        <v>194</v>
      </c>
      <c r="T183" s="1">
        <v>194</v>
      </c>
      <c r="U183" s="1">
        <v>9</v>
      </c>
      <c r="V183" s="1">
        <v>8</v>
      </c>
      <c r="W183" s="1">
        <v>1</v>
      </c>
      <c r="X183" s="67">
        <v>3113301000008700</v>
      </c>
      <c r="Y183" s="1">
        <v>300000</v>
      </c>
      <c r="Z183" s="1" t="s">
        <v>5743</v>
      </c>
      <c r="AA183" s="71">
        <v>146000</v>
      </c>
      <c r="AB183" s="1">
        <v>146000</v>
      </c>
      <c r="AC183" s="1">
        <v>210000</v>
      </c>
      <c r="AD183" s="1">
        <v>0</v>
      </c>
      <c r="AE183" s="1">
        <v>60000</v>
      </c>
      <c r="AF183" s="1">
        <v>30000</v>
      </c>
      <c r="AG183" s="1" t="s">
        <v>5095</v>
      </c>
      <c r="AH183" s="1">
        <v>300000</v>
      </c>
      <c r="AI183" s="1">
        <v>300000</v>
      </c>
      <c r="AJ183" s="5" t="s">
        <v>38</v>
      </c>
      <c r="AK183" s="5" t="s">
        <v>38</v>
      </c>
      <c r="AL183" s="1" t="s">
        <v>50</v>
      </c>
    </row>
    <row r="184" spans="1:38" s="18" customFormat="1" ht="60" customHeight="1" x14ac:dyDescent="0.25">
      <c r="A184" s="1">
        <v>91</v>
      </c>
      <c r="B184" s="1" t="s">
        <v>1676</v>
      </c>
      <c r="C184" s="1" t="s">
        <v>1383</v>
      </c>
      <c r="D184" s="1" t="s">
        <v>1384</v>
      </c>
      <c r="E184" s="1" t="s">
        <v>5744</v>
      </c>
      <c r="F184" s="1" t="s">
        <v>5745</v>
      </c>
      <c r="G184" s="5">
        <v>6</v>
      </c>
      <c r="H184" s="5" t="s">
        <v>5746</v>
      </c>
      <c r="I184" s="1" t="s">
        <v>5747</v>
      </c>
      <c r="J184" s="1" t="s">
        <v>5748</v>
      </c>
      <c r="K184" s="1" t="s">
        <v>5744</v>
      </c>
      <c r="L184" s="1">
        <v>29.371853000000002</v>
      </c>
      <c r="M184" s="1">
        <v>70.157150999999999</v>
      </c>
      <c r="N184" s="1">
        <v>136</v>
      </c>
      <c r="O184" s="1" t="s">
        <v>3628</v>
      </c>
      <c r="P184" s="1">
        <v>1.06</v>
      </c>
      <c r="Q184" s="1" t="s">
        <v>355</v>
      </c>
      <c r="R184" s="1">
        <v>416</v>
      </c>
      <c r="S184" s="1">
        <v>208</v>
      </c>
      <c r="T184" s="1">
        <v>206</v>
      </c>
      <c r="U184" s="1">
        <v>4</v>
      </c>
      <c r="V184" s="1">
        <v>4</v>
      </c>
      <c r="W184" s="1">
        <v>2</v>
      </c>
      <c r="X184" s="67">
        <v>3113301000009200</v>
      </c>
      <c r="Y184" s="1">
        <v>300000</v>
      </c>
      <c r="Z184" s="1" t="s">
        <v>3628</v>
      </c>
      <c r="AA184" s="71">
        <v>146000</v>
      </c>
      <c r="AB184" s="1">
        <v>146000</v>
      </c>
      <c r="AC184" s="1">
        <v>210000</v>
      </c>
      <c r="AD184" s="1">
        <v>0</v>
      </c>
      <c r="AE184" s="1">
        <v>60000</v>
      </c>
      <c r="AF184" s="1">
        <v>30000</v>
      </c>
      <c r="AG184" s="1" t="s">
        <v>5749</v>
      </c>
      <c r="AH184" s="1">
        <v>300000</v>
      </c>
      <c r="AI184" s="1">
        <v>300000</v>
      </c>
      <c r="AJ184" s="5" t="s">
        <v>38</v>
      </c>
      <c r="AK184" s="5" t="s">
        <v>38</v>
      </c>
      <c r="AL184" s="1" t="s">
        <v>50</v>
      </c>
    </row>
    <row r="185" spans="1:38" s="18" customFormat="1" ht="60" customHeight="1" x14ac:dyDescent="0.25">
      <c r="A185" s="1">
        <f t="shared" si="27"/>
        <v>92</v>
      </c>
      <c r="B185" s="1" t="s">
        <v>1676</v>
      </c>
      <c r="C185" s="1" t="s">
        <v>1383</v>
      </c>
      <c r="D185" s="1" t="s">
        <v>1403</v>
      </c>
      <c r="E185" s="1" t="s">
        <v>1404</v>
      </c>
      <c r="F185" s="1" t="s">
        <v>1405</v>
      </c>
      <c r="G185" s="5">
        <v>5</v>
      </c>
      <c r="H185" s="5" t="s">
        <v>967</v>
      </c>
      <c r="I185" s="1" t="s">
        <v>5750</v>
      </c>
      <c r="J185" s="1" t="s">
        <v>5751</v>
      </c>
      <c r="K185" s="1" t="s">
        <v>1404</v>
      </c>
      <c r="L185" s="1">
        <v>28.802001000000001</v>
      </c>
      <c r="M185" s="1">
        <v>69.871354999999994</v>
      </c>
      <c r="N185" s="1">
        <v>148</v>
      </c>
      <c r="O185" s="1" t="s">
        <v>5085</v>
      </c>
      <c r="P185" s="1">
        <v>1.06</v>
      </c>
      <c r="Q185" s="1" t="s">
        <v>355</v>
      </c>
      <c r="R185" s="1">
        <v>398</v>
      </c>
      <c r="S185" s="1">
        <v>200</v>
      </c>
      <c r="T185" s="1">
        <v>200</v>
      </c>
      <c r="U185" s="1">
        <v>10</v>
      </c>
      <c r="V185" s="1">
        <v>10</v>
      </c>
      <c r="W185" s="1">
        <v>8</v>
      </c>
      <c r="X185" s="67">
        <v>3113301000003080</v>
      </c>
      <c r="Y185" s="1">
        <v>300000</v>
      </c>
      <c r="Z185" s="1" t="s">
        <v>5085</v>
      </c>
      <c r="AA185" s="71">
        <v>146000</v>
      </c>
      <c r="AB185" s="1">
        <v>146000</v>
      </c>
      <c r="AC185" s="1">
        <v>210000</v>
      </c>
      <c r="AD185" s="1">
        <v>0</v>
      </c>
      <c r="AE185" s="1">
        <v>60000</v>
      </c>
      <c r="AF185" s="1">
        <v>30000</v>
      </c>
      <c r="AG185" s="1" t="s">
        <v>5752</v>
      </c>
      <c r="AH185" s="1">
        <v>300000</v>
      </c>
      <c r="AI185" s="1">
        <v>300000</v>
      </c>
      <c r="AJ185" s="5" t="s">
        <v>38</v>
      </c>
      <c r="AK185" s="5" t="s">
        <v>38</v>
      </c>
      <c r="AL185" s="1" t="s">
        <v>50</v>
      </c>
    </row>
    <row r="186" spans="1:38" s="18" customFormat="1" ht="60" customHeight="1" x14ac:dyDescent="0.25">
      <c r="A186" s="1">
        <v>92</v>
      </c>
      <c r="B186" s="1" t="s">
        <v>1676</v>
      </c>
      <c r="C186" s="1" t="s">
        <v>1383</v>
      </c>
      <c r="D186" s="1" t="s">
        <v>1403</v>
      </c>
      <c r="E186" s="1" t="s">
        <v>1404</v>
      </c>
      <c r="F186" s="1" t="s">
        <v>1405</v>
      </c>
      <c r="G186" s="5">
        <v>8</v>
      </c>
      <c r="H186" s="5" t="s">
        <v>5753</v>
      </c>
      <c r="I186" s="1" t="s">
        <v>5754</v>
      </c>
      <c r="J186" s="1" t="s">
        <v>5755</v>
      </c>
      <c r="K186" s="1" t="s">
        <v>1404</v>
      </c>
      <c r="L186" s="1">
        <v>28.795449999999999</v>
      </c>
      <c r="M186" s="1">
        <v>69.877611000000002</v>
      </c>
      <c r="N186" s="1">
        <v>128</v>
      </c>
      <c r="O186" s="1" t="s">
        <v>5085</v>
      </c>
      <c r="P186" s="1">
        <v>1.06</v>
      </c>
      <c r="Q186" s="1" t="s">
        <v>355</v>
      </c>
      <c r="R186" s="1">
        <v>398</v>
      </c>
      <c r="S186" s="1">
        <v>199</v>
      </c>
      <c r="T186" s="1">
        <v>205</v>
      </c>
      <c r="U186" s="1">
        <v>10</v>
      </c>
      <c r="V186" s="1">
        <v>10</v>
      </c>
      <c r="W186" s="1">
        <v>9</v>
      </c>
      <c r="X186" s="67">
        <v>3206301000003190</v>
      </c>
      <c r="Y186" s="1">
        <v>300000</v>
      </c>
      <c r="Z186" s="1" t="s">
        <v>5085</v>
      </c>
      <c r="AA186" s="71">
        <v>146000</v>
      </c>
      <c r="AB186" s="1">
        <v>146000</v>
      </c>
      <c r="AC186" s="1">
        <v>210000</v>
      </c>
      <c r="AD186" s="1">
        <v>0</v>
      </c>
      <c r="AE186" s="1">
        <v>60000</v>
      </c>
      <c r="AF186" s="1">
        <v>30000</v>
      </c>
      <c r="AG186" s="1" t="s">
        <v>1527</v>
      </c>
      <c r="AH186" s="1">
        <v>300000</v>
      </c>
      <c r="AI186" s="1">
        <v>300000</v>
      </c>
      <c r="AJ186" s="5" t="s">
        <v>38</v>
      </c>
      <c r="AK186" s="5" t="s">
        <v>38</v>
      </c>
      <c r="AL186" s="1" t="s">
        <v>50</v>
      </c>
    </row>
    <row r="187" spans="1:38" s="18" customFormat="1" ht="60" customHeight="1" x14ac:dyDescent="0.25">
      <c r="A187" s="1">
        <f t="shared" si="27"/>
        <v>93</v>
      </c>
      <c r="B187" s="1" t="s">
        <v>1676</v>
      </c>
      <c r="C187" s="1" t="s">
        <v>1383</v>
      </c>
      <c r="D187" s="1" t="s">
        <v>1403</v>
      </c>
      <c r="E187" s="1" t="s">
        <v>1404</v>
      </c>
      <c r="F187" s="1" t="s">
        <v>1405</v>
      </c>
      <c r="G187" s="5">
        <v>5</v>
      </c>
      <c r="H187" s="5" t="s">
        <v>5756</v>
      </c>
      <c r="I187" s="1" t="s">
        <v>5757</v>
      </c>
      <c r="J187" s="1" t="s">
        <v>5758</v>
      </c>
      <c r="K187" s="1" t="s">
        <v>1404</v>
      </c>
      <c r="L187" s="1">
        <v>28.791131</v>
      </c>
      <c r="M187" s="1">
        <v>69.878609999999995</v>
      </c>
      <c r="N187" s="1">
        <v>122</v>
      </c>
      <c r="O187" s="1" t="s">
        <v>2510</v>
      </c>
      <c r="P187" s="1">
        <v>1.06</v>
      </c>
      <c r="Q187" s="1" t="s">
        <v>355</v>
      </c>
      <c r="R187" s="1">
        <v>370</v>
      </c>
      <c r="S187" s="1">
        <v>185</v>
      </c>
      <c r="T187" s="1">
        <v>186</v>
      </c>
      <c r="U187" s="1">
        <v>10</v>
      </c>
      <c r="V187" s="1">
        <v>11</v>
      </c>
      <c r="W187" s="1">
        <v>19</v>
      </c>
      <c r="X187" s="67">
        <v>3206301000003640</v>
      </c>
      <c r="Y187" s="1">
        <v>300000</v>
      </c>
      <c r="Z187" s="1" t="s">
        <v>2510</v>
      </c>
      <c r="AA187" s="71">
        <v>146000</v>
      </c>
      <c r="AB187" s="1">
        <v>110000</v>
      </c>
      <c r="AC187" s="1">
        <v>210000</v>
      </c>
      <c r="AD187" s="1">
        <v>36000</v>
      </c>
      <c r="AE187" s="1">
        <v>60000</v>
      </c>
      <c r="AF187" s="1">
        <v>30000</v>
      </c>
      <c r="AG187" s="1" t="s">
        <v>5749</v>
      </c>
      <c r="AH187" s="1">
        <v>300000</v>
      </c>
      <c r="AI187" s="1">
        <v>300000</v>
      </c>
      <c r="AJ187" s="5" t="s">
        <v>38</v>
      </c>
      <c r="AK187" s="5" t="s">
        <v>38</v>
      </c>
      <c r="AL187" s="1" t="s">
        <v>50</v>
      </c>
    </row>
    <row r="188" spans="1:38" s="18" customFormat="1" ht="60" customHeight="1" x14ac:dyDescent="0.25">
      <c r="A188" s="1">
        <v>93</v>
      </c>
      <c r="B188" s="1" t="s">
        <v>1676</v>
      </c>
      <c r="C188" s="1" t="s">
        <v>1383</v>
      </c>
      <c r="D188" s="1" t="s">
        <v>1403</v>
      </c>
      <c r="E188" s="1" t="s">
        <v>1404</v>
      </c>
      <c r="F188" s="1" t="s">
        <v>1405</v>
      </c>
      <c r="G188" s="5">
        <v>6</v>
      </c>
      <c r="H188" s="5" t="s">
        <v>5759</v>
      </c>
      <c r="I188" s="1" t="s">
        <v>5760</v>
      </c>
      <c r="J188" s="1" t="s">
        <v>5761</v>
      </c>
      <c r="K188" s="1" t="s">
        <v>1404</v>
      </c>
      <c r="L188" s="1">
        <v>28.800830999999999</v>
      </c>
      <c r="M188" s="1">
        <v>69.870662999999993</v>
      </c>
      <c r="N188" s="1">
        <v>130</v>
      </c>
      <c r="O188" s="1" t="s">
        <v>5762</v>
      </c>
      <c r="P188" s="1">
        <v>1.3</v>
      </c>
      <c r="Q188" s="1" t="s">
        <v>355</v>
      </c>
      <c r="R188" s="1">
        <v>392</v>
      </c>
      <c r="S188" s="1">
        <v>196</v>
      </c>
      <c r="T188" s="1">
        <v>196</v>
      </c>
      <c r="U188" s="1">
        <v>10</v>
      </c>
      <c r="V188" s="1">
        <v>9</v>
      </c>
      <c r="W188" s="1">
        <v>11</v>
      </c>
      <c r="X188" s="67">
        <v>320639000003275</v>
      </c>
      <c r="Y188" s="1">
        <v>300000</v>
      </c>
      <c r="Z188" s="1" t="s">
        <v>5762</v>
      </c>
      <c r="AA188" s="71">
        <v>146000</v>
      </c>
      <c r="AB188" s="1">
        <v>110000</v>
      </c>
      <c r="AC188" s="1">
        <v>210000</v>
      </c>
      <c r="AD188" s="1">
        <v>36000</v>
      </c>
      <c r="AE188" s="1">
        <v>60000</v>
      </c>
      <c r="AF188" s="1">
        <v>30000</v>
      </c>
      <c r="AG188" s="1" t="s">
        <v>1527</v>
      </c>
      <c r="AH188" s="1">
        <v>300000</v>
      </c>
      <c r="AI188" s="1">
        <v>300000</v>
      </c>
      <c r="AJ188" s="5" t="s">
        <v>38</v>
      </c>
      <c r="AK188" s="5" t="s">
        <v>38</v>
      </c>
      <c r="AL188" s="1" t="s">
        <v>50</v>
      </c>
    </row>
    <row r="189" spans="1:38" s="18" customFormat="1" ht="60" customHeight="1" x14ac:dyDescent="0.25">
      <c r="A189" s="1">
        <f t="shared" si="27"/>
        <v>94</v>
      </c>
      <c r="B189" s="1" t="s">
        <v>1676</v>
      </c>
      <c r="C189" s="1" t="s">
        <v>1383</v>
      </c>
      <c r="D189" s="1" t="s">
        <v>1403</v>
      </c>
      <c r="E189" s="1" t="s">
        <v>5763</v>
      </c>
      <c r="F189" s="1" t="s">
        <v>5764</v>
      </c>
      <c r="G189" s="5">
        <v>5</v>
      </c>
      <c r="H189" s="5" t="s">
        <v>5765</v>
      </c>
      <c r="I189" s="1" t="s">
        <v>5766</v>
      </c>
      <c r="J189" s="1" t="s">
        <v>5767</v>
      </c>
      <c r="K189" s="1" t="s">
        <v>5763</v>
      </c>
      <c r="L189" s="1">
        <v>28.769314999999999</v>
      </c>
      <c r="M189" s="1">
        <v>69.822575999999998</v>
      </c>
      <c r="N189" s="1">
        <v>167</v>
      </c>
      <c r="O189" s="1" t="s">
        <v>5762</v>
      </c>
      <c r="P189" s="1">
        <v>0.92</v>
      </c>
      <c r="Q189" s="1" t="s">
        <v>355</v>
      </c>
      <c r="R189" s="1">
        <v>410</v>
      </c>
      <c r="S189" s="1">
        <v>205</v>
      </c>
      <c r="T189" s="1">
        <v>205</v>
      </c>
      <c r="U189" s="1">
        <v>15</v>
      </c>
      <c r="V189" s="1">
        <v>15</v>
      </c>
      <c r="W189" s="1">
        <v>4</v>
      </c>
      <c r="X189" s="67">
        <v>3206301000003480</v>
      </c>
      <c r="Y189" s="1">
        <v>300000</v>
      </c>
      <c r="Z189" s="1" t="s">
        <v>5762</v>
      </c>
      <c r="AA189" s="71">
        <v>146000</v>
      </c>
      <c r="AB189" s="1">
        <v>146000</v>
      </c>
      <c r="AC189" s="1">
        <v>210000</v>
      </c>
      <c r="AD189" s="1">
        <v>0</v>
      </c>
      <c r="AE189" s="1">
        <v>60000</v>
      </c>
      <c r="AF189" s="1">
        <v>30000</v>
      </c>
      <c r="AG189" s="1" t="s">
        <v>1527</v>
      </c>
      <c r="AH189" s="1">
        <v>300000</v>
      </c>
      <c r="AI189" s="1">
        <v>300000</v>
      </c>
      <c r="AJ189" s="5" t="s">
        <v>38</v>
      </c>
      <c r="AK189" s="5" t="s">
        <v>38</v>
      </c>
      <c r="AL189" s="1" t="s">
        <v>50</v>
      </c>
    </row>
    <row r="190" spans="1:38" s="18" customFormat="1" ht="60" customHeight="1" x14ac:dyDescent="0.25">
      <c r="A190" s="1">
        <v>94</v>
      </c>
      <c r="B190" s="1" t="s">
        <v>1676</v>
      </c>
      <c r="C190" s="1" t="s">
        <v>1383</v>
      </c>
      <c r="D190" s="1" t="s">
        <v>1403</v>
      </c>
      <c r="E190" s="1" t="s">
        <v>1404</v>
      </c>
      <c r="F190" s="1" t="s">
        <v>1405</v>
      </c>
      <c r="G190" s="5">
        <v>6</v>
      </c>
      <c r="H190" s="5" t="s">
        <v>5768</v>
      </c>
      <c r="I190" s="1" t="s">
        <v>5769</v>
      </c>
      <c r="J190" s="1" t="s">
        <v>5770</v>
      </c>
      <c r="K190" s="1" t="s">
        <v>1404</v>
      </c>
      <c r="L190" s="1">
        <v>28.797218000000001</v>
      </c>
      <c r="M190" s="1">
        <v>69.875445999999997</v>
      </c>
      <c r="N190" s="1">
        <v>100</v>
      </c>
      <c r="O190" s="1" t="s">
        <v>2510</v>
      </c>
      <c r="P190" s="1">
        <v>1.06</v>
      </c>
      <c r="Q190" s="1" t="s">
        <v>355</v>
      </c>
      <c r="R190" s="1">
        <v>370</v>
      </c>
      <c r="S190" s="1">
        <v>185</v>
      </c>
      <c r="T190" s="1">
        <v>185</v>
      </c>
      <c r="U190" s="1">
        <v>10</v>
      </c>
      <c r="V190" s="1">
        <v>10</v>
      </c>
      <c r="W190" s="1">
        <v>19</v>
      </c>
      <c r="X190" s="67">
        <v>3206301000003660</v>
      </c>
      <c r="Y190" s="1">
        <v>300000</v>
      </c>
      <c r="Z190" s="1" t="s">
        <v>2510</v>
      </c>
      <c r="AA190" s="71">
        <v>146000</v>
      </c>
      <c r="AB190" s="1">
        <f t="shared" ref="AB190" si="28">AA190*0.7</f>
        <v>102200</v>
      </c>
      <c r="AC190" s="1">
        <v>210000</v>
      </c>
      <c r="AD190" s="1">
        <f t="shared" ref="AD190" si="29">AA190*0.3</f>
        <v>43800</v>
      </c>
      <c r="AE190" s="1">
        <v>60000</v>
      </c>
      <c r="AF190" s="1">
        <v>30000</v>
      </c>
      <c r="AG190" s="1" t="s">
        <v>5749</v>
      </c>
      <c r="AH190" s="1">
        <v>300000</v>
      </c>
      <c r="AI190" s="1">
        <v>300000</v>
      </c>
      <c r="AJ190" s="5" t="s">
        <v>38</v>
      </c>
      <c r="AK190" s="5" t="s">
        <v>38</v>
      </c>
      <c r="AL190" s="1" t="s">
        <v>50</v>
      </c>
    </row>
    <row r="191" spans="1:38" s="18" customFormat="1" ht="60" customHeight="1" x14ac:dyDescent="0.25">
      <c r="A191" s="1">
        <f t="shared" si="27"/>
        <v>95</v>
      </c>
      <c r="B191" s="1" t="s">
        <v>1676</v>
      </c>
      <c r="C191" s="1" t="s">
        <v>1383</v>
      </c>
      <c r="D191" s="1" t="s">
        <v>1403</v>
      </c>
      <c r="E191" s="1" t="s">
        <v>1404</v>
      </c>
      <c r="F191" s="1" t="s">
        <v>1405</v>
      </c>
      <c r="G191" s="5">
        <v>6</v>
      </c>
      <c r="H191" s="5" t="s">
        <v>5771</v>
      </c>
      <c r="I191" s="1" t="s">
        <v>5772</v>
      </c>
      <c r="J191" s="1" t="s">
        <v>5773</v>
      </c>
      <c r="K191" s="1" t="s">
        <v>1404</v>
      </c>
      <c r="L191" s="1">
        <v>28.782229000000001</v>
      </c>
      <c r="M191" s="1">
        <v>69.879256999999996</v>
      </c>
      <c r="N191" s="1">
        <v>152</v>
      </c>
      <c r="O191" s="1" t="s">
        <v>5739</v>
      </c>
      <c r="P191" s="1">
        <v>0.99</v>
      </c>
      <c r="Q191" s="1" t="s">
        <v>355</v>
      </c>
      <c r="R191" s="1">
        <v>400</v>
      </c>
      <c r="S191" s="1">
        <v>200</v>
      </c>
      <c r="T191" s="1">
        <v>200</v>
      </c>
      <c r="U191" s="1">
        <v>8</v>
      </c>
      <c r="V191" s="1">
        <v>9</v>
      </c>
      <c r="W191" s="1">
        <v>7</v>
      </c>
      <c r="X191" s="67">
        <v>3206301000002970</v>
      </c>
      <c r="Y191" s="1">
        <v>300000</v>
      </c>
      <c r="Z191" s="1" t="s">
        <v>5739</v>
      </c>
      <c r="AA191" s="71">
        <v>146000</v>
      </c>
      <c r="AB191" s="1">
        <v>110000</v>
      </c>
      <c r="AC191" s="1">
        <v>210000</v>
      </c>
      <c r="AD191" s="1">
        <v>36000</v>
      </c>
      <c r="AE191" s="1">
        <v>60000</v>
      </c>
      <c r="AF191" s="1">
        <v>30000</v>
      </c>
      <c r="AG191" s="1" t="s">
        <v>1748</v>
      </c>
      <c r="AH191" s="1">
        <v>300000</v>
      </c>
      <c r="AI191" s="1">
        <v>300000</v>
      </c>
      <c r="AJ191" s="5" t="s">
        <v>38</v>
      </c>
      <c r="AK191" s="5" t="s">
        <v>38</v>
      </c>
      <c r="AL191" s="1" t="s">
        <v>50</v>
      </c>
    </row>
    <row r="192" spans="1:38" s="18" customFormat="1" ht="60" customHeight="1" x14ac:dyDescent="0.25">
      <c r="A192" s="1">
        <v>95</v>
      </c>
      <c r="B192" s="1" t="s">
        <v>1676</v>
      </c>
      <c r="C192" s="1" t="s">
        <v>1383</v>
      </c>
      <c r="D192" s="1" t="s">
        <v>1403</v>
      </c>
      <c r="E192" s="1" t="s">
        <v>1404</v>
      </c>
      <c r="F192" s="1" t="s">
        <v>1405</v>
      </c>
      <c r="G192" s="5">
        <v>5</v>
      </c>
      <c r="H192" s="5" t="s">
        <v>5774</v>
      </c>
      <c r="I192" s="1" t="s">
        <v>5775</v>
      </c>
      <c r="J192" s="1" t="s">
        <v>5776</v>
      </c>
      <c r="K192" s="1" t="s">
        <v>1404</v>
      </c>
      <c r="L192" s="1">
        <v>28.807922000000001</v>
      </c>
      <c r="M192" s="1">
        <v>69.868557999999993</v>
      </c>
      <c r="N192" s="1">
        <v>104</v>
      </c>
      <c r="O192" s="1" t="s">
        <v>5739</v>
      </c>
      <c r="P192" s="1">
        <v>0.9</v>
      </c>
      <c r="Q192" s="1" t="s">
        <v>355</v>
      </c>
      <c r="R192" s="1">
        <v>394</v>
      </c>
      <c r="S192" s="1">
        <v>197</v>
      </c>
      <c r="T192" s="1">
        <v>197</v>
      </c>
      <c r="U192" s="1">
        <v>9</v>
      </c>
      <c r="V192" s="1">
        <v>10</v>
      </c>
      <c r="W192" s="1">
        <v>5</v>
      </c>
      <c r="X192" s="67">
        <v>3206301000002970</v>
      </c>
      <c r="Y192" s="1">
        <v>300000</v>
      </c>
      <c r="Z192" s="1" t="s">
        <v>5739</v>
      </c>
      <c r="AA192" s="71">
        <v>146000</v>
      </c>
      <c r="AB192" s="1">
        <v>110000</v>
      </c>
      <c r="AC192" s="1">
        <v>210000</v>
      </c>
      <c r="AD192" s="1">
        <v>36000</v>
      </c>
      <c r="AE192" s="1">
        <v>60000</v>
      </c>
      <c r="AF192" s="1">
        <v>30000</v>
      </c>
      <c r="AG192" s="1" t="s">
        <v>1748</v>
      </c>
      <c r="AH192" s="1">
        <v>300000</v>
      </c>
      <c r="AI192" s="1">
        <v>300000</v>
      </c>
      <c r="AJ192" s="5" t="s">
        <v>38</v>
      </c>
      <c r="AK192" s="5" t="s">
        <v>38</v>
      </c>
      <c r="AL192" s="1" t="s">
        <v>50</v>
      </c>
    </row>
    <row r="193" spans="1:38" s="18" customFormat="1" ht="60" customHeight="1" x14ac:dyDescent="0.25">
      <c r="A193" s="1">
        <f t="shared" si="27"/>
        <v>96</v>
      </c>
      <c r="B193" s="1" t="s">
        <v>1676</v>
      </c>
      <c r="C193" s="1" t="s">
        <v>1409</v>
      </c>
      <c r="D193" s="1" t="s">
        <v>1384</v>
      </c>
      <c r="E193" s="1" t="s">
        <v>5777</v>
      </c>
      <c r="F193" s="1" t="s">
        <v>1395</v>
      </c>
      <c r="G193" s="1">
        <v>5</v>
      </c>
      <c r="H193" s="5" t="s">
        <v>5778</v>
      </c>
      <c r="I193" s="1" t="s">
        <v>5779</v>
      </c>
      <c r="J193" s="1" t="s">
        <v>1419</v>
      </c>
      <c r="K193" s="1" t="s">
        <v>5777</v>
      </c>
      <c r="L193" s="1">
        <v>29.371341999999999</v>
      </c>
      <c r="M193" s="1">
        <v>70.156341999999995</v>
      </c>
      <c r="N193" s="1">
        <v>124</v>
      </c>
      <c r="O193" s="1" t="s">
        <v>3628</v>
      </c>
      <c r="P193" s="67">
        <v>1</v>
      </c>
      <c r="Q193" s="43" t="s">
        <v>355</v>
      </c>
      <c r="R193" s="1">
        <v>524</v>
      </c>
      <c r="S193" s="1">
        <v>262</v>
      </c>
      <c r="T193" s="1">
        <v>260</v>
      </c>
      <c r="U193" s="1">
        <v>5</v>
      </c>
      <c r="V193" s="1">
        <v>5</v>
      </c>
      <c r="W193" s="1">
        <v>0</v>
      </c>
      <c r="X193" s="1">
        <v>8254</v>
      </c>
      <c r="Y193" s="1">
        <v>300000</v>
      </c>
      <c r="Z193" s="1" t="s">
        <v>3628</v>
      </c>
      <c r="AA193" s="1">
        <v>200000</v>
      </c>
      <c r="AB193" s="1">
        <f t="shared" ref="AB193" si="30">AA193*0.7</f>
        <v>140000</v>
      </c>
      <c r="AC193" s="1">
        <f t="shared" ref="AC193" si="31">Y193*0.7</f>
        <v>210000</v>
      </c>
      <c r="AD193" s="1">
        <v>60000</v>
      </c>
      <c r="AE193" s="1">
        <f t="shared" ref="AE193" si="32">Y193*0.2</f>
        <v>60000</v>
      </c>
      <c r="AF193" s="1">
        <f t="shared" ref="AF193" si="33">Y193*0.1</f>
        <v>30000</v>
      </c>
      <c r="AG193" s="1" t="s">
        <v>5044</v>
      </c>
      <c r="AH193" s="1">
        <v>300000</v>
      </c>
      <c r="AI193" s="1">
        <f t="shared" ref="AI193" si="34">AH193</f>
        <v>300000</v>
      </c>
      <c r="AJ193" s="1">
        <v>0</v>
      </c>
      <c r="AK193" s="5" t="s">
        <v>38</v>
      </c>
      <c r="AL193" s="1" t="s">
        <v>50</v>
      </c>
    </row>
    <row r="194" spans="1:38" s="18" customFormat="1" ht="60" customHeight="1" x14ac:dyDescent="0.25">
      <c r="A194" s="1">
        <v>96</v>
      </c>
      <c r="B194" s="1" t="s">
        <v>1676</v>
      </c>
      <c r="C194" s="1" t="s">
        <v>1549</v>
      </c>
      <c r="D194" s="1" t="s">
        <v>1549</v>
      </c>
      <c r="E194" s="1" t="s">
        <v>2981</v>
      </c>
      <c r="F194" s="1" t="s">
        <v>2981</v>
      </c>
      <c r="G194" s="1">
        <v>5</v>
      </c>
      <c r="H194" s="1" t="s">
        <v>5780</v>
      </c>
      <c r="I194" s="1" t="s">
        <v>5781</v>
      </c>
      <c r="J194" s="12" t="s">
        <v>5782</v>
      </c>
      <c r="K194" s="1" t="s">
        <v>5783</v>
      </c>
      <c r="L194" s="1" t="s">
        <v>5784</v>
      </c>
      <c r="M194" s="1" t="s">
        <v>5785</v>
      </c>
      <c r="N194" s="1">
        <v>50</v>
      </c>
      <c r="O194" s="40" t="s">
        <v>5786</v>
      </c>
      <c r="P194" s="5">
        <v>0.35</v>
      </c>
      <c r="Q194" s="1" t="s">
        <v>294</v>
      </c>
      <c r="R194" s="1">
        <v>435</v>
      </c>
      <c r="S194" s="1">
        <v>435</v>
      </c>
      <c r="T194" s="1">
        <v>435</v>
      </c>
      <c r="U194" s="1">
        <v>0</v>
      </c>
      <c r="V194" s="1">
        <v>0</v>
      </c>
      <c r="W194" s="1">
        <v>10</v>
      </c>
      <c r="X194" s="68" t="s">
        <v>5787</v>
      </c>
      <c r="Y194" s="1">
        <v>300000</v>
      </c>
      <c r="Z194" s="40" t="s">
        <v>5788</v>
      </c>
      <c r="AA194" s="1">
        <v>200000</v>
      </c>
      <c r="AB194" s="1">
        <v>140000</v>
      </c>
      <c r="AC194" s="1">
        <v>210000</v>
      </c>
      <c r="AD194" s="1">
        <v>60000</v>
      </c>
      <c r="AE194" s="1">
        <v>60000</v>
      </c>
      <c r="AF194" s="1">
        <v>23000</v>
      </c>
      <c r="AG194" s="41" t="s">
        <v>5789</v>
      </c>
      <c r="AH194" s="5">
        <v>300000</v>
      </c>
      <c r="AI194" s="5">
        <v>300000</v>
      </c>
      <c r="AJ194" s="5" t="s">
        <v>38</v>
      </c>
      <c r="AK194" s="5" t="s">
        <v>38</v>
      </c>
      <c r="AL194" s="5" t="s">
        <v>50</v>
      </c>
    </row>
    <row r="195" spans="1:38" s="18" customFormat="1" ht="60" customHeight="1" x14ac:dyDescent="0.25">
      <c r="A195" s="1">
        <f t="shared" si="27"/>
        <v>97</v>
      </c>
      <c r="B195" s="1" t="s">
        <v>1676</v>
      </c>
      <c r="C195" s="1" t="s">
        <v>1549</v>
      </c>
      <c r="D195" s="1" t="s">
        <v>5790</v>
      </c>
      <c r="E195" s="1" t="s">
        <v>5791</v>
      </c>
      <c r="F195" s="1" t="s">
        <v>4737</v>
      </c>
      <c r="G195" s="1">
        <v>5</v>
      </c>
      <c r="H195" s="1" t="s">
        <v>5792</v>
      </c>
      <c r="I195" s="1" t="s">
        <v>5793</v>
      </c>
      <c r="J195" s="12" t="s">
        <v>5794</v>
      </c>
      <c r="K195" s="1" t="s">
        <v>5791</v>
      </c>
      <c r="L195" s="1">
        <v>33.296999999999997</v>
      </c>
      <c r="M195" s="1">
        <v>73.133499999999998</v>
      </c>
      <c r="N195" s="1">
        <v>57</v>
      </c>
      <c r="O195" s="12" t="s">
        <v>2008</v>
      </c>
      <c r="P195" s="1">
        <v>0.42</v>
      </c>
      <c r="Q195" s="1" t="s">
        <v>294</v>
      </c>
      <c r="R195" s="1">
        <v>400</v>
      </c>
      <c r="S195" s="1">
        <v>400</v>
      </c>
      <c r="T195" s="1">
        <v>400</v>
      </c>
      <c r="U195" s="1">
        <v>0</v>
      </c>
      <c r="V195" s="1">
        <v>0</v>
      </c>
      <c r="W195" s="1">
        <v>8</v>
      </c>
      <c r="X195" s="12" t="s">
        <v>5795</v>
      </c>
      <c r="Y195" s="1">
        <v>300000</v>
      </c>
      <c r="Z195" s="12" t="s">
        <v>2008</v>
      </c>
      <c r="AA195" s="1">
        <v>200000</v>
      </c>
      <c r="AB195" s="1">
        <v>140000</v>
      </c>
      <c r="AC195" s="1">
        <v>210000</v>
      </c>
      <c r="AD195" s="1">
        <v>60000</v>
      </c>
      <c r="AE195" s="1">
        <v>60000</v>
      </c>
      <c r="AF195" s="1">
        <v>30000</v>
      </c>
      <c r="AG195" s="1" t="s">
        <v>2335</v>
      </c>
      <c r="AH195" s="5">
        <v>300000</v>
      </c>
      <c r="AI195" s="5">
        <v>300000</v>
      </c>
      <c r="AJ195" s="5" t="s">
        <v>38</v>
      </c>
      <c r="AK195" s="5" t="s">
        <v>38</v>
      </c>
      <c r="AL195" s="5" t="s">
        <v>50</v>
      </c>
    </row>
    <row r="196" spans="1:38" s="18" customFormat="1" ht="60" customHeight="1" x14ac:dyDescent="0.25">
      <c r="A196" s="1">
        <v>97</v>
      </c>
      <c r="B196" s="1" t="s">
        <v>1676</v>
      </c>
      <c r="C196" s="1" t="s">
        <v>1549</v>
      </c>
      <c r="D196" s="1" t="s">
        <v>5790</v>
      </c>
      <c r="E196" s="97" t="s">
        <v>5796</v>
      </c>
      <c r="F196" s="1" t="s">
        <v>5797</v>
      </c>
      <c r="G196" s="1">
        <v>5</v>
      </c>
      <c r="H196" s="1" t="s">
        <v>5798</v>
      </c>
      <c r="I196" s="5" t="s">
        <v>5799</v>
      </c>
      <c r="J196" s="5" t="s">
        <v>5800</v>
      </c>
      <c r="K196" s="97" t="s">
        <v>5796</v>
      </c>
      <c r="L196" s="1">
        <v>33.283740000000002</v>
      </c>
      <c r="M196" s="1">
        <v>72.394848999999994</v>
      </c>
      <c r="N196" s="1">
        <v>23</v>
      </c>
      <c r="O196" s="40" t="s">
        <v>5801</v>
      </c>
      <c r="P196" s="1">
        <v>0.42</v>
      </c>
      <c r="Q196" s="1" t="s">
        <v>294</v>
      </c>
      <c r="R196" s="1">
        <v>400</v>
      </c>
      <c r="S196" s="1">
        <v>400</v>
      </c>
      <c r="T196" s="1">
        <v>400</v>
      </c>
      <c r="U196" s="1">
        <v>0</v>
      </c>
      <c r="V196" s="1">
        <v>0</v>
      </c>
      <c r="W196" s="1">
        <v>7</v>
      </c>
      <c r="X196" s="88">
        <v>700010002545</v>
      </c>
      <c r="Y196" s="1">
        <v>300000</v>
      </c>
      <c r="Z196" s="40">
        <v>44653</v>
      </c>
      <c r="AA196" s="1">
        <v>200000</v>
      </c>
      <c r="AB196" s="1">
        <v>140000</v>
      </c>
      <c r="AC196" s="1">
        <v>210000</v>
      </c>
      <c r="AD196" s="1">
        <v>60000</v>
      </c>
      <c r="AE196" s="1">
        <v>60000</v>
      </c>
      <c r="AF196" s="1">
        <v>30000</v>
      </c>
      <c r="AG196" s="7">
        <v>44660</v>
      </c>
      <c r="AH196" s="5">
        <v>300000</v>
      </c>
      <c r="AI196" s="5">
        <v>300000</v>
      </c>
      <c r="AJ196" s="5" t="s">
        <v>38</v>
      </c>
      <c r="AK196" s="5" t="s">
        <v>38</v>
      </c>
      <c r="AL196" s="5" t="s">
        <v>50</v>
      </c>
    </row>
    <row r="197" spans="1:38" s="18" customFormat="1" ht="60" customHeight="1" x14ac:dyDescent="0.25">
      <c r="A197" s="1">
        <f t="shared" ref="A197:A259" si="35">A196+1</f>
        <v>98</v>
      </c>
      <c r="B197" s="1" t="s">
        <v>1676</v>
      </c>
      <c r="C197" s="1" t="s">
        <v>1541</v>
      </c>
      <c r="D197" s="1" t="s">
        <v>1542</v>
      </c>
      <c r="E197" s="97" t="s">
        <v>5802</v>
      </c>
      <c r="F197" s="1" t="s">
        <v>5803</v>
      </c>
      <c r="G197" s="1">
        <v>5</v>
      </c>
      <c r="H197" s="5" t="s">
        <v>5804</v>
      </c>
      <c r="I197" s="5" t="s">
        <v>5805</v>
      </c>
      <c r="J197" s="5" t="s">
        <v>5806</v>
      </c>
      <c r="K197" s="97" t="s">
        <v>5802</v>
      </c>
      <c r="L197" s="1">
        <v>33.389000000000003</v>
      </c>
      <c r="M197" s="1">
        <v>72.474599999999995</v>
      </c>
      <c r="N197" s="1">
        <v>41</v>
      </c>
      <c r="O197" s="7" t="s">
        <v>5807</v>
      </c>
      <c r="P197" s="1">
        <v>0.39</v>
      </c>
      <c r="Q197" s="1" t="s">
        <v>294</v>
      </c>
      <c r="R197" s="1">
        <v>420</v>
      </c>
      <c r="S197" s="1">
        <v>410</v>
      </c>
      <c r="T197" s="1">
        <v>410</v>
      </c>
      <c r="U197" s="1">
        <v>0</v>
      </c>
      <c r="V197" s="1">
        <v>0</v>
      </c>
      <c r="W197" s="1">
        <v>4</v>
      </c>
      <c r="X197" s="47">
        <v>700010001622</v>
      </c>
      <c r="Y197" s="1">
        <v>300000</v>
      </c>
      <c r="Z197" s="7" t="s">
        <v>5808</v>
      </c>
      <c r="AA197" s="1">
        <v>200000</v>
      </c>
      <c r="AB197" s="38">
        <v>140000</v>
      </c>
      <c r="AC197" s="1">
        <v>210000</v>
      </c>
      <c r="AD197" s="1">
        <v>60000</v>
      </c>
      <c r="AE197" s="1">
        <v>60000</v>
      </c>
      <c r="AF197" s="1">
        <v>30000</v>
      </c>
      <c r="AG197" s="40" t="s">
        <v>5809</v>
      </c>
      <c r="AH197" s="1">
        <v>300000</v>
      </c>
      <c r="AI197" s="1">
        <v>300000</v>
      </c>
      <c r="AJ197" s="5" t="s">
        <v>38</v>
      </c>
      <c r="AK197" s="5" t="s">
        <v>38</v>
      </c>
      <c r="AL197" s="5" t="s">
        <v>50</v>
      </c>
    </row>
    <row r="198" spans="1:38" s="18" customFormat="1" ht="60" customHeight="1" x14ac:dyDescent="0.25">
      <c r="A198" s="1">
        <v>98</v>
      </c>
      <c r="B198" s="1" t="s">
        <v>1676</v>
      </c>
      <c r="C198" s="1" t="s">
        <v>1541</v>
      </c>
      <c r="D198" s="1" t="s">
        <v>1549</v>
      </c>
      <c r="E198" s="1" t="s">
        <v>5810</v>
      </c>
      <c r="F198" s="1" t="s">
        <v>5811</v>
      </c>
      <c r="G198" s="1">
        <v>5</v>
      </c>
      <c r="H198" s="5" t="s">
        <v>5812</v>
      </c>
      <c r="I198" s="1" t="s">
        <v>5813</v>
      </c>
      <c r="J198" s="1" t="s">
        <v>5814</v>
      </c>
      <c r="K198" s="1" t="s">
        <v>5810</v>
      </c>
      <c r="L198" s="1">
        <v>44.377313000000001</v>
      </c>
      <c r="M198" s="1">
        <v>72.805892</v>
      </c>
      <c r="N198" s="1">
        <v>10</v>
      </c>
      <c r="O198" s="7" t="s">
        <v>5815</v>
      </c>
      <c r="P198" s="1">
        <v>12</v>
      </c>
      <c r="Q198" s="1" t="s">
        <v>294</v>
      </c>
      <c r="R198" s="1">
        <v>385</v>
      </c>
      <c r="S198" s="1">
        <v>376</v>
      </c>
      <c r="T198" s="1">
        <v>376</v>
      </c>
      <c r="U198" s="1">
        <v>0</v>
      </c>
      <c r="V198" s="1">
        <v>0</v>
      </c>
      <c r="W198" s="1">
        <v>7</v>
      </c>
      <c r="X198" s="47">
        <v>700010001917</v>
      </c>
      <c r="Y198" s="1">
        <v>300000</v>
      </c>
      <c r="Z198" s="7" t="s">
        <v>5816</v>
      </c>
      <c r="AA198" s="1">
        <v>200000</v>
      </c>
      <c r="AB198" s="38">
        <v>140000</v>
      </c>
      <c r="AC198" s="1">
        <v>210000</v>
      </c>
      <c r="AD198" s="1">
        <v>60000</v>
      </c>
      <c r="AE198" s="1">
        <v>60000</v>
      </c>
      <c r="AF198" s="1">
        <v>30000</v>
      </c>
      <c r="AG198" s="40" t="s">
        <v>5817</v>
      </c>
      <c r="AH198" s="1">
        <v>300000</v>
      </c>
      <c r="AI198" s="1">
        <v>300000</v>
      </c>
      <c r="AJ198" s="1"/>
      <c r="AK198" s="5" t="s">
        <v>38</v>
      </c>
      <c r="AL198" s="5" t="s">
        <v>50</v>
      </c>
    </row>
    <row r="199" spans="1:38" s="18" customFormat="1" ht="60" customHeight="1" x14ac:dyDescent="0.25">
      <c r="A199" s="1">
        <f t="shared" si="35"/>
        <v>99</v>
      </c>
      <c r="B199" s="1" t="s">
        <v>1676</v>
      </c>
      <c r="C199" s="1" t="s">
        <v>1549</v>
      </c>
      <c r="D199" s="1" t="s">
        <v>5790</v>
      </c>
      <c r="E199" s="1" t="s">
        <v>5818</v>
      </c>
      <c r="F199" s="1" t="s">
        <v>5819</v>
      </c>
      <c r="G199" s="1">
        <v>5</v>
      </c>
      <c r="H199" s="1" t="s">
        <v>5820</v>
      </c>
      <c r="I199" s="1" t="s">
        <v>5821</v>
      </c>
      <c r="J199" s="12" t="s">
        <v>5822</v>
      </c>
      <c r="K199" s="1" t="s">
        <v>5823</v>
      </c>
      <c r="L199" s="1">
        <v>33.191484000000003</v>
      </c>
      <c r="M199" s="1">
        <v>72.992300999999998</v>
      </c>
      <c r="N199" s="1">
        <v>55</v>
      </c>
      <c r="O199" s="40" t="s">
        <v>5824</v>
      </c>
      <c r="P199" s="1">
        <v>0.42</v>
      </c>
      <c r="Q199" s="1" t="s">
        <v>294</v>
      </c>
      <c r="R199" s="1">
        <v>400</v>
      </c>
      <c r="S199" s="1">
        <v>400</v>
      </c>
      <c r="T199" s="1">
        <v>400</v>
      </c>
      <c r="U199" s="1">
        <v>0</v>
      </c>
      <c r="V199" s="1">
        <v>0</v>
      </c>
      <c r="W199" s="1">
        <v>7</v>
      </c>
      <c r="X199" s="12" t="s">
        <v>5825</v>
      </c>
      <c r="Y199" s="1">
        <v>300000</v>
      </c>
      <c r="Z199" s="40" t="s">
        <v>5824</v>
      </c>
      <c r="AA199" s="1">
        <v>200000</v>
      </c>
      <c r="AB199" s="1">
        <v>140000</v>
      </c>
      <c r="AC199" s="1">
        <v>210000</v>
      </c>
      <c r="AD199" s="1">
        <v>60000</v>
      </c>
      <c r="AE199" s="1">
        <v>60000</v>
      </c>
      <c r="AF199" s="1">
        <v>30000</v>
      </c>
      <c r="AG199" s="1" t="s">
        <v>5826</v>
      </c>
      <c r="AH199" s="5">
        <v>300000</v>
      </c>
      <c r="AI199" s="5">
        <v>300000</v>
      </c>
      <c r="AJ199" s="5" t="s">
        <v>38</v>
      </c>
      <c r="AK199" s="5" t="s">
        <v>38</v>
      </c>
      <c r="AL199" s="5" t="s">
        <v>50</v>
      </c>
    </row>
    <row r="200" spans="1:38" s="18" customFormat="1" ht="60" customHeight="1" x14ac:dyDescent="0.25">
      <c r="A200" s="1">
        <v>99</v>
      </c>
      <c r="B200" s="1" t="s">
        <v>1676</v>
      </c>
      <c r="C200" s="1" t="s">
        <v>1541</v>
      </c>
      <c r="D200" s="1" t="s">
        <v>1542</v>
      </c>
      <c r="E200" s="1" t="s">
        <v>5827</v>
      </c>
      <c r="F200" s="1" t="s">
        <v>5827</v>
      </c>
      <c r="G200" s="1">
        <v>5</v>
      </c>
      <c r="H200" s="5" t="s">
        <v>5828</v>
      </c>
      <c r="I200" s="1" t="s">
        <v>4838</v>
      </c>
      <c r="J200" s="1" t="s">
        <v>5829</v>
      </c>
      <c r="K200" s="1" t="s">
        <v>5830</v>
      </c>
      <c r="L200" s="1">
        <v>32.977800000000002</v>
      </c>
      <c r="M200" s="1">
        <v>72.097939999999994</v>
      </c>
      <c r="N200" s="1">
        <v>20.100000000000001</v>
      </c>
      <c r="O200" s="7">
        <v>45556</v>
      </c>
      <c r="P200" s="1">
        <v>0.42</v>
      </c>
      <c r="Q200" s="1" t="s">
        <v>294</v>
      </c>
      <c r="R200" s="1">
        <v>450</v>
      </c>
      <c r="S200" s="1">
        <v>450</v>
      </c>
      <c r="T200" s="1">
        <v>450</v>
      </c>
      <c r="U200" s="1">
        <v>0</v>
      </c>
      <c r="V200" s="1">
        <v>0</v>
      </c>
      <c r="W200" s="1">
        <v>7</v>
      </c>
      <c r="X200" s="1">
        <v>70010001746</v>
      </c>
      <c r="Y200" s="1">
        <v>300000</v>
      </c>
      <c r="Z200" s="7">
        <v>44460</v>
      </c>
      <c r="AA200" s="1">
        <v>200000</v>
      </c>
      <c r="AB200" s="38">
        <v>140000</v>
      </c>
      <c r="AC200" s="1">
        <v>210000</v>
      </c>
      <c r="AD200" s="38">
        <v>60000</v>
      </c>
      <c r="AE200" s="38">
        <v>60000</v>
      </c>
      <c r="AF200" s="1">
        <v>30000</v>
      </c>
      <c r="AG200" s="40" t="s">
        <v>3309</v>
      </c>
      <c r="AH200" s="1">
        <v>300000</v>
      </c>
      <c r="AI200" s="1">
        <v>300000</v>
      </c>
      <c r="AJ200" s="1" t="s">
        <v>38</v>
      </c>
      <c r="AK200" s="5" t="s">
        <v>38</v>
      </c>
      <c r="AL200" s="1" t="s">
        <v>40</v>
      </c>
    </row>
    <row r="201" spans="1:38" s="18" customFormat="1" ht="60" customHeight="1" x14ac:dyDescent="0.25">
      <c r="A201" s="1">
        <f t="shared" si="35"/>
        <v>100</v>
      </c>
      <c r="B201" s="1" t="s">
        <v>1676</v>
      </c>
      <c r="C201" s="1" t="s">
        <v>1541</v>
      </c>
      <c r="D201" s="1" t="s">
        <v>1542</v>
      </c>
      <c r="E201" s="1" t="s">
        <v>5831</v>
      </c>
      <c r="F201" s="1" t="s">
        <v>5831</v>
      </c>
      <c r="G201" s="1">
        <v>5</v>
      </c>
      <c r="H201" s="5" t="s">
        <v>5832</v>
      </c>
      <c r="I201" s="1" t="s">
        <v>5833</v>
      </c>
      <c r="J201" s="1" t="s">
        <v>5834</v>
      </c>
      <c r="K201" s="1" t="s">
        <v>5835</v>
      </c>
      <c r="L201" s="1">
        <v>33.678736000000001</v>
      </c>
      <c r="M201" s="1">
        <v>72.493030000000005</v>
      </c>
      <c r="N201" s="1">
        <v>18.16</v>
      </c>
      <c r="O201" s="7">
        <v>44397</v>
      </c>
      <c r="P201" s="1">
        <v>0.34</v>
      </c>
      <c r="Q201" s="1" t="s">
        <v>294</v>
      </c>
      <c r="R201" s="1">
        <v>420</v>
      </c>
      <c r="S201" s="1">
        <v>420</v>
      </c>
      <c r="T201" s="1">
        <v>420</v>
      </c>
      <c r="U201" s="1">
        <v>0</v>
      </c>
      <c r="V201" s="1">
        <v>0</v>
      </c>
      <c r="W201" s="1">
        <v>6</v>
      </c>
      <c r="X201" s="1">
        <v>700010001586</v>
      </c>
      <c r="Y201" s="1">
        <v>300000</v>
      </c>
      <c r="Z201" s="7">
        <v>44439</v>
      </c>
      <c r="AA201" s="1">
        <v>200000</v>
      </c>
      <c r="AB201" s="38">
        <v>140000</v>
      </c>
      <c r="AC201" s="1">
        <v>210000</v>
      </c>
      <c r="AD201" s="1">
        <v>60000</v>
      </c>
      <c r="AE201" s="1">
        <v>60000</v>
      </c>
      <c r="AF201" s="1">
        <v>30000</v>
      </c>
      <c r="AG201" s="40" t="s">
        <v>1309</v>
      </c>
      <c r="AH201" s="1">
        <v>300000</v>
      </c>
      <c r="AI201" s="1">
        <v>300000</v>
      </c>
      <c r="AJ201" s="1"/>
      <c r="AK201" s="5" t="s">
        <v>38</v>
      </c>
      <c r="AL201" s="1" t="s">
        <v>40</v>
      </c>
    </row>
    <row r="202" spans="1:38" s="18" customFormat="1" ht="60" customHeight="1" x14ac:dyDescent="0.25">
      <c r="A202" s="1">
        <v>100</v>
      </c>
      <c r="B202" s="1" t="s">
        <v>1676</v>
      </c>
      <c r="C202" s="5" t="s">
        <v>1541</v>
      </c>
      <c r="D202" s="1" t="s">
        <v>1541</v>
      </c>
      <c r="E202" s="1" t="s">
        <v>2981</v>
      </c>
      <c r="F202" s="1" t="s">
        <v>3667</v>
      </c>
      <c r="G202" s="1">
        <v>5</v>
      </c>
      <c r="H202" s="1" t="s">
        <v>5836</v>
      </c>
      <c r="I202" s="1" t="s">
        <v>5837</v>
      </c>
      <c r="J202" s="12" t="s">
        <v>5838</v>
      </c>
      <c r="K202" s="1" t="s">
        <v>2981</v>
      </c>
      <c r="L202" s="1">
        <v>33.422514999999997</v>
      </c>
      <c r="M202" s="1">
        <v>72.959903999999995</v>
      </c>
      <c r="N202" s="1">
        <v>80</v>
      </c>
      <c r="O202" s="12" t="s">
        <v>5839</v>
      </c>
      <c r="P202" s="1">
        <v>0.32</v>
      </c>
      <c r="Q202" s="5" t="s">
        <v>294</v>
      </c>
      <c r="R202" s="1">
        <v>427</v>
      </c>
      <c r="S202" s="1">
        <v>427</v>
      </c>
      <c r="T202" s="1">
        <v>427</v>
      </c>
      <c r="U202" s="5">
        <v>0</v>
      </c>
      <c r="V202" s="5">
        <v>0</v>
      </c>
      <c r="W202" s="1">
        <v>7</v>
      </c>
      <c r="X202" s="12" t="s">
        <v>5840</v>
      </c>
      <c r="Y202" s="5">
        <v>300000</v>
      </c>
      <c r="Z202" s="1" t="s">
        <v>5839</v>
      </c>
      <c r="AA202" s="36">
        <v>200000</v>
      </c>
      <c r="AB202" s="5">
        <v>140000</v>
      </c>
      <c r="AC202" s="5">
        <v>210000</v>
      </c>
      <c r="AD202" s="36">
        <v>60000</v>
      </c>
      <c r="AE202" s="36">
        <v>60000</v>
      </c>
      <c r="AF202" s="5">
        <v>30000</v>
      </c>
      <c r="AG202" s="1" t="s">
        <v>2335</v>
      </c>
      <c r="AH202" s="5">
        <v>300000</v>
      </c>
      <c r="AI202" s="5">
        <v>300000</v>
      </c>
      <c r="AJ202" s="1"/>
      <c r="AK202" s="5" t="s">
        <v>38</v>
      </c>
      <c r="AL202" s="1" t="s">
        <v>40</v>
      </c>
    </row>
    <row r="203" spans="1:38" s="18" customFormat="1" ht="60" customHeight="1" x14ac:dyDescent="0.25">
      <c r="A203" s="1">
        <f t="shared" si="35"/>
        <v>101</v>
      </c>
      <c r="B203" s="1" t="s">
        <v>1676</v>
      </c>
      <c r="C203" s="5" t="s">
        <v>1541</v>
      </c>
      <c r="D203" s="1" t="s">
        <v>1541</v>
      </c>
      <c r="E203" s="1" t="s">
        <v>2981</v>
      </c>
      <c r="F203" s="1" t="s">
        <v>3667</v>
      </c>
      <c r="G203" s="1">
        <v>5</v>
      </c>
      <c r="H203" s="1" t="s">
        <v>5841</v>
      </c>
      <c r="I203" s="1" t="s">
        <v>2991</v>
      </c>
      <c r="J203" s="12" t="s">
        <v>5842</v>
      </c>
      <c r="K203" s="1" t="s">
        <v>2981</v>
      </c>
      <c r="L203" s="1">
        <v>33.425651000000002</v>
      </c>
      <c r="M203" s="1">
        <v>72.969173999999995</v>
      </c>
      <c r="N203" s="1">
        <v>88</v>
      </c>
      <c r="O203" s="40">
        <v>44907</v>
      </c>
      <c r="P203" s="1">
        <v>0.52</v>
      </c>
      <c r="Q203" s="5" t="s">
        <v>294</v>
      </c>
      <c r="R203" s="1">
        <v>360</v>
      </c>
      <c r="S203" s="1">
        <v>360</v>
      </c>
      <c r="T203" s="1">
        <v>360</v>
      </c>
      <c r="U203" s="5">
        <v>0</v>
      </c>
      <c r="V203" s="5">
        <v>0</v>
      </c>
      <c r="W203" s="1">
        <v>4</v>
      </c>
      <c r="X203" s="12" t="s">
        <v>5843</v>
      </c>
      <c r="Y203" s="5">
        <v>300000</v>
      </c>
      <c r="Z203" s="7">
        <v>44907</v>
      </c>
      <c r="AA203" s="36">
        <v>200000</v>
      </c>
      <c r="AB203" s="5">
        <v>140000</v>
      </c>
      <c r="AC203" s="5">
        <v>210000</v>
      </c>
      <c r="AD203" s="36">
        <v>60000</v>
      </c>
      <c r="AE203" s="36">
        <v>60000</v>
      </c>
      <c r="AF203" s="5">
        <v>30000</v>
      </c>
      <c r="AG203" s="1" t="s">
        <v>5826</v>
      </c>
      <c r="AH203" s="5">
        <v>300000</v>
      </c>
      <c r="AI203" s="5">
        <v>300000</v>
      </c>
      <c r="AJ203" s="1"/>
      <c r="AK203" s="5" t="s">
        <v>38</v>
      </c>
      <c r="AL203" s="1" t="s">
        <v>40</v>
      </c>
    </row>
    <row r="204" spans="1:38" s="18" customFormat="1" ht="60" customHeight="1" x14ac:dyDescent="0.25">
      <c r="A204" s="1">
        <v>101</v>
      </c>
      <c r="B204" s="1" t="s">
        <v>1676</v>
      </c>
      <c r="C204" s="1" t="s">
        <v>1482</v>
      </c>
      <c r="D204" s="1" t="s">
        <v>1489</v>
      </c>
      <c r="E204" s="1" t="s">
        <v>5844</v>
      </c>
      <c r="F204" s="1" t="s">
        <v>5845</v>
      </c>
      <c r="G204" s="1">
        <v>5</v>
      </c>
      <c r="H204" s="1" t="s">
        <v>5846</v>
      </c>
      <c r="I204" s="1" t="s">
        <v>5847</v>
      </c>
      <c r="J204" s="1" t="s">
        <v>5848</v>
      </c>
      <c r="K204" s="1" t="s">
        <v>5849</v>
      </c>
      <c r="L204" s="1">
        <v>32.244950000000003</v>
      </c>
      <c r="M204" s="1">
        <v>74.530608000000001</v>
      </c>
      <c r="N204" s="1">
        <v>96</v>
      </c>
      <c r="O204" s="1" t="s">
        <v>5413</v>
      </c>
      <c r="P204" s="1">
        <v>0.88</v>
      </c>
      <c r="Q204" s="1" t="s">
        <v>294</v>
      </c>
      <c r="R204" s="1">
        <v>305</v>
      </c>
      <c r="S204" s="1">
        <v>305</v>
      </c>
      <c r="T204" s="4">
        <f t="shared" ref="T204" si="36">R204</f>
        <v>305</v>
      </c>
      <c r="U204" s="4">
        <v>0</v>
      </c>
      <c r="V204" s="4">
        <v>0</v>
      </c>
      <c r="W204" s="1" t="s">
        <v>2729</v>
      </c>
      <c r="X204" s="1">
        <v>279221191</v>
      </c>
      <c r="Y204" s="1">
        <v>300000</v>
      </c>
      <c r="Z204" s="1" t="s">
        <v>1178</v>
      </c>
      <c r="AA204" s="1">
        <v>200000</v>
      </c>
      <c r="AB204" s="1">
        <v>140000</v>
      </c>
      <c r="AC204" s="1">
        <v>210000</v>
      </c>
      <c r="AD204" s="1">
        <v>60000</v>
      </c>
      <c r="AE204" s="1">
        <v>60000</v>
      </c>
      <c r="AF204" s="1">
        <v>30000</v>
      </c>
      <c r="AG204" s="1" t="s">
        <v>5850</v>
      </c>
      <c r="AH204" s="5">
        <v>300000</v>
      </c>
      <c r="AI204" s="1">
        <v>300000</v>
      </c>
      <c r="AJ204" s="5">
        <f t="shared" ref="AJ204:AJ215" si="37">AI204-AI204</f>
        <v>0</v>
      </c>
      <c r="AK204" s="5" t="s">
        <v>38</v>
      </c>
      <c r="AL204" s="1" t="s">
        <v>50</v>
      </c>
    </row>
    <row r="205" spans="1:38" s="18" customFormat="1" ht="60" customHeight="1" x14ac:dyDescent="0.25">
      <c r="A205" s="1">
        <f t="shared" si="35"/>
        <v>102</v>
      </c>
      <c r="B205" s="4" t="s">
        <v>1676</v>
      </c>
      <c r="C205" s="4" t="s">
        <v>5851</v>
      </c>
      <c r="D205" s="4" t="s">
        <v>5851</v>
      </c>
      <c r="E205" s="4" t="s">
        <v>5852</v>
      </c>
      <c r="F205" s="4" t="s">
        <v>5853</v>
      </c>
      <c r="G205" s="4">
        <v>5</v>
      </c>
      <c r="H205" s="4" t="s">
        <v>5854</v>
      </c>
      <c r="I205" s="4" t="s">
        <v>5855</v>
      </c>
      <c r="J205" s="4">
        <v>3216163483</v>
      </c>
      <c r="K205" s="4" t="s">
        <v>5851</v>
      </c>
      <c r="L205" s="4">
        <v>32.481416000000003</v>
      </c>
      <c r="M205" s="4">
        <v>74.395660000000007</v>
      </c>
      <c r="N205" s="4">
        <v>96</v>
      </c>
      <c r="O205" s="4" t="s">
        <v>3965</v>
      </c>
      <c r="P205" s="4">
        <v>1</v>
      </c>
      <c r="Q205" s="4" t="s">
        <v>355</v>
      </c>
      <c r="R205" s="4">
        <v>253</v>
      </c>
      <c r="S205" s="4">
        <f t="shared" ref="S205:T212" si="38">R205</f>
        <v>253</v>
      </c>
      <c r="T205" s="4">
        <f t="shared" si="38"/>
        <v>253</v>
      </c>
      <c r="U205" s="4">
        <v>16</v>
      </c>
      <c r="V205" s="4">
        <v>16</v>
      </c>
      <c r="W205" s="4">
        <v>0</v>
      </c>
      <c r="X205" s="4">
        <v>7900497003</v>
      </c>
      <c r="Y205" s="1">
        <v>300000</v>
      </c>
      <c r="Z205" s="4" t="s">
        <v>3965</v>
      </c>
      <c r="AA205" s="4">
        <v>200000</v>
      </c>
      <c r="AB205" s="4">
        <v>140000</v>
      </c>
      <c r="AC205" s="4">
        <v>210000</v>
      </c>
      <c r="AD205" s="4">
        <v>60000</v>
      </c>
      <c r="AE205" s="4">
        <v>60000</v>
      </c>
      <c r="AF205" s="4">
        <v>30000</v>
      </c>
      <c r="AG205" s="46">
        <v>44745</v>
      </c>
      <c r="AH205" s="4">
        <v>300000</v>
      </c>
      <c r="AI205" s="4">
        <v>300000</v>
      </c>
      <c r="AJ205" s="5">
        <f t="shared" si="37"/>
        <v>0</v>
      </c>
      <c r="AK205" s="5" t="s">
        <v>38</v>
      </c>
      <c r="AL205" s="1" t="s">
        <v>50</v>
      </c>
    </row>
    <row r="206" spans="1:38" s="18" customFormat="1" ht="60" customHeight="1" x14ac:dyDescent="0.25">
      <c r="A206" s="1">
        <v>102</v>
      </c>
      <c r="B206" s="4" t="s">
        <v>1676</v>
      </c>
      <c r="C206" s="4" t="s">
        <v>5851</v>
      </c>
      <c r="D206" s="4" t="s">
        <v>1482</v>
      </c>
      <c r="E206" s="4" t="s">
        <v>5856</v>
      </c>
      <c r="F206" s="4" t="s">
        <v>5857</v>
      </c>
      <c r="G206" s="4">
        <v>5</v>
      </c>
      <c r="H206" s="4" t="s">
        <v>5858</v>
      </c>
      <c r="I206" s="4" t="s">
        <v>5859</v>
      </c>
      <c r="J206" s="4" t="s">
        <v>5860</v>
      </c>
      <c r="K206" s="4" t="s">
        <v>5857</v>
      </c>
      <c r="L206" s="1">
        <v>32.415152999999997</v>
      </c>
      <c r="M206" s="1">
        <v>74.312330000000003</v>
      </c>
      <c r="N206" s="4">
        <v>72</v>
      </c>
      <c r="O206" s="46">
        <v>44418</v>
      </c>
      <c r="P206" s="4">
        <v>0.88</v>
      </c>
      <c r="Q206" s="4" t="s">
        <v>294</v>
      </c>
      <c r="R206" s="4">
        <v>330</v>
      </c>
      <c r="S206" s="4">
        <f t="shared" si="38"/>
        <v>330</v>
      </c>
      <c r="T206" s="4">
        <f t="shared" si="38"/>
        <v>330</v>
      </c>
      <c r="U206" s="4">
        <v>0</v>
      </c>
      <c r="V206" s="4">
        <v>0</v>
      </c>
      <c r="W206" s="4">
        <v>0</v>
      </c>
      <c r="X206" s="4">
        <v>274559068</v>
      </c>
      <c r="Y206" s="1">
        <v>300000</v>
      </c>
      <c r="Z206" s="46">
        <v>44510</v>
      </c>
      <c r="AA206" s="4">
        <v>200000</v>
      </c>
      <c r="AB206" s="4">
        <v>140000</v>
      </c>
      <c r="AC206" s="4">
        <v>210000</v>
      </c>
      <c r="AD206" s="4">
        <v>60000</v>
      </c>
      <c r="AE206" s="4">
        <v>60000</v>
      </c>
      <c r="AF206" s="4">
        <v>30000</v>
      </c>
      <c r="AG206" s="46">
        <v>44564</v>
      </c>
      <c r="AH206" s="4">
        <v>300000</v>
      </c>
      <c r="AI206" s="4">
        <v>300000</v>
      </c>
      <c r="AJ206" s="5">
        <f t="shared" si="37"/>
        <v>0</v>
      </c>
      <c r="AK206" s="5" t="s">
        <v>38</v>
      </c>
      <c r="AL206" s="1" t="s">
        <v>50</v>
      </c>
    </row>
    <row r="207" spans="1:38" s="18" customFormat="1" ht="60" customHeight="1" x14ac:dyDescent="0.25">
      <c r="A207" s="1">
        <f t="shared" si="35"/>
        <v>103</v>
      </c>
      <c r="B207" s="4" t="s">
        <v>1676</v>
      </c>
      <c r="C207" s="4" t="s">
        <v>5851</v>
      </c>
      <c r="D207" s="4" t="s">
        <v>1482</v>
      </c>
      <c r="E207" s="4" t="s">
        <v>5856</v>
      </c>
      <c r="F207" s="4" t="s">
        <v>5857</v>
      </c>
      <c r="G207" s="4">
        <v>5</v>
      </c>
      <c r="H207" s="4" t="s">
        <v>5861</v>
      </c>
      <c r="I207" s="4" t="s">
        <v>5862</v>
      </c>
      <c r="J207" s="4" t="s">
        <v>5863</v>
      </c>
      <c r="K207" s="4" t="s">
        <v>5857</v>
      </c>
      <c r="L207" s="1">
        <v>32.404142</v>
      </c>
      <c r="M207" s="1">
        <v>74.312528999999998</v>
      </c>
      <c r="N207" s="4">
        <v>128</v>
      </c>
      <c r="O207" s="46">
        <v>44449</v>
      </c>
      <c r="P207" s="4">
        <v>0.88</v>
      </c>
      <c r="Q207" s="4" t="s">
        <v>294</v>
      </c>
      <c r="R207" s="4">
        <v>330</v>
      </c>
      <c r="S207" s="4">
        <f t="shared" si="38"/>
        <v>330</v>
      </c>
      <c r="T207" s="4">
        <f t="shared" si="38"/>
        <v>330</v>
      </c>
      <c r="U207" s="4">
        <v>0</v>
      </c>
      <c r="V207" s="4">
        <v>0</v>
      </c>
      <c r="W207" s="4">
        <v>0</v>
      </c>
      <c r="X207" s="4">
        <v>274160499</v>
      </c>
      <c r="Y207" s="1">
        <v>300000</v>
      </c>
      <c r="Z207" s="46">
        <v>44510</v>
      </c>
      <c r="AA207" s="4">
        <v>200000</v>
      </c>
      <c r="AB207" s="4">
        <v>140000</v>
      </c>
      <c r="AC207" s="4">
        <v>210000</v>
      </c>
      <c r="AD207" s="4">
        <v>60000</v>
      </c>
      <c r="AE207" s="4">
        <v>60000</v>
      </c>
      <c r="AF207" s="4">
        <v>30000</v>
      </c>
      <c r="AG207" s="46">
        <v>44564</v>
      </c>
      <c r="AH207" s="4">
        <v>300000</v>
      </c>
      <c r="AI207" s="4">
        <v>300000</v>
      </c>
      <c r="AJ207" s="5">
        <f t="shared" si="37"/>
        <v>0</v>
      </c>
      <c r="AK207" s="5" t="s">
        <v>38</v>
      </c>
      <c r="AL207" s="1" t="s">
        <v>50</v>
      </c>
    </row>
    <row r="208" spans="1:38" s="18" customFormat="1" ht="60" customHeight="1" x14ac:dyDescent="0.25">
      <c r="A208" s="1">
        <v>103</v>
      </c>
      <c r="B208" s="4" t="s">
        <v>1676</v>
      </c>
      <c r="C208" s="4" t="s">
        <v>5851</v>
      </c>
      <c r="D208" s="4" t="s">
        <v>3704</v>
      </c>
      <c r="E208" s="4" t="s">
        <v>5864</v>
      </c>
      <c r="F208" s="4" t="s">
        <v>5864</v>
      </c>
      <c r="G208" s="4">
        <v>5</v>
      </c>
      <c r="H208" s="4" t="s">
        <v>5865</v>
      </c>
      <c r="I208" s="4" t="s">
        <v>5866</v>
      </c>
      <c r="J208" s="4" t="s">
        <v>5867</v>
      </c>
      <c r="K208" s="4" t="s">
        <v>5864</v>
      </c>
      <c r="L208" s="1">
        <v>32.305658000000001</v>
      </c>
      <c r="M208" s="1">
        <v>74.235659999999996</v>
      </c>
      <c r="N208" s="4">
        <v>80</v>
      </c>
      <c r="O208" s="46">
        <v>44326</v>
      </c>
      <c r="P208" s="4">
        <v>0.88</v>
      </c>
      <c r="Q208" s="4" t="s">
        <v>294</v>
      </c>
      <c r="R208" s="4">
        <v>345</v>
      </c>
      <c r="S208" s="4">
        <f t="shared" si="38"/>
        <v>345</v>
      </c>
      <c r="T208" s="4">
        <f t="shared" si="38"/>
        <v>345</v>
      </c>
      <c r="U208" s="4">
        <v>0</v>
      </c>
      <c r="V208" s="4">
        <v>0</v>
      </c>
      <c r="W208" s="4">
        <v>5</v>
      </c>
      <c r="X208" s="4">
        <v>78898110016</v>
      </c>
      <c r="Y208" s="1">
        <v>300000</v>
      </c>
      <c r="Z208" s="46">
        <v>44387</v>
      </c>
      <c r="AA208" s="4">
        <v>200000</v>
      </c>
      <c r="AB208" s="4">
        <v>140000</v>
      </c>
      <c r="AC208" s="4">
        <v>210000</v>
      </c>
      <c r="AD208" s="4">
        <v>60000</v>
      </c>
      <c r="AE208" s="4">
        <v>60000</v>
      </c>
      <c r="AF208" s="4">
        <v>300000</v>
      </c>
      <c r="AG208" s="46">
        <v>44835</v>
      </c>
      <c r="AH208" s="4">
        <v>300000</v>
      </c>
      <c r="AI208" s="4">
        <v>300000</v>
      </c>
      <c r="AJ208" s="5">
        <f t="shared" si="37"/>
        <v>0</v>
      </c>
      <c r="AK208" s="5" t="s">
        <v>38</v>
      </c>
      <c r="AL208" s="1" t="s">
        <v>50</v>
      </c>
    </row>
    <row r="209" spans="1:38" s="18" customFormat="1" ht="60" customHeight="1" x14ac:dyDescent="0.25">
      <c r="A209" s="1">
        <f t="shared" si="35"/>
        <v>104</v>
      </c>
      <c r="B209" s="4" t="s">
        <v>1676</v>
      </c>
      <c r="C209" s="4" t="s">
        <v>5851</v>
      </c>
      <c r="D209" s="4" t="s">
        <v>3704</v>
      </c>
      <c r="E209" s="4" t="s">
        <v>3704</v>
      </c>
      <c r="F209" s="4" t="s">
        <v>3704</v>
      </c>
      <c r="G209" s="4">
        <v>5</v>
      </c>
      <c r="H209" s="4" t="s">
        <v>5868</v>
      </c>
      <c r="I209" s="4" t="s">
        <v>5869</v>
      </c>
      <c r="J209" s="4" t="s">
        <v>5870</v>
      </c>
      <c r="K209" s="4" t="s">
        <v>3704</v>
      </c>
      <c r="L209" s="1">
        <v>32.283335999999998</v>
      </c>
      <c r="M209" s="1">
        <v>74.214042000000006</v>
      </c>
      <c r="N209" s="4">
        <v>96</v>
      </c>
      <c r="O209" s="46">
        <v>44326</v>
      </c>
      <c r="P209" s="4">
        <v>0.88</v>
      </c>
      <c r="Q209" s="4" t="s">
        <v>1317</v>
      </c>
      <c r="R209" s="4">
        <v>395</v>
      </c>
      <c r="S209" s="4">
        <f>R209</f>
        <v>395</v>
      </c>
      <c r="T209" s="4">
        <f t="shared" si="38"/>
        <v>395</v>
      </c>
      <c r="U209" s="4">
        <v>8</v>
      </c>
      <c r="V209" s="4">
        <v>8</v>
      </c>
      <c r="W209" s="4">
        <v>0</v>
      </c>
      <c r="X209" s="4">
        <v>1007355815</v>
      </c>
      <c r="Y209" s="1">
        <v>300000</v>
      </c>
      <c r="Z209" s="46">
        <v>44387</v>
      </c>
      <c r="AA209" s="4">
        <v>200000</v>
      </c>
      <c r="AB209" s="4">
        <v>140000</v>
      </c>
      <c r="AC209" s="4">
        <v>210000</v>
      </c>
      <c r="AD209" s="4">
        <v>60000</v>
      </c>
      <c r="AE209" s="4">
        <v>60000</v>
      </c>
      <c r="AF209" s="4">
        <v>30000</v>
      </c>
      <c r="AG209" s="46">
        <v>44835</v>
      </c>
      <c r="AH209" s="4">
        <v>300000</v>
      </c>
      <c r="AI209" s="4">
        <v>300000</v>
      </c>
      <c r="AJ209" s="5">
        <f t="shared" si="37"/>
        <v>0</v>
      </c>
      <c r="AK209" s="5" t="s">
        <v>38</v>
      </c>
      <c r="AL209" s="1" t="s">
        <v>50</v>
      </c>
    </row>
    <row r="210" spans="1:38" s="18" customFormat="1" ht="60" customHeight="1" x14ac:dyDescent="0.25">
      <c r="A210" s="1">
        <v>104</v>
      </c>
      <c r="B210" s="4" t="s">
        <v>1676</v>
      </c>
      <c r="C210" s="4" t="s">
        <v>5851</v>
      </c>
      <c r="D210" s="4" t="s">
        <v>5851</v>
      </c>
      <c r="E210" s="4" t="s">
        <v>5871</v>
      </c>
      <c r="F210" s="4" t="s">
        <v>5871</v>
      </c>
      <c r="G210" s="4">
        <v>5</v>
      </c>
      <c r="H210" s="4" t="s">
        <v>5872</v>
      </c>
      <c r="I210" s="4" t="s">
        <v>5873</v>
      </c>
      <c r="J210" s="4">
        <v>3338621415</v>
      </c>
      <c r="K210" s="4" t="s">
        <v>5874</v>
      </c>
      <c r="L210" s="1">
        <v>32.632128999999999</v>
      </c>
      <c r="M210" s="1">
        <v>74.581901999999999</v>
      </c>
      <c r="N210" s="4">
        <v>104</v>
      </c>
      <c r="O210" s="4" t="s">
        <v>5875</v>
      </c>
      <c r="P210" s="4">
        <v>0.88</v>
      </c>
      <c r="Q210" s="4" t="s">
        <v>1317</v>
      </c>
      <c r="R210" s="4">
        <v>390</v>
      </c>
      <c r="S210" s="4">
        <f t="shared" si="38"/>
        <v>390</v>
      </c>
      <c r="T210" s="4">
        <f>S210</f>
        <v>390</v>
      </c>
      <c r="U210" s="4">
        <v>14</v>
      </c>
      <c r="V210" s="4">
        <v>14</v>
      </c>
      <c r="W210" s="4">
        <v>7</v>
      </c>
      <c r="X210" s="4">
        <v>10201165</v>
      </c>
      <c r="Y210" s="1">
        <v>300000</v>
      </c>
      <c r="Z210" s="4" t="s">
        <v>5876</v>
      </c>
      <c r="AA210" s="4">
        <v>200000</v>
      </c>
      <c r="AB210" s="4">
        <v>140000</v>
      </c>
      <c r="AC210" s="4">
        <v>210000</v>
      </c>
      <c r="AD210" s="4">
        <v>60000</v>
      </c>
      <c r="AE210" s="4">
        <v>60000</v>
      </c>
      <c r="AF210" s="4">
        <v>30000</v>
      </c>
      <c r="AG210" s="4" t="s">
        <v>5877</v>
      </c>
      <c r="AH210" s="4">
        <v>300000</v>
      </c>
      <c r="AI210" s="4">
        <v>300000</v>
      </c>
      <c r="AJ210" s="5">
        <f t="shared" si="37"/>
        <v>0</v>
      </c>
      <c r="AK210" s="5" t="s">
        <v>38</v>
      </c>
      <c r="AL210" s="1" t="s">
        <v>50</v>
      </c>
    </row>
    <row r="211" spans="1:38" s="18" customFormat="1" ht="60" customHeight="1" x14ac:dyDescent="0.25">
      <c r="A211" s="1">
        <f t="shared" si="35"/>
        <v>105</v>
      </c>
      <c r="B211" s="4" t="s">
        <v>1676</v>
      </c>
      <c r="C211" s="4" t="s">
        <v>5851</v>
      </c>
      <c r="D211" s="4" t="s">
        <v>3704</v>
      </c>
      <c r="E211" s="4" t="s">
        <v>3704</v>
      </c>
      <c r="F211" s="4" t="s">
        <v>3704</v>
      </c>
      <c r="G211" s="4">
        <v>5</v>
      </c>
      <c r="H211" s="4" t="s">
        <v>5878</v>
      </c>
      <c r="I211" s="4" t="s">
        <v>5879</v>
      </c>
      <c r="J211" s="4" t="s">
        <v>5880</v>
      </c>
      <c r="K211" s="4" t="s">
        <v>3704</v>
      </c>
      <c r="L211" s="4">
        <v>32.283537000000003</v>
      </c>
      <c r="M211" s="4">
        <v>74.214547999999994</v>
      </c>
      <c r="N211" s="4">
        <v>96</v>
      </c>
      <c r="O211" s="46">
        <v>44835</v>
      </c>
      <c r="P211" s="4">
        <v>0.88</v>
      </c>
      <c r="Q211" s="4" t="s">
        <v>294</v>
      </c>
      <c r="R211" s="4">
        <v>316</v>
      </c>
      <c r="S211" s="4">
        <f t="shared" si="38"/>
        <v>316</v>
      </c>
      <c r="T211" s="4">
        <f>S211</f>
        <v>316</v>
      </c>
      <c r="U211" s="4">
        <v>0</v>
      </c>
      <c r="V211" s="4">
        <v>0</v>
      </c>
      <c r="W211" s="4">
        <v>0</v>
      </c>
      <c r="X211" s="4">
        <v>44000012</v>
      </c>
      <c r="Y211" s="1">
        <v>300000</v>
      </c>
      <c r="Z211" s="4" t="s">
        <v>5881</v>
      </c>
      <c r="AA211" s="4">
        <v>200000</v>
      </c>
      <c r="AB211" s="4">
        <v>140000</v>
      </c>
      <c r="AC211" s="4">
        <v>210000</v>
      </c>
      <c r="AD211" s="4">
        <v>60000</v>
      </c>
      <c r="AE211" s="4">
        <v>60000</v>
      </c>
      <c r="AF211" s="4">
        <v>30000</v>
      </c>
      <c r="AG211" s="4" t="s">
        <v>5877</v>
      </c>
      <c r="AH211" s="4">
        <v>300000</v>
      </c>
      <c r="AI211" s="4">
        <v>300000</v>
      </c>
      <c r="AJ211" s="5">
        <f t="shared" si="37"/>
        <v>0</v>
      </c>
      <c r="AK211" s="5" t="s">
        <v>38</v>
      </c>
      <c r="AL211" s="1" t="s">
        <v>50</v>
      </c>
    </row>
    <row r="212" spans="1:38" s="18" customFormat="1" ht="60" customHeight="1" x14ac:dyDescent="0.25">
      <c r="A212" s="1">
        <v>105</v>
      </c>
      <c r="B212" s="4" t="s">
        <v>1676</v>
      </c>
      <c r="C212" s="4" t="s">
        <v>1482</v>
      </c>
      <c r="D212" s="4" t="s">
        <v>3704</v>
      </c>
      <c r="E212" s="4" t="s">
        <v>5882</v>
      </c>
      <c r="F212" s="4" t="s">
        <v>5883</v>
      </c>
      <c r="G212" s="4">
        <v>5</v>
      </c>
      <c r="H212" s="4" t="s">
        <v>5884</v>
      </c>
      <c r="I212" s="4" t="s">
        <v>5885</v>
      </c>
      <c r="J212" s="4" t="s">
        <v>5886</v>
      </c>
      <c r="K212" s="4" t="s">
        <v>5887</v>
      </c>
      <c r="L212" s="27">
        <v>32.342920999999997</v>
      </c>
      <c r="M212" s="27">
        <v>74.175556999999998</v>
      </c>
      <c r="N212" s="4">
        <v>96</v>
      </c>
      <c r="O212" s="4" t="s">
        <v>3970</v>
      </c>
      <c r="P212" s="4">
        <v>0.88</v>
      </c>
      <c r="Q212" s="4" t="s">
        <v>1317</v>
      </c>
      <c r="R212" s="4">
        <v>348</v>
      </c>
      <c r="S212" s="4">
        <f t="shared" si="38"/>
        <v>348</v>
      </c>
      <c r="T212" s="4">
        <f>S212</f>
        <v>348</v>
      </c>
      <c r="U212" s="4">
        <v>13</v>
      </c>
      <c r="V212" s="4">
        <v>13</v>
      </c>
      <c r="W212" s="4">
        <v>6</v>
      </c>
      <c r="X212" s="4">
        <v>8594530010</v>
      </c>
      <c r="Y212" s="2">
        <v>300000</v>
      </c>
      <c r="Z212" s="4" t="s">
        <v>5888</v>
      </c>
      <c r="AA212" s="4">
        <v>200000</v>
      </c>
      <c r="AB212" s="4">
        <v>140000</v>
      </c>
      <c r="AC212" s="4">
        <v>210000</v>
      </c>
      <c r="AD212" s="4">
        <v>60000</v>
      </c>
      <c r="AE212" s="4">
        <v>60000</v>
      </c>
      <c r="AF212" s="4">
        <v>0</v>
      </c>
      <c r="AG212" s="14" t="s">
        <v>5889</v>
      </c>
      <c r="AH212" s="4">
        <v>300000</v>
      </c>
      <c r="AI212" s="4">
        <v>300000</v>
      </c>
      <c r="AJ212" s="5">
        <f t="shared" si="37"/>
        <v>0</v>
      </c>
      <c r="AK212" s="5" t="s">
        <v>38</v>
      </c>
      <c r="AL212" s="1" t="s">
        <v>50</v>
      </c>
    </row>
    <row r="213" spans="1:38" s="18" customFormat="1" ht="60" customHeight="1" x14ac:dyDescent="0.25">
      <c r="A213" s="1">
        <f t="shared" si="35"/>
        <v>106</v>
      </c>
      <c r="B213" s="4" t="s">
        <v>1676</v>
      </c>
      <c r="C213" s="4" t="s">
        <v>1482</v>
      </c>
      <c r="D213" s="4" t="s">
        <v>5890</v>
      </c>
      <c r="E213" s="4" t="s">
        <v>5891</v>
      </c>
      <c r="F213" s="4" t="s">
        <v>5892</v>
      </c>
      <c r="G213" s="4">
        <v>5</v>
      </c>
      <c r="H213" s="4" t="s">
        <v>5893</v>
      </c>
      <c r="I213" s="4" t="s">
        <v>5894</v>
      </c>
      <c r="J213" s="4" t="s">
        <v>5895</v>
      </c>
      <c r="K213" s="4" t="s">
        <v>5896</v>
      </c>
      <c r="L213" s="4">
        <v>32.113436</v>
      </c>
      <c r="M213" s="4">
        <v>74.214543000000006</v>
      </c>
      <c r="N213" s="4">
        <v>96</v>
      </c>
      <c r="O213" s="46">
        <v>44836</v>
      </c>
      <c r="P213" s="4">
        <v>0.88</v>
      </c>
      <c r="Q213" s="4" t="s">
        <v>294</v>
      </c>
      <c r="R213" s="4">
        <v>340</v>
      </c>
      <c r="S213" s="4">
        <f>R213</f>
        <v>340</v>
      </c>
      <c r="T213" s="4">
        <f t="shared" ref="T213" si="39">S213</f>
        <v>340</v>
      </c>
      <c r="U213" s="4">
        <v>0</v>
      </c>
      <c r="V213" s="4">
        <v>0</v>
      </c>
      <c r="W213" s="4">
        <v>6</v>
      </c>
      <c r="X213" s="20">
        <v>6050240588900010</v>
      </c>
      <c r="Y213" s="4">
        <v>300000</v>
      </c>
      <c r="Z213" s="46">
        <v>44897</v>
      </c>
      <c r="AA213" s="4">
        <v>200000</v>
      </c>
      <c r="AB213" s="4">
        <v>140000</v>
      </c>
      <c r="AC213" s="4">
        <v>210000</v>
      </c>
      <c r="AD213" s="4">
        <v>60000</v>
      </c>
      <c r="AE213" s="4">
        <v>60000</v>
      </c>
      <c r="AF213" s="4">
        <v>30000</v>
      </c>
      <c r="AG213" s="4" t="s">
        <v>5897</v>
      </c>
      <c r="AH213" s="5">
        <v>300000</v>
      </c>
      <c r="AI213" s="4">
        <v>300000</v>
      </c>
      <c r="AJ213" s="5">
        <f t="shared" si="37"/>
        <v>0</v>
      </c>
      <c r="AK213" s="5" t="s">
        <v>38</v>
      </c>
      <c r="AL213" s="1" t="s">
        <v>50</v>
      </c>
    </row>
    <row r="214" spans="1:38" s="18" customFormat="1" ht="60" customHeight="1" x14ac:dyDescent="0.25">
      <c r="A214" s="1">
        <v>106</v>
      </c>
      <c r="B214" s="5" t="s">
        <v>1676</v>
      </c>
      <c r="C214" s="5" t="s">
        <v>1482</v>
      </c>
      <c r="D214" s="5" t="s">
        <v>1489</v>
      </c>
      <c r="E214" s="5" t="s">
        <v>5898</v>
      </c>
      <c r="F214" s="5" t="s">
        <v>5899</v>
      </c>
      <c r="G214" s="5">
        <v>5</v>
      </c>
      <c r="H214" s="5" t="s">
        <v>5900</v>
      </c>
      <c r="I214" s="5" t="s">
        <v>5901</v>
      </c>
      <c r="J214" s="5">
        <v>3338604629</v>
      </c>
      <c r="K214" s="5" t="s">
        <v>5902</v>
      </c>
      <c r="L214" s="5">
        <v>32.210306000000003</v>
      </c>
      <c r="M214" s="5" t="s">
        <v>5903</v>
      </c>
      <c r="N214" s="5">
        <v>96</v>
      </c>
      <c r="O214" s="5" t="s">
        <v>3970</v>
      </c>
      <c r="P214" s="5">
        <v>0.88</v>
      </c>
      <c r="Q214" s="5" t="s">
        <v>1317</v>
      </c>
      <c r="R214" s="5">
        <v>330</v>
      </c>
      <c r="S214" s="5">
        <f t="shared" ref="S214:T215" si="40">R214</f>
        <v>330</v>
      </c>
      <c r="T214" s="4">
        <f t="shared" si="40"/>
        <v>330</v>
      </c>
      <c r="U214" s="4">
        <v>0</v>
      </c>
      <c r="V214" s="4">
        <v>0</v>
      </c>
      <c r="W214" s="5">
        <v>5</v>
      </c>
      <c r="X214" s="5">
        <v>1010201099</v>
      </c>
      <c r="Y214" s="1">
        <v>300000</v>
      </c>
      <c r="Z214" s="5" t="s">
        <v>5888</v>
      </c>
      <c r="AA214" s="5">
        <v>200000</v>
      </c>
      <c r="AB214" s="5">
        <v>140000</v>
      </c>
      <c r="AC214" s="5">
        <v>210000</v>
      </c>
      <c r="AD214" s="5">
        <v>60000</v>
      </c>
      <c r="AE214" s="5">
        <v>60000</v>
      </c>
      <c r="AF214" s="5">
        <v>30000</v>
      </c>
      <c r="AG214" s="5" t="s">
        <v>5904</v>
      </c>
      <c r="AH214" s="5">
        <v>500000</v>
      </c>
      <c r="AI214" s="5">
        <v>300000</v>
      </c>
      <c r="AJ214" s="5">
        <f t="shared" si="37"/>
        <v>0</v>
      </c>
      <c r="AK214" s="5" t="s">
        <v>38</v>
      </c>
      <c r="AL214" s="1" t="s">
        <v>50</v>
      </c>
    </row>
    <row r="215" spans="1:38" s="18" customFormat="1" ht="60" customHeight="1" x14ac:dyDescent="0.25">
      <c r="A215" s="1">
        <f t="shared" si="35"/>
        <v>107</v>
      </c>
      <c r="B215" s="77" t="s">
        <v>1676</v>
      </c>
      <c r="C215" s="77" t="s">
        <v>1482</v>
      </c>
      <c r="D215" s="77" t="s">
        <v>5890</v>
      </c>
      <c r="E215" s="77" t="s">
        <v>5905</v>
      </c>
      <c r="F215" s="77" t="s">
        <v>5906</v>
      </c>
      <c r="G215" s="77">
        <v>5</v>
      </c>
      <c r="H215" s="77" t="s">
        <v>2588</v>
      </c>
      <c r="I215" s="77" t="s">
        <v>5907</v>
      </c>
      <c r="J215" s="77" t="s">
        <v>5908</v>
      </c>
      <c r="K215" s="77" t="s">
        <v>5905</v>
      </c>
      <c r="L215" s="98">
        <v>32.300719999999998</v>
      </c>
      <c r="M215" s="98">
        <v>74.341514000000004</v>
      </c>
      <c r="N215" s="77">
        <v>88</v>
      </c>
      <c r="O215" s="77" t="s">
        <v>1748</v>
      </c>
      <c r="P215" s="77">
        <v>0.77</v>
      </c>
      <c r="Q215" s="77" t="s">
        <v>294</v>
      </c>
      <c r="R215" s="77">
        <v>286</v>
      </c>
      <c r="S215" s="77">
        <f t="shared" si="40"/>
        <v>286</v>
      </c>
      <c r="T215" s="1">
        <v>218</v>
      </c>
      <c r="U215" s="1">
        <v>0</v>
      </c>
      <c r="V215" s="1">
        <v>0</v>
      </c>
      <c r="W215" s="77">
        <v>0</v>
      </c>
      <c r="X215" s="77">
        <v>10000263</v>
      </c>
      <c r="Y215" s="99">
        <v>300000</v>
      </c>
      <c r="Z215" s="77" t="s">
        <v>4483</v>
      </c>
      <c r="AA215" s="77">
        <v>200000</v>
      </c>
      <c r="AB215" s="77">
        <v>140000</v>
      </c>
      <c r="AC215" s="77">
        <v>210000</v>
      </c>
      <c r="AD215" s="77">
        <v>60000</v>
      </c>
      <c r="AE215" s="77">
        <v>60000</v>
      </c>
      <c r="AF215" s="77">
        <v>30000</v>
      </c>
      <c r="AG215" s="100" t="s">
        <v>4823</v>
      </c>
      <c r="AH215" s="77">
        <v>500000</v>
      </c>
      <c r="AI215" s="77">
        <v>300000</v>
      </c>
      <c r="AJ215" s="77">
        <f t="shared" si="37"/>
        <v>0</v>
      </c>
      <c r="AK215" s="5" t="s">
        <v>38</v>
      </c>
      <c r="AL215" s="1" t="s">
        <v>50</v>
      </c>
    </row>
    <row r="216" spans="1:38" s="18" customFormat="1" ht="60" customHeight="1" x14ac:dyDescent="0.25">
      <c r="A216" s="1">
        <v>107</v>
      </c>
      <c r="B216" s="1" t="s">
        <v>5914</v>
      </c>
      <c r="C216" s="1" t="s">
        <v>27</v>
      </c>
      <c r="D216" s="1" t="s">
        <v>41</v>
      </c>
      <c r="E216" s="1" t="s">
        <v>41</v>
      </c>
      <c r="F216" s="1" t="s">
        <v>41</v>
      </c>
      <c r="G216" s="1">
        <v>5</v>
      </c>
      <c r="H216" s="1" t="s">
        <v>12258</v>
      </c>
      <c r="I216" s="1" t="s">
        <v>12257</v>
      </c>
      <c r="J216" s="1" t="s">
        <v>12256</v>
      </c>
      <c r="K216" s="1" t="str">
        <f>E216</f>
        <v>Pindi Gheb</v>
      </c>
      <c r="L216" s="5">
        <v>33.246223000000001</v>
      </c>
      <c r="M216" s="5">
        <v>72.224738000000002</v>
      </c>
      <c r="N216" s="86">
        <f>5*2.47*8</f>
        <v>98.800000000000011</v>
      </c>
      <c r="O216" s="1" t="s">
        <v>9253</v>
      </c>
      <c r="P216" s="1">
        <v>0.42</v>
      </c>
      <c r="Q216" s="1" t="s">
        <v>294</v>
      </c>
      <c r="R216" s="1">
        <v>610</v>
      </c>
      <c r="S216" s="11">
        <v>610</v>
      </c>
      <c r="T216" s="11">
        <v>610</v>
      </c>
      <c r="U216" s="11" t="s">
        <v>38</v>
      </c>
      <c r="V216" s="11" t="s">
        <v>38</v>
      </c>
      <c r="W216" s="11">
        <v>15</v>
      </c>
      <c r="X216" s="87" t="s">
        <v>12255</v>
      </c>
      <c r="Y216" s="1">
        <v>300000</v>
      </c>
      <c r="Z216" s="1" t="s">
        <v>12254</v>
      </c>
      <c r="AA216" s="1">
        <v>200000</v>
      </c>
      <c r="AB216" s="1">
        <f>AA216*0.7</f>
        <v>140000</v>
      </c>
      <c r="AC216" s="1">
        <f>300000*0.7</f>
        <v>210000</v>
      </c>
      <c r="AD216" s="1">
        <f>AA216*0.3</f>
        <v>60000</v>
      </c>
      <c r="AE216" s="5">
        <f>300000*0.2</f>
        <v>60000</v>
      </c>
      <c r="AF216" s="5">
        <f>300000*0.1</f>
        <v>30000</v>
      </c>
      <c r="AG216" s="1" t="s">
        <v>12253</v>
      </c>
      <c r="AH216" s="1">
        <v>300000</v>
      </c>
      <c r="AI216" s="1">
        <f>AH216</f>
        <v>300000</v>
      </c>
      <c r="AJ216" s="5">
        <f>AH216-AI216</f>
        <v>0</v>
      </c>
      <c r="AK216" s="5" t="s">
        <v>38</v>
      </c>
      <c r="AL216" s="1" t="s">
        <v>50</v>
      </c>
    </row>
    <row r="217" spans="1:38" s="18" customFormat="1" ht="60" customHeight="1" x14ac:dyDescent="0.25">
      <c r="A217" s="1">
        <f t="shared" si="35"/>
        <v>108</v>
      </c>
      <c r="B217" s="1" t="s">
        <v>5914</v>
      </c>
      <c r="C217" s="1" t="s">
        <v>27</v>
      </c>
      <c r="D217" s="1" t="s">
        <v>41</v>
      </c>
      <c r="E217" s="1" t="s">
        <v>41</v>
      </c>
      <c r="F217" s="1" t="s">
        <v>41</v>
      </c>
      <c r="G217" s="1">
        <v>9</v>
      </c>
      <c r="H217" s="1" t="s">
        <v>12252</v>
      </c>
      <c r="I217" s="1" t="s">
        <v>12251</v>
      </c>
      <c r="J217" s="1" t="s">
        <v>12250</v>
      </c>
      <c r="K217" s="1" t="str">
        <f>E217</f>
        <v>Pindi Gheb</v>
      </c>
      <c r="L217" s="5">
        <v>33.24727</v>
      </c>
      <c r="M217" s="5">
        <v>72.221677</v>
      </c>
      <c r="N217" s="86">
        <f>3.5*2.47*8</f>
        <v>69.160000000000011</v>
      </c>
      <c r="O217" s="1" t="s">
        <v>5999</v>
      </c>
      <c r="P217" s="1">
        <v>0.42</v>
      </c>
      <c r="Q217" s="1" t="s">
        <v>294</v>
      </c>
      <c r="R217" s="1">
        <v>457</v>
      </c>
      <c r="S217" s="11">
        <v>457</v>
      </c>
      <c r="T217" s="11">
        <v>457</v>
      </c>
      <c r="U217" s="11" t="s">
        <v>38</v>
      </c>
      <c r="V217" s="11" t="s">
        <v>38</v>
      </c>
      <c r="W217" s="11">
        <v>16</v>
      </c>
      <c r="X217" s="87" t="s">
        <v>12249</v>
      </c>
      <c r="Y217" s="1">
        <v>300000</v>
      </c>
      <c r="Z217" s="1" t="s">
        <v>5999</v>
      </c>
      <c r="AA217" s="1">
        <v>200000</v>
      </c>
      <c r="AB217" s="1">
        <f>AA217*0.7</f>
        <v>140000</v>
      </c>
      <c r="AC217" s="1">
        <f>300000*0.7</f>
        <v>210000</v>
      </c>
      <c r="AD217" s="1">
        <f>AA217*0.3</f>
        <v>60000</v>
      </c>
      <c r="AE217" s="5">
        <f>300000*0.2</f>
        <v>60000</v>
      </c>
      <c r="AF217" s="5">
        <f>300000*0.1</f>
        <v>30000</v>
      </c>
      <c r="AG217" s="1" t="s">
        <v>6042</v>
      </c>
      <c r="AH217" s="1">
        <v>300000</v>
      </c>
      <c r="AI217" s="1">
        <f>AH217</f>
        <v>300000</v>
      </c>
      <c r="AJ217" s="5">
        <f>AH217-AI217</f>
        <v>0</v>
      </c>
      <c r="AK217" s="5" t="s">
        <v>38</v>
      </c>
      <c r="AL217" s="1" t="s">
        <v>50</v>
      </c>
    </row>
    <row r="218" spans="1:38" s="18" customFormat="1" ht="60" customHeight="1" x14ac:dyDescent="0.25">
      <c r="A218" s="1">
        <v>108</v>
      </c>
      <c r="B218" s="1" t="s">
        <v>5914</v>
      </c>
      <c r="C218" s="1" t="s">
        <v>27</v>
      </c>
      <c r="D218" s="1" t="s">
        <v>109</v>
      </c>
      <c r="E218" s="1" t="s">
        <v>110</v>
      </c>
      <c r="F218" s="1" t="s">
        <v>110</v>
      </c>
      <c r="G218" s="1">
        <v>5</v>
      </c>
      <c r="H218" s="1" t="s">
        <v>12248</v>
      </c>
      <c r="I218" s="1" t="s">
        <v>12247</v>
      </c>
      <c r="J218" s="1" t="s">
        <v>12246</v>
      </c>
      <c r="K218" s="1" t="str">
        <f>E218</f>
        <v>Malal</v>
      </c>
      <c r="L218" s="1">
        <v>33.413980000000002</v>
      </c>
      <c r="M218" s="1">
        <v>72.625365000000002</v>
      </c>
      <c r="N218" s="86">
        <f>6.58*2.47*8</f>
        <v>130.02080000000001</v>
      </c>
      <c r="O218" s="12" t="s">
        <v>12198</v>
      </c>
      <c r="P218" s="1">
        <v>0.42</v>
      </c>
      <c r="Q218" s="1" t="s">
        <v>294</v>
      </c>
      <c r="R218" s="1">
        <v>460</v>
      </c>
      <c r="S218" s="11">
        <v>460</v>
      </c>
      <c r="T218" s="11">
        <v>460</v>
      </c>
      <c r="U218" s="5" t="s">
        <v>38</v>
      </c>
      <c r="V218" s="5" t="s">
        <v>38</v>
      </c>
      <c r="W218" s="11">
        <v>6</v>
      </c>
      <c r="X218" s="87" t="s">
        <v>12245</v>
      </c>
      <c r="Y218" s="1">
        <v>300000</v>
      </c>
      <c r="Z218" s="1" t="s">
        <v>9254</v>
      </c>
      <c r="AA218" s="1">
        <v>200000</v>
      </c>
      <c r="AB218" s="1">
        <f>AA218*0.7</f>
        <v>140000</v>
      </c>
      <c r="AC218" s="1">
        <f>300000*0.7</f>
        <v>210000</v>
      </c>
      <c r="AD218" s="1">
        <v>60000</v>
      </c>
      <c r="AE218" s="5">
        <f>300000*0.2</f>
        <v>60000</v>
      </c>
      <c r="AF218" s="5">
        <f>300000*0.1</f>
        <v>30000</v>
      </c>
      <c r="AG218" s="12" t="s">
        <v>12244</v>
      </c>
      <c r="AH218" s="5">
        <v>300000</v>
      </c>
      <c r="AI218" s="5">
        <f>AH218</f>
        <v>300000</v>
      </c>
      <c r="AJ218" s="5">
        <v>0</v>
      </c>
      <c r="AK218" s="5" t="s">
        <v>38</v>
      </c>
      <c r="AL218" s="1" t="s">
        <v>50</v>
      </c>
    </row>
    <row r="219" spans="1:38" s="18" customFormat="1" ht="60" customHeight="1" x14ac:dyDescent="0.25">
      <c r="A219" s="1">
        <f t="shared" si="35"/>
        <v>109</v>
      </c>
      <c r="B219" s="4" t="s">
        <v>5914</v>
      </c>
      <c r="C219" s="4" t="s">
        <v>27</v>
      </c>
      <c r="D219" s="4" t="s">
        <v>27</v>
      </c>
      <c r="E219" s="4" t="s">
        <v>12240</v>
      </c>
      <c r="F219" s="4" t="s">
        <v>3763</v>
      </c>
      <c r="G219" s="4">
        <v>7</v>
      </c>
      <c r="H219" s="4" t="s">
        <v>12243</v>
      </c>
      <c r="I219" s="4" t="s">
        <v>12242</v>
      </c>
      <c r="J219" s="4" t="s">
        <v>12241</v>
      </c>
      <c r="K219" s="4" t="s">
        <v>12240</v>
      </c>
      <c r="L219" s="4">
        <v>33.802774999999997</v>
      </c>
      <c r="M219" s="4">
        <v>72.410047000000006</v>
      </c>
      <c r="N219" s="117">
        <v>79</v>
      </c>
      <c r="O219" s="4" t="s">
        <v>9438</v>
      </c>
      <c r="P219" s="4">
        <v>0.42</v>
      </c>
      <c r="Q219" s="4" t="s">
        <v>294</v>
      </c>
      <c r="R219" s="4">
        <v>480</v>
      </c>
      <c r="S219" s="11">
        <v>480</v>
      </c>
      <c r="T219" s="11">
        <v>480</v>
      </c>
      <c r="U219" s="11" t="s">
        <v>38</v>
      </c>
      <c r="V219" s="11" t="s">
        <v>38</v>
      </c>
      <c r="W219" s="11">
        <v>16</v>
      </c>
      <c r="X219" s="116" t="s">
        <v>12239</v>
      </c>
      <c r="Y219" s="1">
        <v>300000</v>
      </c>
      <c r="Z219" s="4" t="s">
        <v>12213</v>
      </c>
      <c r="AA219" s="4">
        <v>200000</v>
      </c>
      <c r="AB219" s="4">
        <v>140000</v>
      </c>
      <c r="AC219" s="4">
        <v>210000</v>
      </c>
      <c r="AD219" s="4">
        <v>60000</v>
      </c>
      <c r="AE219" s="4">
        <v>60000</v>
      </c>
      <c r="AF219" s="4">
        <v>30000</v>
      </c>
      <c r="AG219" s="4" t="s">
        <v>12203</v>
      </c>
      <c r="AH219" s="4">
        <v>300000</v>
      </c>
      <c r="AI219" s="4">
        <v>300000</v>
      </c>
      <c r="AJ219" s="4">
        <v>0</v>
      </c>
      <c r="AK219" s="5" t="s">
        <v>38</v>
      </c>
      <c r="AL219" s="1" t="s">
        <v>50</v>
      </c>
    </row>
    <row r="220" spans="1:38" s="18" customFormat="1" ht="60" customHeight="1" x14ac:dyDescent="0.25">
      <c r="A220" s="1">
        <v>109</v>
      </c>
      <c r="B220" s="1" t="s">
        <v>5914</v>
      </c>
      <c r="C220" s="1" t="s">
        <v>27</v>
      </c>
      <c r="D220" s="1" t="s">
        <v>117</v>
      </c>
      <c r="E220" s="1" t="s">
        <v>12236</v>
      </c>
      <c r="F220" s="1" t="s">
        <v>12236</v>
      </c>
      <c r="G220" s="1">
        <v>5</v>
      </c>
      <c r="H220" s="1" t="s">
        <v>9237</v>
      </c>
      <c r="I220" s="1" t="s">
        <v>12238</v>
      </c>
      <c r="J220" s="1" t="s">
        <v>12237</v>
      </c>
      <c r="K220" s="1" t="s">
        <v>12236</v>
      </c>
      <c r="L220" s="1">
        <v>33.908039000000002</v>
      </c>
      <c r="M220" s="1">
        <v>72.420292500000002</v>
      </c>
      <c r="N220" s="86">
        <v>48.8</v>
      </c>
      <c r="O220" s="1" t="s">
        <v>9438</v>
      </c>
      <c r="P220" s="1">
        <v>0.42</v>
      </c>
      <c r="Q220" s="4" t="s">
        <v>294</v>
      </c>
      <c r="R220" s="1">
        <v>525</v>
      </c>
      <c r="S220" s="11">
        <v>525</v>
      </c>
      <c r="T220" s="11">
        <v>525</v>
      </c>
      <c r="U220" s="11" t="s">
        <v>38</v>
      </c>
      <c r="V220" s="11" t="s">
        <v>38</v>
      </c>
      <c r="W220" s="11">
        <v>12</v>
      </c>
      <c r="X220" s="87" t="s">
        <v>12235</v>
      </c>
      <c r="Y220" s="1">
        <v>300000</v>
      </c>
      <c r="Z220" s="1" t="s">
        <v>12234</v>
      </c>
      <c r="AA220" s="1">
        <v>200000</v>
      </c>
      <c r="AB220" s="4">
        <v>140000</v>
      </c>
      <c r="AC220" s="4">
        <v>210000</v>
      </c>
      <c r="AD220" s="4">
        <v>60000</v>
      </c>
      <c r="AE220" s="4">
        <v>60000</v>
      </c>
      <c r="AF220" s="4">
        <v>30000</v>
      </c>
      <c r="AG220" s="1" t="s">
        <v>12233</v>
      </c>
      <c r="AH220" s="4">
        <v>300000</v>
      </c>
      <c r="AI220" s="4">
        <v>300000</v>
      </c>
      <c r="AJ220" s="1">
        <v>0</v>
      </c>
      <c r="AK220" s="5" t="s">
        <v>38</v>
      </c>
      <c r="AL220" s="1" t="s">
        <v>50</v>
      </c>
    </row>
    <row r="221" spans="1:38" s="18" customFormat="1" ht="60" customHeight="1" x14ac:dyDescent="0.25">
      <c r="A221" s="1">
        <f t="shared" si="35"/>
        <v>110</v>
      </c>
      <c r="B221" s="1" t="s">
        <v>5914</v>
      </c>
      <c r="C221" s="1" t="s">
        <v>27</v>
      </c>
      <c r="D221" s="1" t="s">
        <v>109</v>
      </c>
      <c r="E221" s="1" t="s">
        <v>12229</v>
      </c>
      <c r="F221" s="1" t="s">
        <v>5106</v>
      </c>
      <c r="G221" s="1">
        <v>5</v>
      </c>
      <c r="H221" s="1" t="s">
        <v>12232</v>
      </c>
      <c r="I221" s="1" t="s">
        <v>12231</v>
      </c>
      <c r="J221" s="1" t="s">
        <v>12230</v>
      </c>
      <c r="K221" s="1" t="s">
        <v>12229</v>
      </c>
      <c r="L221" s="1">
        <v>33.559287699999999</v>
      </c>
      <c r="M221" s="1">
        <v>72.430572990000002</v>
      </c>
      <c r="N221" s="86">
        <v>144.80000000000001</v>
      </c>
      <c r="O221" s="1" t="s">
        <v>11441</v>
      </c>
      <c r="P221" s="1">
        <v>0.42</v>
      </c>
      <c r="Q221" s="4" t="s">
        <v>294</v>
      </c>
      <c r="R221" s="1">
        <v>530</v>
      </c>
      <c r="S221" s="11">
        <v>530</v>
      </c>
      <c r="T221" s="11">
        <v>530</v>
      </c>
      <c r="U221" s="5" t="s">
        <v>38</v>
      </c>
      <c r="V221" s="5" t="s">
        <v>38</v>
      </c>
      <c r="W221" s="11">
        <v>6</v>
      </c>
      <c r="X221" s="87">
        <v>149381271002715</v>
      </c>
      <c r="Y221" s="1">
        <v>300000</v>
      </c>
      <c r="Z221" s="1" t="s">
        <v>6042</v>
      </c>
      <c r="AA221" s="1">
        <v>200000</v>
      </c>
      <c r="AB221" s="4">
        <v>140000</v>
      </c>
      <c r="AC221" s="4">
        <v>210000</v>
      </c>
      <c r="AD221" s="4">
        <v>60000</v>
      </c>
      <c r="AE221" s="4">
        <v>60000</v>
      </c>
      <c r="AF221" s="4">
        <v>30000</v>
      </c>
      <c r="AG221" s="1" t="s">
        <v>12228</v>
      </c>
      <c r="AH221" s="4">
        <v>300000</v>
      </c>
      <c r="AI221" s="4">
        <v>300000</v>
      </c>
      <c r="AJ221" s="5">
        <v>0</v>
      </c>
      <c r="AK221" s="5" t="s">
        <v>38</v>
      </c>
      <c r="AL221" s="1" t="s">
        <v>50</v>
      </c>
    </row>
    <row r="222" spans="1:38" s="18" customFormat="1" ht="60" customHeight="1" x14ac:dyDescent="0.25">
      <c r="A222" s="1">
        <v>110</v>
      </c>
      <c r="B222" s="1" t="s">
        <v>5914</v>
      </c>
      <c r="C222" s="1" t="s">
        <v>27</v>
      </c>
      <c r="D222" s="1" t="s">
        <v>12217</v>
      </c>
      <c r="E222" s="1" t="s">
        <v>12223</v>
      </c>
      <c r="F222" s="1" t="s">
        <v>12227</v>
      </c>
      <c r="G222" s="1">
        <v>5</v>
      </c>
      <c r="H222" s="1" t="s">
        <v>12226</v>
      </c>
      <c r="I222" s="1" t="s">
        <v>12225</v>
      </c>
      <c r="J222" s="1" t="s">
        <v>12224</v>
      </c>
      <c r="K222" s="1" t="s">
        <v>12223</v>
      </c>
      <c r="L222" s="1">
        <v>33.849542</v>
      </c>
      <c r="M222" s="1">
        <v>72.833042000000006</v>
      </c>
      <c r="N222" s="86">
        <v>54.9328</v>
      </c>
      <c r="O222" s="1" t="s">
        <v>6046</v>
      </c>
      <c r="P222" s="1">
        <v>0.42</v>
      </c>
      <c r="Q222" s="1" t="s">
        <v>294</v>
      </c>
      <c r="R222" s="1">
        <v>430</v>
      </c>
      <c r="S222" s="11">
        <v>430</v>
      </c>
      <c r="T222" s="11">
        <v>430</v>
      </c>
      <c r="U222" s="11" t="s">
        <v>38</v>
      </c>
      <c r="V222" s="11" t="s">
        <v>38</v>
      </c>
      <c r="W222" s="11">
        <v>11</v>
      </c>
      <c r="X222" s="87" t="s">
        <v>12222</v>
      </c>
      <c r="Y222" s="1">
        <v>300000</v>
      </c>
      <c r="Z222" s="1" t="s">
        <v>12213</v>
      </c>
      <c r="AA222" s="1">
        <v>200000</v>
      </c>
      <c r="AB222" s="1">
        <v>140000</v>
      </c>
      <c r="AC222" s="1">
        <v>210000</v>
      </c>
      <c r="AD222" s="1">
        <v>60000</v>
      </c>
      <c r="AE222" s="1">
        <v>60000</v>
      </c>
      <c r="AF222" s="1">
        <v>30000</v>
      </c>
      <c r="AG222" s="1" t="s">
        <v>12212</v>
      </c>
      <c r="AH222" s="1">
        <v>300000</v>
      </c>
      <c r="AI222" s="1">
        <v>300000</v>
      </c>
      <c r="AJ222" s="1" t="s">
        <v>38</v>
      </c>
      <c r="AK222" s="5" t="s">
        <v>38</v>
      </c>
      <c r="AL222" s="1" t="s">
        <v>50</v>
      </c>
    </row>
    <row r="223" spans="1:38" s="18" customFormat="1" ht="60" customHeight="1" x14ac:dyDescent="0.25">
      <c r="A223" s="1">
        <f t="shared" si="35"/>
        <v>111</v>
      </c>
      <c r="B223" s="1" t="s">
        <v>5914</v>
      </c>
      <c r="C223" s="1" t="s">
        <v>27</v>
      </c>
      <c r="D223" s="1" t="s">
        <v>12217</v>
      </c>
      <c r="E223" s="1" t="s">
        <v>2176</v>
      </c>
      <c r="F223" s="1" t="s">
        <v>2176</v>
      </c>
      <c r="G223" s="1">
        <v>7</v>
      </c>
      <c r="H223" s="1" t="s">
        <v>12221</v>
      </c>
      <c r="I223" s="1" t="s">
        <v>12220</v>
      </c>
      <c r="J223" s="1" t="s">
        <v>12219</v>
      </c>
      <c r="K223" s="1" t="s">
        <v>2176</v>
      </c>
      <c r="L223" s="1">
        <v>33.838587699999998</v>
      </c>
      <c r="M223" s="1">
        <v>72.705151999999998</v>
      </c>
      <c r="N223" s="86">
        <v>39.915200000000006</v>
      </c>
      <c r="O223" s="1" t="s">
        <v>6046</v>
      </c>
      <c r="P223" s="1">
        <v>0.42</v>
      </c>
      <c r="Q223" s="1" t="s">
        <v>294</v>
      </c>
      <c r="R223" s="1">
        <v>630</v>
      </c>
      <c r="S223" s="11">
        <v>630</v>
      </c>
      <c r="T223" s="11">
        <v>630</v>
      </c>
      <c r="U223" s="11" t="s">
        <v>38</v>
      </c>
      <c r="V223" s="11" t="s">
        <v>38</v>
      </c>
      <c r="W223" s="11">
        <v>9</v>
      </c>
      <c r="X223" s="87" t="s">
        <v>12218</v>
      </c>
      <c r="Y223" s="1">
        <v>300000</v>
      </c>
      <c r="Z223" s="1" t="s">
        <v>12213</v>
      </c>
      <c r="AA223" s="1">
        <v>200000</v>
      </c>
      <c r="AB223" s="1">
        <v>140000</v>
      </c>
      <c r="AC223" s="1">
        <v>210000</v>
      </c>
      <c r="AD223" s="1">
        <v>60000</v>
      </c>
      <c r="AE223" s="1">
        <v>60000</v>
      </c>
      <c r="AF223" s="1">
        <v>30000</v>
      </c>
      <c r="AG223" s="1" t="s">
        <v>12212</v>
      </c>
      <c r="AH223" s="1">
        <v>300000</v>
      </c>
      <c r="AI223" s="1">
        <v>300000</v>
      </c>
      <c r="AJ223" s="1" t="s">
        <v>38</v>
      </c>
      <c r="AK223" s="5" t="s">
        <v>38</v>
      </c>
      <c r="AL223" s="1" t="s">
        <v>50</v>
      </c>
    </row>
    <row r="224" spans="1:38" s="18" customFormat="1" ht="60" customHeight="1" x14ac:dyDescent="0.25">
      <c r="A224" s="1">
        <v>111</v>
      </c>
      <c r="B224" s="1" t="s">
        <v>5914</v>
      </c>
      <c r="C224" s="1" t="s">
        <v>27</v>
      </c>
      <c r="D224" s="1" t="s">
        <v>12217</v>
      </c>
      <c r="E224" s="1" t="s">
        <v>10821</v>
      </c>
      <c r="F224" s="1" t="s">
        <v>10821</v>
      </c>
      <c r="G224" s="1">
        <v>5</v>
      </c>
      <c r="H224" s="1" t="s">
        <v>6413</v>
      </c>
      <c r="I224" s="1" t="s">
        <v>12216</v>
      </c>
      <c r="J224" s="1" t="s">
        <v>12215</v>
      </c>
      <c r="K224" s="1" t="s">
        <v>10821</v>
      </c>
      <c r="L224" s="1">
        <v>33.856380000000001</v>
      </c>
      <c r="M224" s="1">
        <v>72.829498000000001</v>
      </c>
      <c r="N224" s="86">
        <v>41.496000000000002</v>
      </c>
      <c r="O224" s="1" t="s">
        <v>6046</v>
      </c>
      <c r="P224" s="1">
        <v>0.42</v>
      </c>
      <c r="Q224" s="1" t="s">
        <v>294</v>
      </c>
      <c r="R224" s="1">
        <v>470</v>
      </c>
      <c r="S224" s="11">
        <v>470</v>
      </c>
      <c r="T224" s="11">
        <v>470</v>
      </c>
      <c r="U224" s="11" t="s">
        <v>38</v>
      </c>
      <c r="V224" s="11" t="s">
        <v>38</v>
      </c>
      <c r="W224" s="11">
        <v>6</v>
      </c>
      <c r="X224" s="87" t="s">
        <v>12214</v>
      </c>
      <c r="Y224" s="1">
        <v>300000</v>
      </c>
      <c r="Z224" s="1" t="s">
        <v>12213</v>
      </c>
      <c r="AA224" s="1">
        <v>200000</v>
      </c>
      <c r="AB224" s="1">
        <v>140000</v>
      </c>
      <c r="AC224" s="1">
        <v>210000</v>
      </c>
      <c r="AD224" s="1">
        <v>60000</v>
      </c>
      <c r="AE224" s="1">
        <v>60000</v>
      </c>
      <c r="AF224" s="1">
        <v>30000</v>
      </c>
      <c r="AG224" s="1" t="s">
        <v>12212</v>
      </c>
      <c r="AH224" s="1">
        <v>300000</v>
      </c>
      <c r="AI224" s="1">
        <v>300000</v>
      </c>
      <c r="AJ224" s="1" t="s">
        <v>38</v>
      </c>
      <c r="AK224" s="5" t="s">
        <v>38</v>
      </c>
      <c r="AL224" s="1" t="s">
        <v>50</v>
      </c>
    </row>
    <row r="225" spans="1:38" s="18" customFormat="1" ht="60" customHeight="1" x14ac:dyDescent="0.25">
      <c r="A225" s="1">
        <f t="shared" si="35"/>
        <v>112</v>
      </c>
      <c r="B225" s="11" t="s">
        <v>5914</v>
      </c>
      <c r="C225" s="11" t="s">
        <v>27</v>
      </c>
      <c r="D225" s="11" t="s">
        <v>109</v>
      </c>
      <c r="E225" s="11" t="s">
        <v>51</v>
      </c>
      <c r="F225" s="11" t="s">
        <v>52</v>
      </c>
      <c r="G225" s="11">
        <v>5</v>
      </c>
      <c r="H225" s="11" t="s">
        <v>12211</v>
      </c>
      <c r="I225" s="11" t="s">
        <v>12210</v>
      </c>
      <c r="J225" s="11" t="s">
        <v>12209</v>
      </c>
      <c r="K225" s="11" t="str">
        <f>E225</f>
        <v>Lund</v>
      </c>
      <c r="L225" s="11">
        <v>33.406303999999999</v>
      </c>
      <c r="M225" s="11">
        <v>72.463324999999983</v>
      </c>
      <c r="N225" s="242">
        <f>6.07*2.47*8</f>
        <v>119.94320000000002</v>
      </c>
      <c r="O225" s="11" t="s">
        <v>6199</v>
      </c>
      <c r="P225" s="11">
        <v>0.42000000000000004</v>
      </c>
      <c r="Q225" s="5" t="s">
        <v>294</v>
      </c>
      <c r="R225" s="11">
        <v>500</v>
      </c>
      <c r="S225" s="11">
        <v>500</v>
      </c>
      <c r="T225" s="11">
        <v>500</v>
      </c>
      <c r="U225" s="11" t="s">
        <v>38</v>
      </c>
      <c r="V225" s="11" t="s">
        <v>38</v>
      </c>
      <c r="W225" s="11">
        <v>12</v>
      </c>
      <c r="X225" s="244" t="s">
        <v>12208</v>
      </c>
      <c r="Y225" s="1">
        <v>300000</v>
      </c>
      <c r="Z225" s="11" t="s">
        <v>12207</v>
      </c>
      <c r="AA225" s="11">
        <v>200000</v>
      </c>
      <c r="AB225" s="11">
        <f>AA225*0.7</f>
        <v>140000</v>
      </c>
      <c r="AC225" s="11">
        <f>300000*0.7</f>
        <v>210000</v>
      </c>
      <c r="AD225" s="11">
        <f>AA225*0.3</f>
        <v>60000</v>
      </c>
      <c r="AE225" s="11">
        <f>300000*0.2</f>
        <v>60000</v>
      </c>
      <c r="AF225" s="11">
        <f>300000*0.1</f>
        <v>30000</v>
      </c>
      <c r="AG225" s="11" t="s">
        <v>12196</v>
      </c>
      <c r="AH225" s="11">
        <f>AF225+AE225+AC225</f>
        <v>300000</v>
      </c>
      <c r="AI225" s="11">
        <f>AF225+AE225+AC225</f>
        <v>300000</v>
      </c>
      <c r="AJ225" s="11">
        <f>AH225-AI225</f>
        <v>0</v>
      </c>
      <c r="AK225" s="5" t="s">
        <v>38</v>
      </c>
      <c r="AL225" s="1" t="s">
        <v>50</v>
      </c>
    </row>
    <row r="226" spans="1:38" s="18" customFormat="1" ht="60" customHeight="1" x14ac:dyDescent="0.25">
      <c r="A226" s="1">
        <v>112</v>
      </c>
      <c r="B226" s="11" t="s">
        <v>5914</v>
      </c>
      <c r="C226" s="11" t="s">
        <v>27</v>
      </c>
      <c r="D226" s="11" t="s">
        <v>109</v>
      </c>
      <c r="E226" s="11" t="s">
        <v>165</v>
      </c>
      <c r="F226" s="11" t="s">
        <v>165</v>
      </c>
      <c r="G226" s="11">
        <v>7</v>
      </c>
      <c r="H226" s="11" t="s">
        <v>12206</v>
      </c>
      <c r="I226" s="11" t="s">
        <v>1836</v>
      </c>
      <c r="J226" s="11">
        <v>3145208576</v>
      </c>
      <c r="K226" s="11" t="str">
        <f>E226</f>
        <v>Pari</v>
      </c>
      <c r="L226" s="11">
        <v>33.390009999999997</v>
      </c>
      <c r="M226" s="11">
        <v>72.423699999999982</v>
      </c>
      <c r="N226" s="242">
        <f>4*2.47*8</f>
        <v>79.040000000000006</v>
      </c>
      <c r="O226" s="11" t="s">
        <v>12205</v>
      </c>
      <c r="P226" s="11">
        <v>0.42000000000000004</v>
      </c>
      <c r="Q226" s="5" t="s">
        <v>294</v>
      </c>
      <c r="R226" s="11">
        <v>470</v>
      </c>
      <c r="S226" s="11">
        <v>470</v>
      </c>
      <c r="T226" s="11">
        <v>470</v>
      </c>
      <c r="U226" s="11" t="s">
        <v>38</v>
      </c>
      <c r="V226" s="11" t="s">
        <v>38</v>
      </c>
      <c r="W226" s="11">
        <v>10</v>
      </c>
      <c r="X226" s="48">
        <v>306500382530366</v>
      </c>
      <c r="Y226" s="1">
        <v>300000</v>
      </c>
      <c r="Z226" s="11" t="s">
        <v>12204</v>
      </c>
      <c r="AA226" s="11">
        <v>200000</v>
      </c>
      <c r="AB226" s="11">
        <f>AA226*0.7</f>
        <v>140000</v>
      </c>
      <c r="AC226" s="11">
        <f>300000*0.7</f>
        <v>210000</v>
      </c>
      <c r="AD226" s="11">
        <f>AA226*0.3</f>
        <v>60000</v>
      </c>
      <c r="AE226" s="11">
        <f>300000*0.2</f>
        <v>60000</v>
      </c>
      <c r="AF226" s="11">
        <f>300000*0.1</f>
        <v>30000</v>
      </c>
      <c r="AG226" s="11" t="s">
        <v>12203</v>
      </c>
      <c r="AH226" s="11">
        <f>AF226+AE226+AC226</f>
        <v>300000</v>
      </c>
      <c r="AI226" s="11">
        <f>AF226+AE226+AC226</f>
        <v>300000</v>
      </c>
      <c r="AJ226" s="11">
        <f>AH226-AI226</f>
        <v>0</v>
      </c>
      <c r="AK226" s="5" t="s">
        <v>38</v>
      </c>
      <c r="AL226" s="1" t="s">
        <v>50</v>
      </c>
    </row>
    <row r="227" spans="1:38" s="18" customFormat="1" ht="60" customHeight="1" x14ac:dyDescent="0.25">
      <c r="A227" s="1">
        <f t="shared" si="35"/>
        <v>113</v>
      </c>
      <c r="B227" s="11" t="s">
        <v>5914</v>
      </c>
      <c r="C227" s="11" t="s">
        <v>27</v>
      </c>
      <c r="D227" s="11" t="s">
        <v>109</v>
      </c>
      <c r="E227" s="11" t="s">
        <v>308</v>
      </c>
      <c r="F227" s="11" t="s">
        <v>309</v>
      </c>
      <c r="G227" s="11">
        <v>7</v>
      </c>
      <c r="H227" s="11" t="s">
        <v>11890</v>
      </c>
      <c r="I227" s="11" t="s">
        <v>12202</v>
      </c>
      <c r="J227" s="11" t="s">
        <v>3891</v>
      </c>
      <c r="K227" s="11" t="str">
        <f>E227</f>
        <v>Kareema</v>
      </c>
      <c r="L227" s="11">
        <v>33.396500000000003</v>
      </c>
      <c r="M227" s="11">
        <v>72.418700000000001</v>
      </c>
      <c r="N227" s="242">
        <f>3.69*2.47*8</f>
        <v>72.914400000000001</v>
      </c>
      <c r="O227" s="11" t="s">
        <v>4448</v>
      </c>
      <c r="P227" s="11">
        <v>0.42000000000000004</v>
      </c>
      <c r="Q227" s="5" t="s">
        <v>294</v>
      </c>
      <c r="R227" s="11">
        <v>770</v>
      </c>
      <c r="S227" s="11">
        <v>770</v>
      </c>
      <c r="T227" s="11">
        <v>770</v>
      </c>
      <c r="U227" s="11" t="s">
        <v>38</v>
      </c>
      <c r="V227" s="11" t="s">
        <v>38</v>
      </c>
      <c r="W227" s="11">
        <v>15</v>
      </c>
      <c r="X227" s="244" t="s">
        <v>12201</v>
      </c>
      <c r="Y227" s="1">
        <v>300000</v>
      </c>
      <c r="Z227" s="11" t="s">
        <v>9254</v>
      </c>
      <c r="AA227" s="11">
        <v>200000</v>
      </c>
      <c r="AB227" s="11">
        <f>AA227*0.7</f>
        <v>140000</v>
      </c>
      <c r="AC227" s="11">
        <f>300000*0.7</f>
        <v>210000</v>
      </c>
      <c r="AD227" s="11">
        <f>AA227*0.3</f>
        <v>60000</v>
      </c>
      <c r="AE227" s="11">
        <f>300000*0.2</f>
        <v>60000</v>
      </c>
      <c r="AF227" s="11">
        <f>300000*0.1</f>
        <v>30000</v>
      </c>
      <c r="AG227" s="11" t="s">
        <v>12200</v>
      </c>
      <c r="AH227" s="11">
        <f>AF227+AE227+AC227</f>
        <v>300000</v>
      </c>
      <c r="AI227" s="11">
        <f>AF227+AE227+AC227</f>
        <v>300000</v>
      </c>
      <c r="AJ227" s="11">
        <f>AH227-AI227</f>
        <v>0</v>
      </c>
      <c r="AK227" s="5" t="s">
        <v>38</v>
      </c>
      <c r="AL227" s="1" t="s">
        <v>50</v>
      </c>
    </row>
    <row r="228" spans="1:38" s="18" customFormat="1" ht="60" customHeight="1" x14ac:dyDescent="0.25">
      <c r="A228" s="1">
        <v>113</v>
      </c>
      <c r="B228" s="5" t="s">
        <v>5914</v>
      </c>
      <c r="C228" s="5" t="s">
        <v>27</v>
      </c>
      <c r="D228" s="5" t="s">
        <v>109</v>
      </c>
      <c r="E228" s="5" t="s">
        <v>12199</v>
      </c>
      <c r="F228" s="5" t="s">
        <v>52</v>
      </c>
      <c r="G228" s="5">
        <v>7</v>
      </c>
      <c r="H228" s="5" t="s">
        <v>6180</v>
      </c>
      <c r="I228" s="5" t="s">
        <v>6179</v>
      </c>
      <c r="J228" s="5" t="s">
        <v>6178</v>
      </c>
      <c r="K228" s="5" t="str">
        <f>E228</f>
        <v>Dhulyal</v>
      </c>
      <c r="L228" s="5">
        <v>33.395099999999999</v>
      </c>
      <c r="M228" s="5">
        <v>72.429699999999983</v>
      </c>
      <c r="N228" s="89">
        <f>4.04*2.47*8</f>
        <v>79.830400000000012</v>
      </c>
      <c r="O228" s="5" t="s">
        <v>12198</v>
      </c>
      <c r="P228" s="5">
        <v>0.42000000000000004</v>
      </c>
      <c r="Q228" s="5" t="s">
        <v>294</v>
      </c>
      <c r="R228" s="5">
        <v>492</v>
      </c>
      <c r="S228" s="5">
        <v>492</v>
      </c>
      <c r="T228" s="5">
        <v>492</v>
      </c>
      <c r="U228" s="11" t="s">
        <v>38</v>
      </c>
      <c r="V228" s="11" t="s">
        <v>38</v>
      </c>
      <c r="W228" s="5">
        <v>12</v>
      </c>
      <c r="X228" s="90" t="s">
        <v>12197</v>
      </c>
      <c r="Y228" s="1">
        <v>300000</v>
      </c>
      <c r="Z228" s="5" t="s">
        <v>9254</v>
      </c>
      <c r="AA228" s="5">
        <v>200000</v>
      </c>
      <c r="AB228" s="5">
        <f>AA228*0.7</f>
        <v>140000</v>
      </c>
      <c r="AC228" s="5">
        <f>300000*0.7</f>
        <v>210000</v>
      </c>
      <c r="AD228" s="5">
        <f>AA228*0.3</f>
        <v>60000</v>
      </c>
      <c r="AE228" s="11">
        <f>300000*0.2</f>
        <v>60000</v>
      </c>
      <c r="AF228" s="11">
        <f>300000*0.1</f>
        <v>30000</v>
      </c>
      <c r="AG228" s="5" t="s">
        <v>12196</v>
      </c>
      <c r="AH228" s="11">
        <f>AF228+AE228+AC228</f>
        <v>300000</v>
      </c>
      <c r="AI228" s="11">
        <f>AF228+AE228+AC228</f>
        <v>300000</v>
      </c>
      <c r="AJ228" s="11">
        <f>AH228-AI228</f>
        <v>0</v>
      </c>
      <c r="AK228" s="5" t="s">
        <v>38</v>
      </c>
      <c r="AL228" s="1" t="s">
        <v>50</v>
      </c>
    </row>
    <row r="229" spans="1:38" s="18" customFormat="1" ht="60" customHeight="1" x14ac:dyDescent="0.25">
      <c r="A229" s="1">
        <f t="shared" si="35"/>
        <v>114</v>
      </c>
      <c r="B229" s="1" t="s">
        <v>5914</v>
      </c>
      <c r="C229" s="1" t="s">
        <v>314</v>
      </c>
      <c r="D229" s="1" t="s">
        <v>349</v>
      </c>
      <c r="E229" s="1" t="s">
        <v>12107</v>
      </c>
      <c r="F229" s="1" t="s">
        <v>12107</v>
      </c>
      <c r="G229" s="1">
        <v>5</v>
      </c>
      <c r="H229" s="1" t="s">
        <v>12195</v>
      </c>
      <c r="I229" s="1" t="s">
        <v>12194</v>
      </c>
      <c r="J229" s="1" t="s">
        <v>12193</v>
      </c>
      <c r="K229" s="1" t="s">
        <v>12107</v>
      </c>
      <c r="L229" s="1" t="s">
        <v>12192</v>
      </c>
      <c r="M229" s="1">
        <v>71.661333999999997</v>
      </c>
      <c r="N229" s="1">
        <v>150</v>
      </c>
      <c r="O229" s="1" t="s">
        <v>7353</v>
      </c>
      <c r="P229" s="1">
        <v>1.23</v>
      </c>
      <c r="Q229" s="1" t="s">
        <v>334</v>
      </c>
      <c r="R229" s="1">
        <v>218</v>
      </c>
      <c r="S229" s="1">
        <v>218</v>
      </c>
      <c r="T229" s="1">
        <v>218</v>
      </c>
      <c r="U229" s="1">
        <v>12</v>
      </c>
      <c r="V229" s="1">
        <v>12</v>
      </c>
      <c r="W229" s="1">
        <v>1</v>
      </c>
      <c r="X229" s="47" t="s">
        <v>12191</v>
      </c>
      <c r="Y229" s="1">
        <v>300000</v>
      </c>
      <c r="Z229" s="1" t="s">
        <v>7353</v>
      </c>
      <c r="AA229" s="1">
        <v>200000</v>
      </c>
      <c r="AB229" s="1">
        <v>140000</v>
      </c>
      <c r="AC229" s="1">
        <v>210000</v>
      </c>
      <c r="AD229" s="1">
        <v>60000</v>
      </c>
      <c r="AE229" s="1">
        <v>60000</v>
      </c>
      <c r="AF229" s="1">
        <v>14700</v>
      </c>
      <c r="AG229" s="12" t="s">
        <v>7338</v>
      </c>
      <c r="AH229" s="5">
        <v>284700</v>
      </c>
      <c r="AI229" s="5">
        <v>284700</v>
      </c>
      <c r="AJ229" s="5" t="s">
        <v>348</v>
      </c>
      <c r="AK229" s="5" t="s">
        <v>38</v>
      </c>
      <c r="AL229" s="1" t="s">
        <v>50</v>
      </c>
    </row>
    <row r="230" spans="1:38" s="18" customFormat="1" ht="60" customHeight="1" x14ac:dyDescent="0.25">
      <c r="A230" s="1">
        <v>114</v>
      </c>
      <c r="B230" s="1" t="s">
        <v>5914</v>
      </c>
      <c r="C230" s="1" t="s">
        <v>314</v>
      </c>
      <c r="D230" s="1" t="s">
        <v>349</v>
      </c>
      <c r="E230" s="1" t="s">
        <v>12190</v>
      </c>
      <c r="F230" s="1" t="s">
        <v>12107</v>
      </c>
      <c r="G230" s="1">
        <v>5</v>
      </c>
      <c r="H230" s="1" t="s">
        <v>12189</v>
      </c>
      <c r="I230" s="1" t="s">
        <v>12188</v>
      </c>
      <c r="J230" s="1" t="s">
        <v>12187</v>
      </c>
      <c r="K230" s="1" t="s">
        <v>12107</v>
      </c>
      <c r="L230" s="1" t="s">
        <v>12186</v>
      </c>
      <c r="M230" s="1">
        <v>71.425256000000005</v>
      </c>
      <c r="N230" s="1">
        <v>140</v>
      </c>
      <c r="O230" s="1" t="s">
        <v>7353</v>
      </c>
      <c r="P230" s="1">
        <v>1.23</v>
      </c>
      <c r="Q230" s="1" t="s">
        <v>334</v>
      </c>
      <c r="R230" s="1">
        <v>218</v>
      </c>
      <c r="S230" s="1">
        <v>218</v>
      </c>
      <c r="T230" s="1">
        <v>218</v>
      </c>
      <c r="U230" s="1">
        <v>12</v>
      </c>
      <c r="V230" s="1">
        <v>12</v>
      </c>
      <c r="W230" s="1">
        <v>1</v>
      </c>
      <c r="X230" s="47" t="s">
        <v>12185</v>
      </c>
      <c r="Y230" s="1">
        <v>300000</v>
      </c>
      <c r="Z230" s="1" t="s">
        <v>7353</v>
      </c>
      <c r="AA230" s="1">
        <v>200000</v>
      </c>
      <c r="AB230" s="1">
        <v>140000</v>
      </c>
      <c r="AC230" s="1">
        <v>210000</v>
      </c>
      <c r="AD230" s="1">
        <v>60000</v>
      </c>
      <c r="AE230" s="1">
        <v>60000</v>
      </c>
      <c r="AF230" s="1">
        <v>2382</v>
      </c>
      <c r="AG230" s="12" t="s">
        <v>7338</v>
      </c>
      <c r="AH230" s="5">
        <v>272382</v>
      </c>
      <c r="AI230" s="5">
        <v>272382</v>
      </c>
      <c r="AJ230" s="5" t="s">
        <v>348</v>
      </c>
      <c r="AK230" s="5" t="s">
        <v>38</v>
      </c>
      <c r="AL230" s="1" t="s">
        <v>50</v>
      </c>
    </row>
    <row r="231" spans="1:38" s="18" customFormat="1" ht="60" customHeight="1" x14ac:dyDescent="0.25">
      <c r="A231" s="1">
        <f t="shared" si="35"/>
        <v>115</v>
      </c>
      <c r="B231" s="1" t="s">
        <v>5914</v>
      </c>
      <c r="C231" s="1" t="s">
        <v>314</v>
      </c>
      <c r="D231" s="1" t="s">
        <v>314</v>
      </c>
      <c r="E231" s="1" t="s">
        <v>3070</v>
      </c>
      <c r="F231" s="1" t="s">
        <v>3070</v>
      </c>
      <c r="G231" s="1">
        <v>5</v>
      </c>
      <c r="H231" s="1" t="s">
        <v>12184</v>
      </c>
      <c r="I231" s="1" t="s">
        <v>12183</v>
      </c>
      <c r="J231" s="1" t="s">
        <v>12182</v>
      </c>
      <c r="K231" s="1" t="s">
        <v>3070</v>
      </c>
      <c r="L231" s="1" t="s">
        <v>12181</v>
      </c>
      <c r="M231" s="1">
        <v>71.039929999999998</v>
      </c>
      <c r="N231" s="1">
        <v>64</v>
      </c>
      <c r="O231" s="1" t="s">
        <v>12180</v>
      </c>
      <c r="P231" s="1">
        <v>1.08</v>
      </c>
      <c r="Q231" s="1" t="s">
        <v>334</v>
      </c>
      <c r="R231" s="1">
        <v>193</v>
      </c>
      <c r="S231" s="1">
        <v>193</v>
      </c>
      <c r="T231" s="1">
        <v>193</v>
      </c>
      <c r="U231" s="1">
        <v>13</v>
      </c>
      <c r="V231" s="1">
        <v>13</v>
      </c>
      <c r="W231" s="1">
        <v>1</v>
      </c>
      <c r="X231" s="50">
        <v>33801000003533</v>
      </c>
      <c r="Y231" s="1">
        <v>300000</v>
      </c>
      <c r="Z231" s="1" t="s">
        <v>12179</v>
      </c>
      <c r="AA231" s="1">
        <v>200000</v>
      </c>
      <c r="AB231" s="1">
        <v>140000</v>
      </c>
      <c r="AC231" s="1">
        <v>210000</v>
      </c>
      <c r="AD231" s="1">
        <v>60000</v>
      </c>
      <c r="AE231" s="1">
        <v>60000</v>
      </c>
      <c r="AF231" s="1">
        <v>30000</v>
      </c>
      <c r="AG231" s="12" t="s">
        <v>12178</v>
      </c>
      <c r="AH231" s="1">
        <v>300000</v>
      </c>
      <c r="AI231" s="1">
        <v>300000</v>
      </c>
      <c r="AJ231" s="5" t="s">
        <v>348</v>
      </c>
      <c r="AK231" s="5" t="s">
        <v>38</v>
      </c>
      <c r="AL231" s="1" t="s">
        <v>50</v>
      </c>
    </row>
    <row r="232" spans="1:38" s="18" customFormat="1" ht="60" customHeight="1" x14ac:dyDescent="0.25">
      <c r="A232" s="1">
        <v>115</v>
      </c>
      <c r="B232" s="1" t="s">
        <v>5914</v>
      </c>
      <c r="C232" s="1" t="s">
        <v>314</v>
      </c>
      <c r="D232" s="1" t="s">
        <v>314</v>
      </c>
      <c r="E232" s="1" t="s">
        <v>12175</v>
      </c>
      <c r="F232" s="1" t="s">
        <v>12175</v>
      </c>
      <c r="G232" s="1">
        <v>5</v>
      </c>
      <c r="H232" s="1" t="s">
        <v>5087</v>
      </c>
      <c r="I232" s="1" t="s">
        <v>12177</v>
      </c>
      <c r="J232" s="1" t="s">
        <v>12176</v>
      </c>
      <c r="K232" s="1" t="s">
        <v>12175</v>
      </c>
      <c r="L232" s="1" t="s">
        <v>12174</v>
      </c>
      <c r="M232" s="1">
        <v>70.964167000000003</v>
      </c>
      <c r="N232" s="1">
        <v>64</v>
      </c>
      <c r="O232" s="1" t="s">
        <v>12173</v>
      </c>
      <c r="P232" s="1">
        <v>1.1000000000000001</v>
      </c>
      <c r="Q232" s="1" t="s">
        <v>334</v>
      </c>
      <c r="R232" s="1">
        <v>215</v>
      </c>
      <c r="S232" s="1">
        <v>227</v>
      </c>
      <c r="T232" s="1">
        <v>227</v>
      </c>
      <c r="U232" s="1">
        <v>38</v>
      </c>
      <c r="V232" s="1">
        <v>38</v>
      </c>
      <c r="W232" s="1">
        <v>12</v>
      </c>
      <c r="X232" s="47" t="s">
        <v>12172</v>
      </c>
      <c r="Y232" s="1">
        <v>300000</v>
      </c>
      <c r="Z232" s="1" t="s">
        <v>12171</v>
      </c>
      <c r="AA232" s="1">
        <v>200000</v>
      </c>
      <c r="AB232" s="1">
        <v>140000</v>
      </c>
      <c r="AC232" s="1">
        <v>210000</v>
      </c>
      <c r="AD232" s="1">
        <v>60000</v>
      </c>
      <c r="AE232" s="1">
        <v>60000</v>
      </c>
      <c r="AF232" s="1">
        <v>30000</v>
      </c>
      <c r="AG232" s="12" t="s">
        <v>5720</v>
      </c>
      <c r="AH232" s="1">
        <v>300000</v>
      </c>
      <c r="AI232" s="1">
        <v>300000</v>
      </c>
      <c r="AJ232" s="5" t="s">
        <v>348</v>
      </c>
      <c r="AK232" s="5" t="s">
        <v>38</v>
      </c>
      <c r="AL232" s="1" t="s">
        <v>50</v>
      </c>
    </row>
    <row r="233" spans="1:38" s="18" customFormat="1" ht="60" customHeight="1" x14ac:dyDescent="0.25">
      <c r="A233" s="1">
        <f t="shared" si="35"/>
        <v>116</v>
      </c>
      <c r="B233" s="1" t="s">
        <v>5914</v>
      </c>
      <c r="C233" s="1" t="s">
        <v>314</v>
      </c>
      <c r="D233" s="1" t="s">
        <v>5162</v>
      </c>
      <c r="E233" s="1" t="s">
        <v>12168</v>
      </c>
      <c r="F233" s="1" t="s">
        <v>5156</v>
      </c>
      <c r="G233" s="1">
        <v>8</v>
      </c>
      <c r="H233" s="1" t="s">
        <v>11666</v>
      </c>
      <c r="I233" s="1" t="s">
        <v>12170</v>
      </c>
      <c r="J233" s="1" t="s">
        <v>12169</v>
      </c>
      <c r="K233" s="1" t="s">
        <v>12168</v>
      </c>
      <c r="L233" s="1" t="s">
        <v>12167</v>
      </c>
      <c r="M233" s="1">
        <v>70.971059999999994</v>
      </c>
      <c r="N233" s="1">
        <v>120</v>
      </c>
      <c r="O233" s="1" t="s">
        <v>12138</v>
      </c>
      <c r="P233" s="1">
        <v>1.0900000000000001</v>
      </c>
      <c r="Q233" s="1" t="s">
        <v>334</v>
      </c>
      <c r="R233" s="1">
        <v>201</v>
      </c>
      <c r="S233" s="1">
        <v>201</v>
      </c>
      <c r="T233" s="1">
        <v>201</v>
      </c>
      <c r="U233" s="1">
        <v>7</v>
      </c>
      <c r="V233" s="1">
        <v>7</v>
      </c>
      <c r="W233" s="1">
        <v>1</v>
      </c>
      <c r="X233" s="47" t="s">
        <v>12166</v>
      </c>
      <c r="Y233" s="1">
        <v>300000</v>
      </c>
      <c r="Z233" s="1" t="s">
        <v>12165</v>
      </c>
      <c r="AA233" s="1">
        <v>200000</v>
      </c>
      <c r="AB233" s="1">
        <v>140000</v>
      </c>
      <c r="AC233" s="1">
        <v>210000</v>
      </c>
      <c r="AD233" s="1">
        <v>60000</v>
      </c>
      <c r="AE233" s="1">
        <v>60000</v>
      </c>
      <c r="AF233" s="1">
        <v>30000</v>
      </c>
      <c r="AG233" s="12" t="s">
        <v>12164</v>
      </c>
      <c r="AH233" s="1">
        <v>300000</v>
      </c>
      <c r="AI233" s="1">
        <v>300000</v>
      </c>
      <c r="AJ233" s="5" t="s">
        <v>348</v>
      </c>
      <c r="AK233" s="5" t="s">
        <v>38</v>
      </c>
      <c r="AL233" s="1" t="s">
        <v>50</v>
      </c>
    </row>
    <row r="234" spans="1:38" s="18" customFormat="1" ht="60" customHeight="1" x14ac:dyDescent="0.25">
      <c r="A234" s="1">
        <v>116</v>
      </c>
      <c r="B234" s="1" t="s">
        <v>5914</v>
      </c>
      <c r="C234" s="1" t="s">
        <v>314</v>
      </c>
      <c r="D234" s="1" t="s">
        <v>314</v>
      </c>
      <c r="E234" s="1" t="s">
        <v>329</v>
      </c>
      <c r="F234" s="1" t="s">
        <v>5156</v>
      </c>
      <c r="G234" s="1">
        <v>5</v>
      </c>
      <c r="H234" s="1" t="s">
        <v>12163</v>
      </c>
      <c r="I234" s="1" t="s">
        <v>12162</v>
      </c>
      <c r="J234" s="5">
        <v>3330433331</v>
      </c>
      <c r="K234" s="1" t="s">
        <v>329</v>
      </c>
      <c r="L234" s="5">
        <v>31.566870000000002</v>
      </c>
      <c r="M234" s="5">
        <v>70.971980000000002</v>
      </c>
      <c r="N234" s="1">
        <v>40</v>
      </c>
      <c r="O234" s="1" t="s">
        <v>12158</v>
      </c>
      <c r="P234" s="1">
        <v>1.0900000000000001</v>
      </c>
      <c r="Q234" s="1" t="s">
        <v>334</v>
      </c>
      <c r="R234" s="1">
        <v>188</v>
      </c>
      <c r="S234" s="1">
        <v>202</v>
      </c>
      <c r="T234" s="1">
        <v>202</v>
      </c>
      <c r="U234" s="1">
        <v>10</v>
      </c>
      <c r="V234" s="1">
        <v>10</v>
      </c>
      <c r="W234" s="1">
        <v>1</v>
      </c>
      <c r="X234" s="47" t="s">
        <v>12161</v>
      </c>
      <c r="Y234" s="1">
        <v>300000</v>
      </c>
      <c r="Z234" s="1" t="s">
        <v>12149</v>
      </c>
      <c r="AA234" s="1">
        <v>200000</v>
      </c>
      <c r="AB234" s="1">
        <v>140000</v>
      </c>
      <c r="AC234" s="1">
        <v>210000</v>
      </c>
      <c r="AD234" s="1">
        <v>60000</v>
      </c>
      <c r="AE234" s="1">
        <v>60000</v>
      </c>
      <c r="AF234" s="1">
        <v>30000</v>
      </c>
      <c r="AG234" s="12" t="s">
        <v>11637</v>
      </c>
      <c r="AH234" s="1">
        <v>300000</v>
      </c>
      <c r="AI234" s="1">
        <v>300000</v>
      </c>
      <c r="AJ234" s="5" t="s">
        <v>348</v>
      </c>
      <c r="AK234" s="5" t="s">
        <v>38</v>
      </c>
      <c r="AL234" s="1" t="s">
        <v>50</v>
      </c>
    </row>
    <row r="235" spans="1:38" s="18" customFormat="1" ht="60" customHeight="1" x14ac:dyDescent="0.25">
      <c r="A235" s="1">
        <f t="shared" si="35"/>
        <v>117</v>
      </c>
      <c r="B235" s="1" t="s">
        <v>5914</v>
      </c>
      <c r="C235" s="1" t="s">
        <v>314</v>
      </c>
      <c r="D235" s="1" t="s">
        <v>314</v>
      </c>
      <c r="E235" s="1" t="s">
        <v>329</v>
      </c>
      <c r="F235" s="1" t="s">
        <v>5156</v>
      </c>
      <c r="G235" s="1">
        <v>6</v>
      </c>
      <c r="H235" s="1" t="s">
        <v>12160</v>
      </c>
      <c r="I235" s="1" t="s">
        <v>12159</v>
      </c>
      <c r="J235" s="5">
        <v>3337227497</v>
      </c>
      <c r="K235" s="1" t="s">
        <v>329</v>
      </c>
      <c r="L235" s="5">
        <v>31.56052</v>
      </c>
      <c r="M235" s="5">
        <v>70.928120000000007</v>
      </c>
      <c r="N235" s="1">
        <v>120</v>
      </c>
      <c r="O235" s="1" t="s">
        <v>12158</v>
      </c>
      <c r="P235" s="1">
        <v>1.0900000000000001</v>
      </c>
      <c r="Q235" s="1" t="s">
        <v>334</v>
      </c>
      <c r="R235" s="1">
        <v>188</v>
      </c>
      <c r="S235" s="1">
        <v>206</v>
      </c>
      <c r="T235" s="1">
        <v>206</v>
      </c>
      <c r="U235" s="1">
        <v>11</v>
      </c>
      <c r="V235" s="1">
        <v>11</v>
      </c>
      <c r="W235" s="1">
        <v>1</v>
      </c>
      <c r="X235" s="47" t="s">
        <v>12157</v>
      </c>
      <c r="Y235" s="1">
        <v>300000</v>
      </c>
      <c r="Z235" s="1" t="s">
        <v>12149</v>
      </c>
      <c r="AA235" s="1">
        <v>200000</v>
      </c>
      <c r="AB235" s="1">
        <v>140000</v>
      </c>
      <c r="AC235" s="1">
        <v>210000</v>
      </c>
      <c r="AD235" s="1">
        <v>60000</v>
      </c>
      <c r="AE235" s="1">
        <v>60000</v>
      </c>
      <c r="AF235" s="1">
        <v>30000</v>
      </c>
      <c r="AG235" s="12" t="s">
        <v>12156</v>
      </c>
      <c r="AH235" s="1">
        <v>300000</v>
      </c>
      <c r="AI235" s="1">
        <v>300000</v>
      </c>
      <c r="AJ235" s="5" t="s">
        <v>348</v>
      </c>
      <c r="AK235" s="5" t="s">
        <v>38</v>
      </c>
      <c r="AL235" s="1" t="s">
        <v>50</v>
      </c>
    </row>
    <row r="236" spans="1:38" s="18" customFormat="1" ht="60" customHeight="1" x14ac:dyDescent="0.25">
      <c r="A236" s="1">
        <v>117</v>
      </c>
      <c r="B236" s="1" t="s">
        <v>5914</v>
      </c>
      <c r="C236" s="1" t="s">
        <v>314</v>
      </c>
      <c r="D236" s="1" t="s">
        <v>5162</v>
      </c>
      <c r="E236" s="1" t="s">
        <v>12152</v>
      </c>
      <c r="F236" s="1" t="s">
        <v>5156</v>
      </c>
      <c r="G236" s="1">
        <v>5</v>
      </c>
      <c r="H236" s="1" t="s">
        <v>12155</v>
      </c>
      <c r="I236" s="1" t="s">
        <v>12154</v>
      </c>
      <c r="J236" s="1" t="s">
        <v>12153</v>
      </c>
      <c r="K236" s="1" t="s">
        <v>12152</v>
      </c>
      <c r="L236" s="5">
        <v>31.72823</v>
      </c>
      <c r="M236" s="5">
        <v>71.092299999999994</v>
      </c>
      <c r="N236" s="1">
        <v>120</v>
      </c>
      <c r="O236" s="1" t="s">
        <v>12151</v>
      </c>
      <c r="P236" s="67">
        <v>2</v>
      </c>
      <c r="Q236" s="1" t="s">
        <v>334</v>
      </c>
      <c r="R236" s="1">
        <v>190</v>
      </c>
      <c r="S236" s="1">
        <v>190</v>
      </c>
      <c r="T236" s="1">
        <v>190</v>
      </c>
      <c r="U236" s="1">
        <v>2</v>
      </c>
      <c r="V236" s="1">
        <v>2</v>
      </c>
      <c r="W236" s="1">
        <v>1</v>
      </c>
      <c r="X236" s="47" t="s">
        <v>12150</v>
      </c>
      <c r="Y236" s="1">
        <v>300000</v>
      </c>
      <c r="Z236" s="1" t="s">
        <v>12149</v>
      </c>
      <c r="AA236" s="1">
        <v>200000</v>
      </c>
      <c r="AB236" s="1">
        <v>140000</v>
      </c>
      <c r="AC236" s="1">
        <v>210000</v>
      </c>
      <c r="AD236" s="1">
        <v>60000</v>
      </c>
      <c r="AE236" s="1">
        <v>60000</v>
      </c>
      <c r="AF236" s="1">
        <v>30000</v>
      </c>
      <c r="AG236" s="12" t="s">
        <v>10299</v>
      </c>
      <c r="AH236" s="1">
        <v>300000</v>
      </c>
      <c r="AI236" s="1">
        <v>300000</v>
      </c>
      <c r="AJ236" s="5" t="s">
        <v>348</v>
      </c>
      <c r="AK236" s="5" t="s">
        <v>38</v>
      </c>
      <c r="AL236" s="1" t="s">
        <v>50</v>
      </c>
    </row>
    <row r="237" spans="1:38" s="18" customFormat="1" ht="60" customHeight="1" x14ac:dyDescent="0.25">
      <c r="A237" s="1">
        <f t="shared" si="35"/>
        <v>118</v>
      </c>
      <c r="B237" s="1" t="s">
        <v>5914</v>
      </c>
      <c r="C237" s="1" t="s">
        <v>314</v>
      </c>
      <c r="D237" s="1" t="s">
        <v>5162</v>
      </c>
      <c r="E237" s="1" t="s">
        <v>5163</v>
      </c>
      <c r="F237" s="1" t="s">
        <v>5163</v>
      </c>
      <c r="G237" s="1">
        <v>5</v>
      </c>
      <c r="H237" s="1" t="s">
        <v>8992</v>
      </c>
      <c r="I237" s="1" t="s">
        <v>12148</v>
      </c>
      <c r="J237" s="1" t="s">
        <v>12147</v>
      </c>
      <c r="K237" s="1" t="s">
        <v>5163</v>
      </c>
      <c r="L237" s="1" t="s">
        <v>12146</v>
      </c>
      <c r="M237" s="1">
        <v>71.090819999999994</v>
      </c>
      <c r="N237" s="1">
        <v>80</v>
      </c>
      <c r="O237" s="1" t="s">
        <v>12144</v>
      </c>
      <c r="P237" s="1">
        <v>1.08</v>
      </c>
      <c r="Q237" s="1" t="s">
        <v>334</v>
      </c>
      <c r="R237" s="1">
        <v>187</v>
      </c>
      <c r="S237" s="1">
        <v>187</v>
      </c>
      <c r="T237" s="1">
        <v>187</v>
      </c>
      <c r="U237" s="1">
        <v>10</v>
      </c>
      <c r="V237" s="1">
        <v>10</v>
      </c>
      <c r="W237" s="1">
        <v>1</v>
      </c>
      <c r="X237" s="47" t="s">
        <v>12145</v>
      </c>
      <c r="Y237" s="1">
        <v>300000</v>
      </c>
      <c r="Z237" s="1" t="s">
        <v>12144</v>
      </c>
      <c r="AA237" s="1">
        <v>200000</v>
      </c>
      <c r="AB237" s="1">
        <v>140000</v>
      </c>
      <c r="AC237" s="1">
        <v>210000</v>
      </c>
      <c r="AD237" s="1">
        <v>60000</v>
      </c>
      <c r="AE237" s="1">
        <v>60000</v>
      </c>
      <c r="AF237" s="1">
        <v>30000</v>
      </c>
      <c r="AG237" s="12" t="s">
        <v>12143</v>
      </c>
      <c r="AH237" s="1">
        <v>300000</v>
      </c>
      <c r="AI237" s="1">
        <v>300000</v>
      </c>
      <c r="AJ237" s="5" t="s">
        <v>348</v>
      </c>
      <c r="AK237" s="5" t="s">
        <v>38</v>
      </c>
      <c r="AL237" s="1" t="s">
        <v>50</v>
      </c>
    </row>
    <row r="238" spans="1:38" s="18" customFormat="1" ht="60" customHeight="1" x14ac:dyDescent="0.25">
      <c r="A238" s="1">
        <v>118</v>
      </c>
      <c r="B238" s="1" t="s">
        <v>5914</v>
      </c>
      <c r="C238" s="1" t="s">
        <v>314</v>
      </c>
      <c r="D238" s="1" t="s">
        <v>5162</v>
      </c>
      <c r="E238" s="1" t="s">
        <v>340</v>
      </c>
      <c r="F238" s="1" t="s">
        <v>341</v>
      </c>
      <c r="G238" s="1">
        <v>5</v>
      </c>
      <c r="H238" s="1" t="s">
        <v>12142</v>
      </c>
      <c r="I238" s="1" t="s">
        <v>12141</v>
      </c>
      <c r="J238" s="1" t="s">
        <v>12140</v>
      </c>
      <c r="K238" s="1" t="s">
        <v>340</v>
      </c>
      <c r="L238" s="1" t="s">
        <v>12139</v>
      </c>
      <c r="M238" s="1">
        <v>71.545883000000003</v>
      </c>
      <c r="N238" s="1">
        <v>40</v>
      </c>
      <c r="O238" s="1" t="s">
        <v>12138</v>
      </c>
      <c r="P238" s="1">
        <v>1.6</v>
      </c>
      <c r="Q238" s="1" t="s">
        <v>334</v>
      </c>
      <c r="R238" s="1">
        <v>215</v>
      </c>
      <c r="S238" s="1">
        <v>215</v>
      </c>
      <c r="T238" s="1">
        <v>215</v>
      </c>
      <c r="U238" s="1">
        <v>5</v>
      </c>
      <c r="V238" s="1">
        <v>5</v>
      </c>
      <c r="W238" s="1">
        <v>1</v>
      </c>
      <c r="X238" s="47" t="s">
        <v>12137</v>
      </c>
      <c r="Y238" s="1">
        <v>300000</v>
      </c>
      <c r="Z238" s="1" t="s">
        <v>12136</v>
      </c>
      <c r="AA238" s="1">
        <v>200000</v>
      </c>
      <c r="AB238" s="1">
        <v>140000</v>
      </c>
      <c r="AC238" s="1">
        <v>210000</v>
      </c>
      <c r="AD238" s="1">
        <v>60000</v>
      </c>
      <c r="AE238" s="1">
        <v>60000</v>
      </c>
      <c r="AF238" s="1">
        <v>30000</v>
      </c>
      <c r="AG238" s="12" t="s">
        <v>11969</v>
      </c>
      <c r="AH238" s="1">
        <v>300000</v>
      </c>
      <c r="AI238" s="1">
        <v>300000</v>
      </c>
      <c r="AJ238" s="5" t="s">
        <v>348</v>
      </c>
      <c r="AK238" s="5" t="s">
        <v>38</v>
      </c>
      <c r="AL238" s="1" t="s">
        <v>50</v>
      </c>
    </row>
    <row r="239" spans="1:38" s="18" customFormat="1" ht="60" customHeight="1" x14ac:dyDescent="0.25">
      <c r="A239" s="1">
        <f t="shared" si="35"/>
        <v>119</v>
      </c>
      <c r="B239" s="1" t="s">
        <v>5914</v>
      </c>
      <c r="C239" s="1" t="s">
        <v>314</v>
      </c>
      <c r="D239" s="1" t="s">
        <v>314</v>
      </c>
      <c r="E239" s="1" t="s">
        <v>12131</v>
      </c>
      <c r="F239" s="1" t="s">
        <v>12135</v>
      </c>
      <c r="G239" s="1">
        <v>6</v>
      </c>
      <c r="H239" s="1" t="s">
        <v>12134</v>
      </c>
      <c r="I239" s="1" t="s">
        <v>12133</v>
      </c>
      <c r="J239" s="1" t="s">
        <v>12132</v>
      </c>
      <c r="K239" s="1" t="s">
        <v>12131</v>
      </c>
      <c r="L239" s="1">
        <v>31.304539999999999</v>
      </c>
      <c r="M239" s="1">
        <v>71.542990000000003</v>
      </c>
      <c r="N239" s="1">
        <v>298</v>
      </c>
      <c r="O239" s="7" t="s">
        <v>12130</v>
      </c>
      <c r="P239" s="1">
        <v>1</v>
      </c>
      <c r="Q239" s="1" t="s">
        <v>355</v>
      </c>
      <c r="R239" s="1">
        <v>215</v>
      </c>
      <c r="S239" s="1">
        <v>215</v>
      </c>
      <c r="T239" s="1">
        <v>215</v>
      </c>
      <c r="U239" s="1">
        <v>15</v>
      </c>
      <c r="V239" s="1">
        <v>15</v>
      </c>
      <c r="W239" s="1">
        <v>0</v>
      </c>
      <c r="X239" s="47">
        <v>3251000003431</v>
      </c>
      <c r="Y239" s="1">
        <v>300000</v>
      </c>
      <c r="Z239" s="1" t="s">
        <v>12129</v>
      </c>
      <c r="AA239" s="1">
        <v>100000</v>
      </c>
      <c r="AB239" s="1">
        <v>62000</v>
      </c>
      <c r="AC239" s="1">
        <v>210000</v>
      </c>
      <c r="AD239" s="1">
        <v>38000</v>
      </c>
      <c r="AE239" s="1">
        <v>60000</v>
      </c>
      <c r="AF239" s="1">
        <v>30000</v>
      </c>
      <c r="AG239" s="40" t="s">
        <v>12128</v>
      </c>
      <c r="AH239" s="1">
        <v>300000</v>
      </c>
      <c r="AI239" s="1">
        <v>300000</v>
      </c>
      <c r="AJ239" s="1">
        <v>0</v>
      </c>
      <c r="AK239" s="5" t="s">
        <v>38</v>
      </c>
      <c r="AL239" s="1" t="s">
        <v>50</v>
      </c>
    </row>
    <row r="240" spans="1:38" s="18" customFormat="1" ht="60" customHeight="1" x14ac:dyDescent="0.25">
      <c r="A240" s="1">
        <v>119</v>
      </c>
      <c r="B240" s="1" t="s">
        <v>5914</v>
      </c>
      <c r="C240" s="1" t="s">
        <v>314</v>
      </c>
      <c r="D240" s="1" t="s">
        <v>12123</v>
      </c>
      <c r="E240" s="1" t="s">
        <v>12124</v>
      </c>
      <c r="F240" s="1" t="s">
        <v>5219</v>
      </c>
      <c r="G240" s="1">
        <v>5</v>
      </c>
      <c r="H240" s="1" t="s">
        <v>12127</v>
      </c>
      <c r="I240" s="1" t="s">
        <v>12126</v>
      </c>
      <c r="J240" s="1" t="s">
        <v>12125</v>
      </c>
      <c r="K240" s="1" t="s">
        <v>12124</v>
      </c>
      <c r="L240" s="1">
        <v>31.647195</v>
      </c>
      <c r="M240" s="1">
        <v>70.947147999999999</v>
      </c>
      <c r="N240" s="1">
        <v>104</v>
      </c>
      <c r="O240" s="1" t="s">
        <v>12037</v>
      </c>
      <c r="P240" s="1">
        <v>1</v>
      </c>
      <c r="Q240" s="1" t="s">
        <v>355</v>
      </c>
      <c r="R240" s="1">
        <v>218</v>
      </c>
      <c r="S240" s="1">
        <v>218</v>
      </c>
      <c r="T240" s="1">
        <v>218</v>
      </c>
      <c r="U240" s="1">
        <v>12</v>
      </c>
      <c r="V240" s="1">
        <v>12</v>
      </c>
      <c r="W240" s="1">
        <v>0</v>
      </c>
      <c r="X240" s="47">
        <v>3251301000004650</v>
      </c>
      <c r="Y240" s="1">
        <v>300000</v>
      </c>
      <c r="Z240" s="1" t="s">
        <v>12037</v>
      </c>
      <c r="AA240" s="1">
        <v>200000</v>
      </c>
      <c r="AB240" s="1">
        <v>100000</v>
      </c>
      <c r="AC240" s="1">
        <v>210000</v>
      </c>
      <c r="AD240" s="1">
        <v>100000</v>
      </c>
      <c r="AE240" s="1">
        <v>60000</v>
      </c>
      <c r="AF240" s="1">
        <v>30000</v>
      </c>
      <c r="AG240" s="40" t="s">
        <v>11205</v>
      </c>
      <c r="AH240" s="1">
        <v>300000</v>
      </c>
      <c r="AI240" s="1">
        <v>300000</v>
      </c>
      <c r="AJ240" s="1">
        <v>0</v>
      </c>
      <c r="AK240" s="5" t="s">
        <v>38</v>
      </c>
      <c r="AL240" s="1" t="s">
        <v>50</v>
      </c>
    </row>
    <row r="241" spans="1:38" s="18" customFormat="1" ht="60" customHeight="1" x14ac:dyDescent="0.25">
      <c r="A241" s="1">
        <f t="shared" si="35"/>
        <v>120</v>
      </c>
      <c r="B241" s="1" t="s">
        <v>5914</v>
      </c>
      <c r="C241" s="1" t="s">
        <v>314</v>
      </c>
      <c r="D241" s="1" t="s">
        <v>12123</v>
      </c>
      <c r="E241" s="1" t="s">
        <v>12120</v>
      </c>
      <c r="F241" s="1" t="s">
        <v>5226</v>
      </c>
      <c r="G241" s="1">
        <v>6</v>
      </c>
      <c r="H241" s="1" t="s">
        <v>12122</v>
      </c>
      <c r="I241" s="1" t="s">
        <v>12121</v>
      </c>
      <c r="J241" s="1">
        <v>3064479028</v>
      </c>
      <c r="K241" s="1" t="s">
        <v>12120</v>
      </c>
      <c r="L241" s="1">
        <v>31.926735000000001</v>
      </c>
      <c r="M241" s="1">
        <v>71.090909999999994</v>
      </c>
      <c r="N241" s="1">
        <v>160</v>
      </c>
      <c r="O241" s="1" t="s">
        <v>12119</v>
      </c>
      <c r="P241" s="1">
        <v>1.5</v>
      </c>
      <c r="Q241" s="1" t="s">
        <v>355</v>
      </c>
      <c r="R241" s="1">
        <v>188</v>
      </c>
      <c r="S241" s="1">
        <v>188</v>
      </c>
      <c r="T241" s="1">
        <v>188</v>
      </c>
      <c r="U241" s="1">
        <v>6</v>
      </c>
      <c r="V241" s="1">
        <v>6</v>
      </c>
      <c r="W241" s="1">
        <v>0</v>
      </c>
      <c r="X241" s="47">
        <v>2077641100</v>
      </c>
      <c r="Y241" s="1">
        <v>300000</v>
      </c>
      <c r="Z241" s="1" t="s">
        <v>12118</v>
      </c>
      <c r="AA241" s="1">
        <v>100000</v>
      </c>
      <c r="AB241" s="1">
        <v>62000</v>
      </c>
      <c r="AC241" s="1">
        <v>210000</v>
      </c>
      <c r="AD241" s="1">
        <v>38000</v>
      </c>
      <c r="AE241" s="1">
        <v>60000</v>
      </c>
      <c r="AF241" s="1">
        <v>30000</v>
      </c>
      <c r="AG241" s="1" t="s">
        <v>12117</v>
      </c>
      <c r="AH241" s="1">
        <v>300000</v>
      </c>
      <c r="AI241" s="1">
        <v>300000</v>
      </c>
      <c r="AJ241" s="1">
        <v>0</v>
      </c>
      <c r="AK241" s="5" t="s">
        <v>38</v>
      </c>
      <c r="AL241" s="1" t="s">
        <v>50</v>
      </c>
    </row>
    <row r="242" spans="1:38" s="18" customFormat="1" ht="60" customHeight="1" x14ac:dyDescent="0.25">
      <c r="A242" s="1">
        <v>120</v>
      </c>
      <c r="B242" s="1" t="s">
        <v>5914</v>
      </c>
      <c r="C242" s="1" t="s">
        <v>314</v>
      </c>
      <c r="D242" s="1" t="s">
        <v>349</v>
      </c>
      <c r="E242" s="1" t="s">
        <v>12113</v>
      </c>
      <c r="F242" s="1" t="s">
        <v>10337</v>
      </c>
      <c r="G242" s="1">
        <v>5</v>
      </c>
      <c r="H242" s="1" t="s">
        <v>12116</v>
      </c>
      <c r="I242" s="1" t="s">
        <v>12115</v>
      </c>
      <c r="J242" s="1" t="s">
        <v>12114</v>
      </c>
      <c r="K242" s="1" t="s">
        <v>12113</v>
      </c>
      <c r="L242" s="1">
        <v>32.207028000000001</v>
      </c>
      <c r="M242" s="1">
        <v>71.725022999999993</v>
      </c>
      <c r="N242" s="1">
        <v>160</v>
      </c>
      <c r="O242" s="1" t="s">
        <v>12112</v>
      </c>
      <c r="P242" s="1">
        <v>1</v>
      </c>
      <c r="Q242" s="1" t="s">
        <v>355</v>
      </c>
      <c r="R242" s="1">
        <v>218</v>
      </c>
      <c r="S242" s="1">
        <v>218</v>
      </c>
      <c r="T242" s="1">
        <v>218</v>
      </c>
      <c r="U242" s="1">
        <v>15</v>
      </c>
      <c r="V242" s="1">
        <v>15</v>
      </c>
      <c r="W242" s="1">
        <v>0</v>
      </c>
      <c r="X242" s="47">
        <v>3380301000003260</v>
      </c>
      <c r="Y242" s="1">
        <v>300000</v>
      </c>
      <c r="Z242" s="1" t="s">
        <v>12037</v>
      </c>
      <c r="AA242" s="1">
        <v>200000</v>
      </c>
      <c r="AB242" s="1">
        <v>100000</v>
      </c>
      <c r="AC242" s="1">
        <v>210000</v>
      </c>
      <c r="AD242" s="1">
        <v>100000</v>
      </c>
      <c r="AE242" s="1">
        <v>60000</v>
      </c>
      <c r="AF242" s="1">
        <v>30000</v>
      </c>
      <c r="AG242" s="1" t="s">
        <v>12111</v>
      </c>
      <c r="AH242" s="1">
        <v>300000</v>
      </c>
      <c r="AI242" s="1">
        <v>300000</v>
      </c>
      <c r="AJ242" s="1">
        <v>0</v>
      </c>
      <c r="AK242" s="5" t="s">
        <v>38</v>
      </c>
      <c r="AL242" s="1" t="s">
        <v>50</v>
      </c>
    </row>
    <row r="243" spans="1:38" s="18" customFormat="1" ht="60" customHeight="1" x14ac:dyDescent="0.25">
      <c r="A243" s="1">
        <f t="shared" si="35"/>
        <v>121</v>
      </c>
      <c r="B243" s="1" t="s">
        <v>5914</v>
      </c>
      <c r="C243" s="1" t="s">
        <v>314</v>
      </c>
      <c r="D243" s="1" t="s">
        <v>349</v>
      </c>
      <c r="E243" s="1" t="s">
        <v>12107</v>
      </c>
      <c r="F243" s="1" t="s">
        <v>12107</v>
      </c>
      <c r="G243" s="1">
        <v>5</v>
      </c>
      <c r="H243" s="1" t="s">
        <v>12110</v>
      </c>
      <c r="I243" s="1" t="s">
        <v>12109</v>
      </c>
      <c r="J243" s="1" t="s">
        <v>12108</v>
      </c>
      <c r="K243" s="1" t="s">
        <v>12107</v>
      </c>
      <c r="L243" s="1" t="s">
        <v>12106</v>
      </c>
      <c r="M243" s="1">
        <v>71.832622999999998</v>
      </c>
      <c r="N243" s="1">
        <v>240</v>
      </c>
      <c r="O243" s="1" t="s">
        <v>12105</v>
      </c>
      <c r="P243" s="1">
        <v>1.06</v>
      </c>
      <c r="Q243" s="1" t="s">
        <v>334</v>
      </c>
      <c r="R243" s="1">
        <v>345</v>
      </c>
      <c r="S243" s="1">
        <v>345</v>
      </c>
      <c r="T243" s="1">
        <v>345</v>
      </c>
      <c r="U243" s="1">
        <v>14</v>
      </c>
      <c r="V243" s="1">
        <v>14</v>
      </c>
      <c r="W243" s="1">
        <v>1</v>
      </c>
      <c r="X243" s="1" t="s">
        <v>12104</v>
      </c>
      <c r="Y243" s="1">
        <v>300000</v>
      </c>
      <c r="Z243" s="1" t="s">
        <v>12103</v>
      </c>
      <c r="AA243" s="1">
        <v>200000</v>
      </c>
      <c r="AB243" s="1">
        <v>140000</v>
      </c>
      <c r="AC243" s="1">
        <v>210000</v>
      </c>
      <c r="AD243" s="1">
        <v>60000</v>
      </c>
      <c r="AE243" s="1">
        <v>60000</v>
      </c>
      <c r="AF243" s="1">
        <v>34734</v>
      </c>
      <c r="AG243" s="12" t="s">
        <v>7338</v>
      </c>
      <c r="AH243" s="5">
        <v>244734</v>
      </c>
      <c r="AI243" s="1">
        <v>244734</v>
      </c>
      <c r="AJ243" s="5" t="s">
        <v>348</v>
      </c>
      <c r="AK243" s="5" t="s">
        <v>38</v>
      </c>
      <c r="AL243" s="1" t="s">
        <v>50</v>
      </c>
    </row>
    <row r="244" spans="1:38" s="18" customFormat="1" ht="60" customHeight="1" x14ac:dyDescent="0.25">
      <c r="A244" s="1">
        <v>121</v>
      </c>
      <c r="B244" s="1" t="s">
        <v>5914</v>
      </c>
      <c r="C244" s="1" t="s">
        <v>363</v>
      </c>
      <c r="D244" s="1" t="s">
        <v>387</v>
      </c>
      <c r="E244" s="1" t="s">
        <v>12095</v>
      </c>
      <c r="F244" s="1" t="s">
        <v>12095</v>
      </c>
      <c r="G244" s="1">
        <v>5</v>
      </c>
      <c r="H244" s="1" t="s">
        <v>12102</v>
      </c>
      <c r="I244" s="1" t="s">
        <v>12101</v>
      </c>
      <c r="J244" s="1" t="s">
        <v>12100</v>
      </c>
      <c r="K244" s="1" t="s">
        <v>12095</v>
      </c>
      <c r="L244" s="5">
        <v>32.913580000000003</v>
      </c>
      <c r="M244" s="5">
        <v>72.426383999999999</v>
      </c>
      <c r="N244" s="1">
        <v>62.55</v>
      </c>
      <c r="O244" s="39" t="s">
        <v>11275</v>
      </c>
      <c r="P244" s="1">
        <v>0.35299999999999998</v>
      </c>
      <c r="Q244" s="1" t="s">
        <v>294</v>
      </c>
      <c r="R244" s="5">
        <v>476</v>
      </c>
      <c r="S244" s="5">
        <v>476</v>
      </c>
      <c r="T244" s="5">
        <v>476</v>
      </c>
      <c r="U244" s="1"/>
      <c r="V244" s="1"/>
      <c r="W244" s="5">
        <v>16</v>
      </c>
      <c r="X244" s="47" t="s">
        <v>12099</v>
      </c>
      <c r="Y244" s="38">
        <v>300000</v>
      </c>
      <c r="Z244" s="39" t="s">
        <v>11578</v>
      </c>
      <c r="AA244" s="1">
        <v>200000</v>
      </c>
      <c r="AB244" s="38">
        <v>140000</v>
      </c>
      <c r="AC244" s="1">
        <v>210000</v>
      </c>
      <c r="AD244" s="1">
        <v>60000</v>
      </c>
      <c r="AE244" s="1">
        <v>60000</v>
      </c>
      <c r="AF244" s="1">
        <v>30000</v>
      </c>
      <c r="AG244" s="13" t="s">
        <v>12064</v>
      </c>
      <c r="AH244" s="1">
        <v>300000</v>
      </c>
      <c r="AI244" s="1">
        <v>300000</v>
      </c>
      <c r="AJ244" s="1" t="s">
        <v>38</v>
      </c>
      <c r="AK244" s="5" t="s">
        <v>38</v>
      </c>
      <c r="AL244" s="1" t="s">
        <v>50</v>
      </c>
    </row>
    <row r="245" spans="1:38" s="18" customFormat="1" ht="60" customHeight="1" x14ac:dyDescent="0.25">
      <c r="A245" s="1">
        <f t="shared" si="35"/>
        <v>122</v>
      </c>
      <c r="B245" s="1" t="s">
        <v>5914</v>
      </c>
      <c r="C245" s="1" t="s">
        <v>363</v>
      </c>
      <c r="D245" s="1" t="s">
        <v>387</v>
      </c>
      <c r="E245" s="1" t="s">
        <v>12095</v>
      </c>
      <c r="F245" s="1" t="s">
        <v>12095</v>
      </c>
      <c r="G245" s="1">
        <v>5</v>
      </c>
      <c r="H245" s="1" t="s">
        <v>12098</v>
      </c>
      <c r="I245" s="1" t="s">
        <v>12097</v>
      </c>
      <c r="J245" s="1" t="s">
        <v>12096</v>
      </c>
      <c r="K245" s="1" t="s">
        <v>12095</v>
      </c>
      <c r="L245" s="5">
        <v>32.918903</v>
      </c>
      <c r="M245" s="5">
        <v>72.436666000000002</v>
      </c>
      <c r="N245" s="1">
        <v>103</v>
      </c>
      <c r="O245" s="39" t="s">
        <v>11275</v>
      </c>
      <c r="P245" s="1">
        <v>0.42299999999999999</v>
      </c>
      <c r="Q245" s="1" t="s">
        <v>294</v>
      </c>
      <c r="R245" s="5">
        <v>476</v>
      </c>
      <c r="S245" s="5">
        <v>476</v>
      </c>
      <c r="T245" s="5">
        <v>476</v>
      </c>
      <c r="U245" s="1"/>
      <c r="V245" s="1"/>
      <c r="W245" s="5">
        <v>12</v>
      </c>
      <c r="X245" s="47">
        <v>1008013687</v>
      </c>
      <c r="Y245" s="38">
        <v>300000</v>
      </c>
      <c r="Z245" s="39" t="s">
        <v>11578</v>
      </c>
      <c r="AA245" s="1">
        <v>200000</v>
      </c>
      <c r="AB245" s="38">
        <v>140000</v>
      </c>
      <c r="AC245" s="1">
        <v>210000</v>
      </c>
      <c r="AD245" s="1">
        <v>60000</v>
      </c>
      <c r="AE245" s="1">
        <v>60000</v>
      </c>
      <c r="AF245" s="1">
        <v>30000</v>
      </c>
      <c r="AG245" s="13" t="s">
        <v>12064</v>
      </c>
      <c r="AH245" s="1">
        <v>300000</v>
      </c>
      <c r="AI245" s="1">
        <v>300000</v>
      </c>
      <c r="AJ245" s="1" t="s">
        <v>38</v>
      </c>
      <c r="AK245" s="5" t="s">
        <v>38</v>
      </c>
      <c r="AL245" s="1" t="s">
        <v>50</v>
      </c>
    </row>
    <row r="246" spans="1:38" s="18" customFormat="1" ht="60" customHeight="1" x14ac:dyDescent="0.25">
      <c r="A246" s="1">
        <v>122</v>
      </c>
      <c r="B246" s="1" t="s">
        <v>5914</v>
      </c>
      <c r="C246" s="1" t="s">
        <v>363</v>
      </c>
      <c r="D246" s="1" t="s">
        <v>363</v>
      </c>
      <c r="E246" s="1" t="s">
        <v>12094</v>
      </c>
      <c r="F246" s="1" t="s">
        <v>12094</v>
      </c>
      <c r="G246" s="1">
        <v>5</v>
      </c>
      <c r="H246" s="1" t="s">
        <v>3599</v>
      </c>
      <c r="I246" s="1" t="s">
        <v>2679</v>
      </c>
      <c r="J246" s="1" t="s">
        <v>2680</v>
      </c>
      <c r="K246" s="1" t="s">
        <v>12094</v>
      </c>
      <c r="L246" s="5">
        <v>33.095576000000001</v>
      </c>
      <c r="M246" s="5">
        <v>72.915965</v>
      </c>
      <c r="N246" s="1">
        <v>26</v>
      </c>
      <c r="O246" s="13" t="s">
        <v>12093</v>
      </c>
      <c r="P246" s="1">
        <v>0.35299999999999998</v>
      </c>
      <c r="Q246" s="1" t="s">
        <v>294</v>
      </c>
      <c r="R246" s="5">
        <v>488</v>
      </c>
      <c r="S246" s="5">
        <v>488</v>
      </c>
      <c r="T246" s="5">
        <v>488</v>
      </c>
      <c r="U246" s="1"/>
      <c r="V246" s="1"/>
      <c r="W246" s="5">
        <v>12</v>
      </c>
      <c r="X246" s="47">
        <v>306675191005917</v>
      </c>
      <c r="Y246" s="38">
        <v>300000</v>
      </c>
      <c r="Z246" s="39" t="s">
        <v>11578</v>
      </c>
      <c r="AA246" s="1">
        <v>200000</v>
      </c>
      <c r="AB246" s="38">
        <v>140000</v>
      </c>
      <c r="AC246" s="1">
        <v>210000</v>
      </c>
      <c r="AD246" s="5">
        <v>60000</v>
      </c>
      <c r="AE246" s="1">
        <v>60000</v>
      </c>
      <c r="AF246" s="1">
        <v>30000</v>
      </c>
      <c r="AG246" s="13" t="s">
        <v>5451</v>
      </c>
      <c r="AH246" s="1">
        <v>300000</v>
      </c>
      <c r="AI246" s="1">
        <v>300000</v>
      </c>
      <c r="AJ246" s="5" t="s">
        <v>38</v>
      </c>
      <c r="AK246" s="5" t="s">
        <v>38</v>
      </c>
      <c r="AL246" s="1" t="s">
        <v>50</v>
      </c>
    </row>
    <row r="247" spans="1:38" s="18" customFormat="1" ht="60" customHeight="1" x14ac:dyDescent="0.25">
      <c r="A247" s="1">
        <f t="shared" si="35"/>
        <v>123</v>
      </c>
      <c r="B247" s="1" t="s">
        <v>5914</v>
      </c>
      <c r="C247" s="1" t="s">
        <v>363</v>
      </c>
      <c r="D247" s="1" t="s">
        <v>363</v>
      </c>
      <c r="E247" s="1" t="s">
        <v>12089</v>
      </c>
      <c r="F247" s="1" t="s">
        <v>6159</v>
      </c>
      <c r="G247" s="1">
        <v>5</v>
      </c>
      <c r="H247" s="1" t="s">
        <v>12092</v>
      </c>
      <c r="I247" s="47" t="s">
        <v>12091</v>
      </c>
      <c r="J247" s="1" t="s">
        <v>12090</v>
      </c>
      <c r="K247" s="1" t="s">
        <v>12089</v>
      </c>
      <c r="L247" s="1">
        <v>72.960262999999998</v>
      </c>
      <c r="M247" s="1">
        <v>32.927311000000003</v>
      </c>
      <c r="N247" s="1">
        <v>48</v>
      </c>
      <c r="O247" s="13" t="s">
        <v>12060</v>
      </c>
      <c r="P247" s="1">
        <v>11</v>
      </c>
      <c r="Q247" s="1" t="s">
        <v>294</v>
      </c>
      <c r="R247" s="1">
        <v>476</v>
      </c>
      <c r="S247" s="1">
        <v>476</v>
      </c>
      <c r="T247" s="1">
        <v>476</v>
      </c>
      <c r="U247" s="1" t="s">
        <v>38</v>
      </c>
      <c r="V247" s="1" t="s">
        <v>38</v>
      </c>
      <c r="W247" s="1">
        <v>11</v>
      </c>
      <c r="X247" s="47">
        <v>10040606480026</v>
      </c>
      <c r="Y247" s="38">
        <v>300000</v>
      </c>
      <c r="Z247" s="13" t="s">
        <v>1867</v>
      </c>
      <c r="AA247" s="1">
        <v>200000</v>
      </c>
      <c r="AB247" s="1">
        <v>200000</v>
      </c>
      <c r="AC247" s="1">
        <v>210000</v>
      </c>
      <c r="AD247" s="1">
        <v>60000</v>
      </c>
      <c r="AE247" s="1">
        <v>60000</v>
      </c>
      <c r="AF247" s="1">
        <v>30000</v>
      </c>
      <c r="AG247" s="40" t="s">
        <v>6124</v>
      </c>
      <c r="AH247" s="1">
        <v>300000</v>
      </c>
      <c r="AI247" s="1">
        <v>300000</v>
      </c>
      <c r="AJ247" s="1" t="s">
        <v>38</v>
      </c>
      <c r="AK247" s="5" t="s">
        <v>38</v>
      </c>
      <c r="AL247" s="1" t="s">
        <v>40</v>
      </c>
    </row>
    <row r="248" spans="1:38" s="18" customFormat="1" ht="60" customHeight="1" x14ac:dyDescent="0.25">
      <c r="A248" s="1">
        <v>123</v>
      </c>
      <c r="B248" s="1" t="s">
        <v>5914</v>
      </c>
      <c r="C248" s="1" t="s">
        <v>363</v>
      </c>
      <c r="D248" s="1" t="s">
        <v>363</v>
      </c>
      <c r="E248" s="1" t="s">
        <v>12084</v>
      </c>
      <c r="F248" s="1" t="s">
        <v>12088</v>
      </c>
      <c r="G248" s="1">
        <v>5</v>
      </c>
      <c r="H248" s="1" t="s">
        <v>12087</v>
      </c>
      <c r="I248" s="1" t="s">
        <v>12086</v>
      </c>
      <c r="J248" s="1" t="s">
        <v>12085</v>
      </c>
      <c r="K248" s="1" t="s">
        <v>12084</v>
      </c>
      <c r="L248" s="1">
        <v>72.010480000000001</v>
      </c>
      <c r="M248" s="1">
        <v>32.907811000000002</v>
      </c>
      <c r="N248" s="1">
        <v>60</v>
      </c>
      <c r="O248" s="39" t="s">
        <v>6140</v>
      </c>
      <c r="P248" s="1">
        <v>10</v>
      </c>
      <c r="Q248" s="1" t="s">
        <v>294</v>
      </c>
      <c r="R248" s="1">
        <v>600</v>
      </c>
      <c r="S248" s="1">
        <v>600</v>
      </c>
      <c r="T248" s="1">
        <v>600</v>
      </c>
      <c r="U248" s="1" t="s">
        <v>38</v>
      </c>
      <c r="V248" s="1" t="s">
        <v>38</v>
      </c>
      <c r="W248" s="1">
        <v>12</v>
      </c>
      <c r="X248" s="47">
        <v>284329509</v>
      </c>
      <c r="Y248" s="38">
        <v>300000</v>
      </c>
      <c r="Z248" s="39" t="s">
        <v>11578</v>
      </c>
      <c r="AA248" s="1">
        <v>200000</v>
      </c>
      <c r="AB248" s="1">
        <v>200000</v>
      </c>
      <c r="AC248" s="1">
        <v>210000</v>
      </c>
      <c r="AD248" s="1">
        <v>60000</v>
      </c>
      <c r="AE248" s="1">
        <v>60000</v>
      </c>
      <c r="AF248" s="1">
        <v>30000</v>
      </c>
      <c r="AG248" s="1" t="s">
        <v>11969</v>
      </c>
      <c r="AH248" s="1">
        <v>300000</v>
      </c>
      <c r="AI248" s="1">
        <v>300000</v>
      </c>
      <c r="AJ248" s="1" t="s">
        <v>38</v>
      </c>
      <c r="AK248" s="5" t="s">
        <v>38</v>
      </c>
      <c r="AL248" s="1" t="s">
        <v>40</v>
      </c>
    </row>
    <row r="249" spans="1:38" s="18" customFormat="1" ht="60" customHeight="1" x14ac:dyDescent="0.25">
      <c r="A249" s="1">
        <f t="shared" si="35"/>
        <v>124</v>
      </c>
      <c r="B249" s="1" t="s">
        <v>5914</v>
      </c>
      <c r="C249" s="1" t="s">
        <v>363</v>
      </c>
      <c r="D249" s="1" t="s">
        <v>363</v>
      </c>
      <c r="E249" s="1" t="s">
        <v>12080</v>
      </c>
      <c r="F249" s="1" t="s">
        <v>413</v>
      </c>
      <c r="G249" s="1">
        <v>5</v>
      </c>
      <c r="H249" s="1" t="s">
        <v>12083</v>
      </c>
      <c r="I249" s="1" t="s">
        <v>12082</v>
      </c>
      <c r="J249" s="1" t="s">
        <v>12081</v>
      </c>
      <c r="K249" s="1" t="s">
        <v>12080</v>
      </c>
      <c r="L249" s="1">
        <v>3302.018</v>
      </c>
      <c r="M249" s="1">
        <v>7304.933</v>
      </c>
      <c r="N249" s="1">
        <v>54</v>
      </c>
      <c r="O249" s="39" t="s">
        <v>6140</v>
      </c>
      <c r="P249" s="1">
        <v>10</v>
      </c>
      <c r="Q249" s="1" t="s">
        <v>294</v>
      </c>
      <c r="R249" s="1">
        <v>600</v>
      </c>
      <c r="S249" s="1">
        <v>600</v>
      </c>
      <c r="T249" s="1">
        <v>600</v>
      </c>
      <c r="U249" s="1" t="s">
        <v>38</v>
      </c>
      <c r="V249" s="1" t="s">
        <v>38</v>
      </c>
      <c r="W249" s="1">
        <v>12</v>
      </c>
      <c r="X249" s="47">
        <v>288247869</v>
      </c>
      <c r="Y249" s="38">
        <v>300000</v>
      </c>
      <c r="Z249" s="13" t="s">
        <v>1867</v>
      </c>
      <c r="AA249" s="1">
        <v>200000</v>
      </c>
      <c r="AB249" s="1">
        <v>200000</v>
      </c>
      <c r="AC249" s="1">
        <v>210000</v>
      </c>
      <c r="AD249" s="1">
        <v>60000</v>
      </c>
      <c r="AE249" s="1">
        <v>60000</v>
      </c>
      <c r="AF249" s="1">
        <v>30000</v>
      </c>
      <c r="AG249" s="1" t="s">
        <v>11969</v>
      </c>
      <c r="AH249" s="1">
        <v>300000</v>
      </c>
      <c r="AI249" s="1">
        <v>300000</v>
      </c>
      <c r="AJ249" s="1" t="s">
        <v>38</v>
      </c>
      <c r="AK249" s="5" t="s">
        <v>38</v>
      </c>
      <c r="AL249" s="1" t="s">
        <v>40</v>
      </c>
    </row>
    <row r="250" spans="1:38" s="18" customFormat="1" ht="60" customHeight="1" x14ac:dyDescent="0.25">
      <c r="A250" s="1">
        <v>124</v>
      </c>
      <c r="B250" s="5" t="s">
        <v>5914</v>
      </c>
      <c r="C250" s="5" t="s">
        <v>363</v>
      </c>
      <c r="D250" s="5" t="s">
        <v>1171</v>
      </c>
      <c r="E250" s="5" t="s">
        <v>12075</v>
      </c>
      <c r="F250" s="5" t="s">
        <v>1173</v>
      </c>
      <c r="G250" s="5">
        <v>6</v>
      </c>
      <c r="H250" s="5" t="s">
        <v>12079</v>
      </c>
      <c r="I250" s="5" t="s">
        <v>12078</v>
      </c>
      <c r="J250" s="5">
        <v>3348743717</v>
      </c>
      <c r="K250" s="5" t="s">
        <v>12075</v>
      </c>
      <c r="L250" s="5">
        <v>32.750169999999997</v>
      </c>
      <c r="M250" s="5">
        <v>72.880390000000006</v>
      </c>
      <c r="N250" s="5">
        <v>64</v>
      </c>
      <c r="O250" s="45" t="s">
        <v>6140</v>
      </c>
      <c r="P250" s="5">
        <v>0.42299999999999999</v>
      </c>
      <c r="Q250" s="5" t="s">
        <v>294</v>
      </c>
      <c r="R250" s="5">
        <v>436</v>
      </c>
      <c r="S250" s="5">
        <v>436</v>
      </c>
      <c r="T250" s="5">
        <v>436</v>
      </c>
      <c r="U250" s="1" t="s">
        <v>38</v>
      </c>
      <c r="V250" s="1" t="s">
        <v>38</v>
      </c>
      <c r="W250" s="5">
        <v>8</v>
      </c>
      <c r="X250" s="50">
        <v>287242038</v>
      </c>
      <c r="Y250" s="38">
        <v>300000</v>
      </c>
      <c r="Z250" s="69" t="s">
        <v>11578</v>
      </c>
      <c r="AA250" s="36">
        <v>200000</v>
      </c>
      <c r="AB250" s="36">
        <v>140000</v>
      </c>
      <c r="AC250" s="36">
        <v>210000</v>
      </c>
      <c r="AD250" s="36">
        <v>60000</v>
      </c>
      <c r="AE250" s="36">
        <v>60000</v>
      </c>
      <c r="AF250" s="36">
        <v>30000</v>
      </c>
      <c r="AG250" s="5" t="s">
        <v>11474</v>
      </c>
      <c r="AH250" s="36">
        <v>300000</v>
      </c>
      <c r="AI250" s="36">
        <v>300000</v>
      </c>
      <c r="AJ250" s="1" t="s">
        <v>38</v>
      </c>
      <c r="AK250" s="5" t="s">
        <v>38</v>
      </c>
      <c r="AL250" s="1" t="s">
        <v>40</v>
      </c>
    </row>
    <row r="251" spans="1:38" s="18" customFormat="1" ht="60" customHeight="1" x14ac:dyDescent="0.25">
      <c r="A251" s="1">
        <f t="shared" si="35"/>
        <v>125</v>
      </c>
      <c r="B251" s="5" t="s">
        <v>5914</v>
      </c>
      <c r="C251" s="5" t="s">
        <v>363</v>
      </c>
      <c r="D251" s="5" t="s">
        <v>1171</v>
      </c>
      <c r="E251" s="5" t="s">
        <v>12075</v>
      </c>
      <c r="F251" s="5" t="s">
        <v>1173</v>
      </c>
      <c r="G251" s="5">
        <v>7</v>
      </c>
      <c r="H251" s="5" t="s">
        <v>12077</v>
      </c>
      <c r="I251" s="5" t="s">
        <v>12076</v>
      </c>
      <c r="J251" s="5">
        <v>3315635303</v>
      </c>
      <c r="K251" s="5" t="s">
        <v>12075</v>
      </c>
      <c r="L251" s="5">
        <v>32.751390000000001</v>
      </c>
      <c r="M251" s="5">
        <v>72.880750000000006</v>
      </c>
      <c r="N251" s="5">
        <v>53</v>
      </c>
      <c r="O251" s="45" t="s">
        <v>6140</v>
      </c>
      <c r="P251" s="5">
        <v>0.42299999999999999</v>
      </c>
      <c r="Q251" s="5" t="s">
        <v>294</v>
      </c>
      <c r="R251" s="5">
        <v>465</v>
      </c>
      <c r="S251" s="5">
        <v>465</v>
      </c>
      <c r="T251" s="5">
        <v>465</v>
      </c>
      <c r="U251" s="1" t="s">
        <v>38</v>
      </c>
      <c r="V251" s="1" t="s">
        <v>38</v>
      </c>
      <c r="W251" s="5">
        <v>9</v>
      </c>
      <c r="X251" s="50" t="s">
        <v>12074</v>
      </c>
      <c r="Y251" s="38">
        <v>300000</v>
      </c>
      <c r="Z251" s="69" t="s">
        <v>11578</v>
      </c>
      <c r="AA251" s="36">
        <v>200000</v>
      </c>
      <c r="AB251" s="36">
        <v>140000</v>
      </c>
      <c r="AC251" s="36">
        <v>210000</v>
      </c>
      <c r="AD251" s="36">
        <v>60000</v>
      </c>
      <c r="AE251" s="36">
        <v>60000</v>
      </c>
      <c r="AF251" s="36">
        <v>30000</v>
      </c>
      <c r="AG251" s="5" t="s">
        <v>11474</v>
      </c>
      <c r="AH251" s="36">
        <v>300000</v>
      </c>
      <c r="AI251" s="36">
        <v>300000</v>
      </c>
      <c r="AJ251" s="1" t="s">
        <v>38</v>
      </c>
      <c r="AK251" s="5" t="s">
        <v>1718</v>
      </c>
      <c r="AL251" s="5" t="s">
        <v>12069</v>
      </c>
    </row>
    <row r="252" spans="1:38" s="18" customFormat="1" ht="60" customHeight="1" x14ac:dyDescent="0.25">
      <c r="A252" s="1">
        <v>125</v>
      </c>
      <c r="B252" s="5" t="s">
        <v>5914</v>
      </c>
      <c r="C252" s="5" t="s">
        <v>363</v>
      </c>
      <c r="D252" s="5" t="s">
        <v>12073</v>
      </c>
      <c r="E252" s="5" t="s">
        <v>2252</v>
      </c>
      <c r="F252" s="5" t="s">
        <v>2252</v>
      </c>
      <c r="G252" s="5">
        <v>5</v>
      </c>
      <c r="H252" s="5" t="s">
        <v>12072</v>
      </c>
      <c r="I252" s="5" t="s">
        <v>12071</v>
      </c>
      <c r="J252" s="5">
        <v>3042220528</v>
      </c>
      <c r="K252" s="5" t="s">
        <v>2252</v>
      </c>
      <c r="L252" s="5">
        <v>32.491750000000003</v>
      </c>
      <c r="M252" s="5">
        <v>72.394990000000007</v>
      </c>
      <c r="N252" s="5">
        <v>56</v>
      </c>
      <c r="O252" s="45" t="s">
        <v>6140</v>
      </c>
      <c r="P252" s="5">
        <v>0.42299999999999999</v>
      </c>
      <c r="Q252" s="5" t="s">
        <v>294</v>
      </c>
      <c r="R252" s="5">
        <v>469</v>
      </c>
      <c r="S252" s="5">
        <v>469</v>
      </c>
      <c r="T252" s="5">
        <v>469</v>
      </c>
      <c r="U252" s="1" t="s">
        <v>38</v>
      </c>
      <c r="V252" s="1" t="s">
        <v>38</v>
      </c>
      <c r="W252" s="5">
        <v>12</v>
      </c>
      <c r="X252" s="50" t="s">
        <v>12070</v>
      </c>
      <c r="Y252" s="38">
        <v>300000</v>
      </c>
      <c r="Z252" s="69" t="s">
        <v>11578</v>
      </c>
      <c r="AA252" s="36">
        <v>200000</v>
      </c>
      <c r="AB252" s="36">
        <v>140000</v>
      </c>
      <c r="AC252" s="36">
        <v>210000</v>
      </c>
      <c r="AD252" s="36">
        <v>60000</v>
      </c>
      <c r="AE252" s="36">
        <v>60000</v>
      </c>
      <c r="AF252" s="36">
        <v>30000</v>
      </c>
      <c r="AG252" s="5" t="s">
        <v>5947</v>
      </c>
      <c r="AH252" s="36">
        <v>300000</v>
      </c>
      <c r="AI252" s="36">
        <v>300000</v>
      </c>
      <c r="AJ252" s="1" t="s">
        <v>38</v>
      </c>
      <c r="AK252" s="5" t="s">
        <v>1718</v>
      </c>
      <c r="AL252" s="5" t="s">
        <v>12069</v>
      </c>
    </row>
    <row r="253" spans="1:38" s="18" customFormat="1" ht="60" customHeight="1" x14ac:dyDescent="0.25">
      <c r="A253" s="1">
        <f t="shared" si="35"/>
        <v>126</v>
      </c>
      <c r="B253" s="1" t="s">
        <v>5914</v>
      </c>
      <c r="C253" s="1" t="s">
        <v>363</v>
      </c>
      <c r="D253" s="1" t="s">
        <v>387</v>
      </c>
      <c r="E253" s="1" t="s">
        <v>52</v>
      </c>
      <c r="F253" s="1" t="s">
        <v>52</v>
      </c>
      <c r="G253" s="1">
        <v>5</v>
      </c>
      <c r="H253" s="1" t="s">
        <v>12068</v>
      </c>
      <c r="I253" s="1" t="s">
        <v>12067</v>
      </c>
      <c r="J253" s="1" t="s">
        <v>12066</v>
      </c>
      <c r="K253" s="1" t="s">
        <v>52</v>
      </c>
      <c r="L253" s="1">
        <v>325358.3</v>
      </c>
      <c r="M253" s="1">
        <v>722609.5</v>
      </c>
      <c r="N253" s="1">
        <v>118</v>
      </c>
      <c r="O253" s="39" t="s">
        <v>11275</v>
      </c>
      <c r="P253" s="1" t="s">
        <v>5258</v>
      </c>
      <c r="Q253" s="1" t="s">
        <v>294</v>
      </c>
      <c r="R253" s="1">
        <v>469</v>
      </c>
      <c r="S253" s="1">
        <v>469</v>
      </c>
      <c r="T253" s="1">
        <v>469</v>
      </c>
      <c r="U253" s="1" t="s">
        <v>38</v>
      </c>
      <c r="V253" s="1" t="s">
        <v>38</v>
      </c>
      <c r="W253" s="1">
        <v>16</v>
      </c>
      <c r="X253" s="87" t="s">
        <v>12065</v>
      </c>
      <c r="Y253" s="38">
        <v>300000</v>
      </c>
      <c r="Z253" s="39" t="s">
        <v>11578</v>
      </c>
      <c r="AA253" s="1">
        <v>200000</v>
      </c>
      <c r="AB253" s="38">
        <v>140000</v>
      </c>
      <c r="AC253" s="1">
        <v>210000</v>
      </c>
      <c r="AD253" s="38">
        <v>60000</v>
      </c>
      <c r="AE253" s="1">
        <v>60000</v>
      </c>
      <c r="AF253" s="38">
        <v>30000</v>
      </c>
      <c r="AG253" s="40" t="s">
        <v>12064</v>
      </c>
      <c r="AH253" s="1">
        <v>300000</v>
      </c>
      <c r="AI253" s="1">
        <v>300000</v>
      </c>
      <c r="AJ253" s="1" t="s">
        <v>38</v>
      </c>
      <c r="AK253" s="5" t="s">
        <v>38</v>
      </c>
      <c r="AL253" s="1" t="s">
        <v>40</v>
      </c>
    </row>
    <row r="254" spans="1:38" s="18" customFormat="1" ht="60" customHeight="1" x14ac:dyDescent="0.25">
      <c r="A254" s="1">
        <v>126</v>
      </c>
      <c r="B254" s="1" t="s">
        <v>5914</v>
      </c>
      <c r="C254" s="1" t="s">
        <v>363</v>
      </c>
      <c r="D254" s="1" t="s">
        <v>371</v>
      </c>
      <c r="E254" s="1" t="s">
        <v>52</v>
      </c>
      <c r="F254" s="1" t="s">
        <v>52</v>
      </c>
      <c r="G254" s="1">
        <v>5</v>
      </c>
      <c r="H254" s="1" t="s">
        <v>12063</v>
      </c>
      <c r="I254" s="1" t="s">
        <v>12062</v>
      </c>
      <c r="J254" s="1" t="s">
        <v>12061</v>
      </c>
      <c r="K254" s="1" t="s">
        <v>52</v>
      </c>
      <c r="L254" s="5">
        <v>32.803401999999998</v>
      </c>
      <c r="M254" s="5">
        <v>72.155091999999996</v>
      </c>
      <c r="N254" s="1">
        <v>80</v>
      </c>
      <c r="O254" s="13" t="s">
        <v>5207</v>
      </c>
      <c r="P254" s="1">
        <v>10.18</v>
      </c>
      <c r="Q254" s="1" t="s">
        <v>294</v>
      </c>
      <c r="R254" s="1">
        <v>434</v>
      </c>
      <c r="S254" s="1">
        <v>434</v>
      </c>
      <c r="T254" s="1">
        <v>434</v>
      </c>
      <c r="U254" s="1" t="s">
        <v>38</v>
      </c>
      <c r="V254" s="1" t="s">
        <v>38</v>
      </c>
      <c r="W254" s="1">
        <v>18</v>
      </c>
      <c r="X254" s="1">
        <v>1003483</v>
      </c>
      <c r="Y254" s="38">
        <v>300000</v>
      </c>
      <c r="Z254" s="13" t="s">
        <v>12060</v>
      </c>
      <c r="AA254" s="1">
        <v>200000</v>
      </c>
      <c r="AB254" s="38">
        <v>140000</v>
      </c>
      <c r="AC254" s="38">
        <v>210000</v>
      </c>
      <c r="AD254" s="38">
        <v>60000</v>
      </c>
      <c r="AE254" s="38">
        <v>60000</v>
      </c>
      <c r="AF254" s="38">
        <v>30000</v>
      </c>
      <c r="AG254" s="40" t="s">
        <v>11633</v>
      </c>
      <c r="AH254" s="1">
        <v>300000</v>
      </c>
      <c r="AI254" s="1">
        <v>300000</v>
      </c>
      <c r="AJ254" s="1" t="s">
        <v>38</v>
      </c>
      <c r="AK254" s="5" t="s">
        <v>38</v>
      </c>
      <c r="AL254" s="1" t="s">
        <v>40</v>
      </c>
    </row>
    <row r="255" spans="1:38" s="18" customFormat="1" ht="60" customHeight="1" x14ac:dyDescent="0.25">
      <c r="A255" s="1">
        <f t="shared" si="35"/>
        <v>127</v>
      </c>
      <c r="B255" s="1" t="s">
        <v>5914</v>
      </c>
      <c r="C255" s="1" t="s">
        <v>363</v>
      </c>
      <c r="D255" s="1" t="s">
        <v>371</v>
      </c>
      <c r="E255" s="1" t="s">
        <v>12056</v>
      </c>
      <c r="F255" s="1" t="s">
        <v>12056</v>
      </c>
      <c r="G255" s="1">
        <v>5</v>
      </c>
      <c r="H255" s="1" t="s">
        <v>12059</v>
      </c>
      <c r="I255" s="1" t="s">
        <v>12058</v>
      </c>
      <c r="J255" s="1" t="s">
        <v>12057</v>
      </c>
      <c r="K255" s="1" t="s">
        <v>12056</v>
      </c>
      <c r="L255" s="5">
        <v>32.853740000000002</v>
      </c>
      <c r="M255" s="5">
        <v>72.21772</v>
      </c>
      <c r="N255" s="1">
        <v>68</v>
      </c>
      <c r="O255" s="13" t="s">
        <v>6140</v>
      </c>
      <c r="P255" s="1">
        <v>12.1</v>
      </c>
      <c r="Q255" s="1" t="s">
        <v>294</v>
      </c>
      <c r="R255" s="1">
        <v>457</v>
      </c>
      <c r="S255" s="1">
        <v>457</v>
      </c>
      <c r="T255" s="1">
        <v>457</v>
      </c>
      <c r="U255" s="1" t="s">
        <v>38</v>
      </c>
      <c r="V255" s="1" t="s">
        <v>38</v>
      </c>
      <c r="W255" s="1">
        <v>8</v>
      </c>
      <c r="X255" s="1">
        <v>131769997</v>
      </c>
      <c r="Y255" s="38">
        <v>300000</v>
      </c>
      <c r="Z255" s="39" t="s">
        <v>11578</v>
      </c>
      <c r="AA255" s="1">
        <v>200000</v>
      </c>
      <c r="AB255" s="38">
        <v>140000</v>
      </c>
      <c r="AC255" s="38">
        <v>210000</v>
      </c>
      <c r="AD255" s="38">
        <v>60000</v>
      </c>
      <c r="AE255" s="38">
        <v>60000</v>
      </c>
      <c r="AF255" s="38">
        <v>30000</v>
      </c>
      <c r="AG255" s="40" t="s">
        <v>11633</v>
      </c>
      <c r="AH255" s="1">
        <v>300000</v>
      </c>
      <c r="AI255" s="1">
        <v>300000</v>
      </c>
      <c r="AJ255" s="1" t="s">
        <v>38</v>
      </c>
      <c r="AK255" s="5" t="s">
        <v>38</v>
      </c>
      <c r="AL255" s="1" t="s">
        <v>40</v>
      </c>
    </row>
    <row r="256" spans="1:38" s="18" customFormat="1" ht="60" customHeight="1" x14ac:dyDescent="0.25">
      <c r="A256" s="1">
        <v>127</v>
      </c>
      <c r="B256" s="1" t="s">
        <v>5914</v>
      </c>
      <c r="C256" s="1" t="s">
        <v>363</v>
      </c>
      <c r="D256" s="1" t="s">
        <v>371</v>
      </c>
      <c r="E256" s="1" t="s">
        <v>5076</v>
      </c>
      <c r="F256" s="1" t="s">
        <v>5076</v>
      </c>
      <c r="G256" s="1">
        <v>5</v>
      </c>
      <c r="H256" s="1" t="s">
        <v>5278</v>
      </c>
      <c r="I256" s="1" t="s">
        <v>5279</v>
      </c>
      <c r="J256" s="1" t="s">
        <v>5280</v>
      </c>
      <c r="K256" s="1" t="s">
        <v>5076</v>
      </c>
      <c r="L256" s="5">
        <v>32.184311000000001</v>
      </c>
      <c r="M256" s="5">
        <v>73.345129</v>
      </c>
      <c r="N256" s="1">
        <v>80</v>
      </c>
      <c r="O256" s="13" t="s">
        <v>5281</v>
      </c>
      <c r="P256" s="1">
        <v>11.73</v>
      </c>
      <c r="Q256" s="1" t="s">
        <v>294</v>
      </c>
      <c r="R256" s="1">
        <v>475</v>
      </c>
      <c r="S256" s="1">
        <v>475</v>
      </c>
      <c r="T256" s="1">
        <v>475</v>
      </c>
      <c r="U256" s="1" t="s">
        <v>38</v>
      </c>
      <c r="V256" s="1" t="s">
        <v>38</v>
      </c>
      <c r="W256" s="1">
        <v>8</v>
      </c>
      <c r="X256" s="1">
        <v>2663403</v>
      </c>
      <c r="Y256" s="38">
        <v>300000</v>
      </c>
      <c r="Z256" s="13" t="s">
        <v>5282</v>
      </c>
      <c r="AA256" s="1">
        <v>200000</v>
      </c>
      <c r="AB256" s="38">
        <v>140000</v>
      </c>
      <c r="AC256" s="38">
        <v>210000</v>
      </c>
      <c r="AD256" s="38">
        <v>60000</v>
      </c>
      <c r="AE256" s="38">
        <v>60000</v>
      </c>
      <c r="AF256" s="38">
        <v>30000</v>
      </c>
      <c r="AG256" s="12" t="s">
        <v>5283</v>
      </c>
      <c r="AH256" s="1">
        <v>300000</v>
      </c>
      <c r="AI256" s="1">
        <v>300000</v>
      </c>
      <c r="AJ256" s="1" t="s">
        <v>38</v>
      </c>
      <c r="AK256" s="5" t="s">
        <v>38</v>
      </c>
      <c r="AL256" s="1" t="s">
        <v>40</v>
      </c>
    </row>
    <row r="257" spans="1:38" s="18" customFormat="1" ht="60" customHeight="1" x14ac:dyDescent="0.25">
      <c r="A257" s="1">
        <f t="shared" si="35"/>
        <v>128</v>
      </c>
      <c r="B257" s="1" t="s">
        <v>5914</v>
      </c>
      <c r="C257" s="1" t="s">
        <v>499</v>
      </c>
      <c r="D257" s="1" t="s">
        <v>544</v>
      </c>
      <c r="E257" s="1" t="s">
        <v>12053</v>
      </c>
      <c r="F257" s="5" t="s">
        <v>502</v>
      </c>
      <c r="G257" s="1">
        <v>5</v>
      </c>
      <c r="H257" s="5" t="s">
        <v>1485</v>
      </c>
      <c r="I257" s="5" t="s">
        <v>12055</v>
      </c>
      <c r="J257" s="5" t="s">
        <v>12054</v>
      </c>
      <c r="K257" s="1" t="s">
        <v>12053</v>
      </c>
      <c r="L257" s="5">
        <v>31.026152</v>
      </c>
      <c r="M257" s="5">
        <v>70.588331999999994</v>
      </c>
      <c r="N257" s="5">
        <v>72</v>
      </c>
      <c r="O257" s="12" t="s">
        <v>7561</v>
      </c>
      <c r="P257" s="1">
        <v>0.85</v>
      </c>
      <c r="Q257" s="5" t="s">
        <v>294</v>
      </c>
      <c r="R257" s="5">
        <v>240.85</v>
      </c>
      <c r="S257" s="5">
        <v>240.85</v>
      </c>
      <c r="T257" s="5">
        <v>240.85</v>
      </c>
      <c r="U257" s="5">
        <v>0</v>
      </c>
      <c r="V257" s="5">
        <v>0</v>
      </c>
      <c r="W257" s="1">
        <v>2</v>
      </c>
      <c r="X257" s="47">
        <v>3230301000007780</v>
      </c>
      <c r="Y257" s="1">
        <v>300000</v>
      </c>
      <c r="Z257" s="1" t="s">
        <v>12052</v>
      </c>
      <c r="AA257" s="1">
        <v>200000</v>
      </c>
      <c r="AB257" s="1">
        <v>140000</v>
      </c>
      <c r="AC257" s="1">
        <v>210000</v>
      </c>
      <c r="AD257" s="1">
        <v>60000</v>
      </c>
      <c r="AE257" s="1" t="s">
        <v>348</v>
      </c>
      <c r="AF257" s="1">
        <v>90000</v>
      </c>
      <c r="AG257" s="40" t="s">
        <v>12044</v>
      </c>
      <c r="AH257" s="1">
        <v>300000</v>
      </c>
      <c r="AI257" s="1">
        <v>300000</v>
      </c>
      <c r="AJ257" s="1" t="s">
        <v>348</v>
      </c>
      <c r="AK257" s="5" t="s">
        <v>38</v>
      </c>
      <c r="AL257" s="1" t="s">
        <v>50</v>
      </c>
    </row>
    <row r="258" spans="1:38" s="18" customFormat="1" ht="60" customHeight="1" x14ac:dyDescent="0.25">
      <c r="A258" s="1">
        <v>128</v>
      </c>
      <c r="B258" s="1" t="s">
        <v>5914</v>
      </c>
      <c r="C258" s="1" t="s">
        <v>499</v>
      </c>
      <c r="D258" s="1" t="s">
        <v>544</v>
      </c>
      <c r="E258" s="1" t="s">
        <v>502</v>
      </c>
      <c r="F258" s="1" t="s">
        <v>502</v>
      </c>
      <c r="G258" s="1">
        <v>7</v>
      </c>
      <c r="H258" s="5" t="s">
        <v>12051</v>
      </c>
      <c r="I258" s="1" t="s">
        <v>12050</v>
      </c>
      <c r="J258" s="1" t="s">
        <v>2287</v>
      </c>
      <c r="K258" s="1" t="s">
        <v>502</v>
      </c>
      <c r="L258" s="1">
        <v>31.024715</v>
      </c>
      <c r="M258" s="1">
        <v>70.479376000000002</v>
      </c>
      <c r="N258" s="5">
        <v>48</v>
      </c>
      <c r="O258" s="12" t="s">
        <v>12049</v>
      </c>
      <c r="P258" s="1">
        <v>0.92</v>
      </c>
      <c r="Q258" s="1" t="s">
        <v>294</v>
      </c>
      <c r="R258" s="1">
        <v>240.85</v>
      </c>
      <c r="S258" s="1">
        <v>240.85</v>
      </c>
      <c r="T258" s="1">
        <v>240.85</v>
      </c>
      <c r="U258" s="5">
        <v>0</v>
      </c>
      <c r="V258" s="5">
        <v>0</v>
      </c>
      <c r="W258" s="1">
        <v>2</v>
      </c>
      <c r="X258" s="47">
        <v>3230301000007690</v>
      </c>
      <c r="Y258" s="1">
        <v>300000</v>
      </c>
      <c r="Z258" s="1" t="s">
        <v>12038</v>
      </c>
      <c r="AA258" s="1">
        <v>200000</v>
      </c>
      <c r="AB258" s="1">
        <v>140000</v>
      </c>
      <c r="AC258" s="1">
        <v>210000</v>
      </c>
      <c r="AD258" s="1">
        <v>60000</v>
      </c>
      <c r="AE258" s="1" t="s">
        <v>348</v>
      </c>
      <c r="AF258" s="1">
        <v>90000</v>
      </c>
      <c r="AG258" s="1" t="s">
        <v>12037</v>
      </c>
      <c r="AH258" s="1">
        <v>300000</v>
      </c>
      <c r="AI258" s="1">
        <v>300000</v>
      </c>
      <c r="AJ258" s="1" t="s">
        <v>348</v>
      </c>
      <c r="AK258" s="5" t="s">
        <v>38</v>
      </c>
      <c r="AL258" s="1" t="s">
        <v>50</v>
      </c>
    </row>
    <row r="259" spans="1:38" s="18" customFormat="1" ht="60" customHeight="1" x14ac:dyDescent="0.25">
      <c r="A259" s="1">
        <f t="shared" si="35"/>
        <v>129</v>
      </c>
      <c r="B259" s="1" t="s">
        <v>5914</v>
      </c>
      <c r="C259" s="1" t="s">
        <v>499</v>
      </c>
      <c r="D259" s="1" t="s">
        <v>544</v>
      </c>
      <c r="E259" s="1" t="s">
        <v>502</v>
      </c>
      <c r="F259" s="1" t="s">
        <v>502</v>
      </c>
      <c r="G259" s="1">
        <v>5</v>
      </c>
      <c r="H259" s="5" t="s">
        <v>12048</v>
      </c>
      <c r="I259" s="1" t="s">
        <v>12047</v>
      </c>
      <c r="J259" s="1" t="s">
        <v>12046</v>
      </c>
      <c r="K259" s="1" t="s">
        <v>502</v>
      </c>
      <c r="L259" s="1">
        <v>31.0626</v>
      </c>
      <c r="M259" s="1">
        <v>70.476569999999995</v>
      </c>
      <c r="N259" s="5">
        <v>56</v>
      </c>
      <c r="O259" s="12" t="s">
        <v>7561</v>
      </c>
      <c r="P259" s="1">
        <v>0.85</v>
      </c>
      <c r="Q259" s="1" t="s">
        <v>294</v>
      </c>
      <c r="R259" s="1">
        <v>240.85</v>
      </c>
      <c r="S259" s="1">
        <v>240.85</v>
      </c>
      <c r="T259" s="1">
        <v>240.85</v>
      </c>
      <c r="U259" s="5">
        <v>0</v>
      </c>
      <c r="V259" s="5">
        <v>0</v>
      </c>
      <c r="W259" s="1">
        <v>2</v>
      </c>
      <c r="X259" s="47">
        <v>3230301000007730</v>
      </c>
      <c r="Y259" s="1">
        <v>300000</v>
      </c>
      <c r="Z259" s="40" t="s">
        <v>12045</v>
      </c>
      <c r="AA259" s="1">
        <v>200000</v>
      </c>
      <c r="AB259" s="1">
        <v>140000</v>
      </c>
      <c r="AC259" s="1">
        <v>210000</v>
      </c>
      <c r="AD259" s="1">
        <v>60000</v>
      </c>
      <c r="AE259" s="1" t="s">
        <v>348</v>
      </c>
      <c r="AF259" s="1">
        <v>90000</v>
      </c>
      <c r="AG259" s="40" t="s">
        <v>12044</v>
      </c>
      <c r="AH259" s="1">
        <v>300000</v>
      </c>
      <c r="AI259" s="1">
        <v>300000</v>
      </c>
      <c r="AJ259" s="1" t="s">
        <v>348</v>
      </c>
      <c r="AK259" s="5" t="s">
        <v>38</v>
      </c>
      <c r="AL259" s="1" t="s">
        <v>50</v>
      </c>
    </row>
    <row r="260" spans="1:38" s="18" customFormat="1" ht="60" customHeight="1" x14ac:dyDescent="0.25">
      <c r="A260" s="1">
        <v>129</v>
      </c>
      <c r="B260" s="1" t="s">
        <v>5914</v>
      </c>
      <c r="C260" s="1" t="s">
        <v>499</v>
      </c>
      <c r="D260" s="1" t="s">
        <v>544</v>
      </c>
      <c r="E260" s="1" t="s">
        <v>5290</v>
      </c>
      <c r="F260" s="5" t="s">
        <v>12043</v>
      </c>
      <c r="G260" s="1">
        <v>6</v>
      </c>
      <c r="H260" s="5" t="s">
        <v>12042</v>
      </c>
      <c r="I260" s="5" t="s">
        <v>12041</v>
      </c>
      <c r="J260" s="5" t="s">
        <v>12040</v>
      </c>
      <c r="K260" s="1" t="s">
        <v>5290</v>
      </c>
      <c r="L260" s="5">
        <v>31.163656</v>
      </c>
      <c r="M260" s="5">
        <v>70.581209999999999</v>
      </c>
      <c r="N260" s="5">
        <v>56</v>
      </c>
      <c r="O260" s="12" t="s">
        <v>12039</v>
      </c>
      <c r="P260" s="1">
        <v>1.24</v>
      </c>
      <c r="Q260" s="5" t="s">
        <v>294</v>
      </c>
      <c r="R260" s="5">
        <v>173.17</v>
      </c>
      <c r="S260" s="5">
        <v>173.17</v>
      </c>
      <c r="T260" s="5">
        <v>173.17</v>
      </c>
      <c r="U260" s="5">
        <v>0</v>
      </c>
      <c r="V260" s="5">
        <v>0</v>
      </c>
      <c r="W260" s="1">
        <v>3</v>
      </c>
      <c r="X260" s="47">
        <v>3230301000007690</v>
      </c>
      <c r="Y260" s="1">
        <v>300000</v>
      </c>
      <c r="Z260" s="1" t="s">
        <v>12038</v>
      </c>
      <c r="AA260" s="1">
        <v>200000</v>
      </c>
      <c r="AB260" s="1">
        <v>140000</v>
      </c>
      <c r="AC260" s="1">
        <v>210000</v>
      </c>
      <c r="AD260" s="1">
        <v>60000</v>
      </c>
      <c r="AE260" s="1" t="s">
        <v>348</v>
      </c>
      <c r="AF260" s="1">
        <v>90000</v>
      </c>
      <c r="AG260" s="1" t="s">
        <v>12037</v>
      </c>
      <c r="AH260" s="1">
        <v>300000</v>
      </c>
      <c r="AI260" s="1">
        <v>300000</v>
      </c>
      <c r="AJ260" s="1" t="s">
        <v>348</v>
      </c>
      <c r="AK260" s="5" t="s">
        <v>38</v>
      </c>
      <c r="AL260" s="1" t="s">
        <v>50</v>
      </c>
    </row>
    <row r="261" spans="1:38" s="18" customFormat="1" ht="60" customHeight="1" x14ac:dyDescent="0.25">
      <c r="A261" s="1">
        <f t="shared" ref="A261:A323" si="41">A260+1</f>
        <v>130</v>
      </c>
      <c r="B261" s="1" t="s">
        <v>5914</v>
      </c>
      <c r="C261" s="1" t="s">
        <v>499</v>
      </c>
      <c r="D261" s="1" t="s">
        <v>544</v>
      </c>
      <c r="E261" s="1" t="s">
        <v>12033</v>
      </c>
      <c r="F261" s="1" t="s">
        <v>12033</v>
      </c>
      <c r="G261" s="1">
        <v>5</v>
      </c>
      <c r="H261" s="5" t="s">
        <v>12036</v>
      </c>
      <c r="I261" s="1" t="s">
        <v>12035</v>
      </c>
      <c r="J261" s="1" t="s">
        <v>12034</v>
      </c>
      <c r="K261" s="1" t="s">
        <v>12033</v>
      </c>
      <c r="L261" s="5">
        <v>30.50694</v>
      </c>
      <c r="M261" s="5">
        <v>70.331559999999996</v>
      </c>
      <c r="N261" s="5">
        <v>100</v>
      </c>
      <c r="O261" s="40" t="s">
        <v>7315</v>
      </c>
      <c r="P261" s="1">
        <v>0.78</v>
      </c>
      <c r="Q261" s="1" t="s">
        <v>294</v>
      </c>
      <c r="R261" s="1">
        <v>240.85</v>
      </c>
      <c r="S261" s="1">
        <v>240.85</v>
      </c>
      <c r="T261" s="1">
        <v>240.85</v>
      </c>
      <c r="U261" s="5">
        <v>0</v>
      </c>
      <c r="V261" s="5">
        <v>0</v>
      </c>
      <c r="W261" s="1">
        <v>2</v>
      </c>
      <c r="X261" s="47">
        <v>3230301000007770</v>
      </c>
      <c r="Y261" s="1">
        <v>300000</v>
      </c>
      <c r="Z261" s="40" t="s">
        <v>12032</v>
      </c>
      <c r="AA261" s="1">
        <v>200000</v>
      </c>
      <c r="AB261" s="1">
        <v>140000</v>
      </c>
      <c r="AC261" s="1">
        <v>210000</v>
      </c>
      <c r="AD261" s="1">
        <v>60000</v>
      </c>
      <c r="AE261" s="1" t="s">
        <v>348</v>
      </c>
      <c r="AF261" s="1">
        <v>90000</v>
      </c>
      <c r="AG261" s="40" t="s">
        <v>12031</v>
      </c>
      <c r="AH261" s="1">
        <v>300000</v>
      </c>
      <c r="AI261" s="1">
        <v>300000</v>
      </c>
      <c r="AJ261" s="1" t="s">
        <v>348</v>
      </c>
      <c r="AK261" s="5" t="s">
        <v>38</v>
      </c>
      <c r="AL261" s="1" t="s">
        <v>50</v>
      </c>
    </row>
    <row r="262" spans="1:38" s="18" customFormat="1" ht="60" customHeight="1" x14ac:dyDescent="0.25">
      <c r="A262" s="1">
        <v>130</v>
      </c>
      <c r="B262" s="1" t="s">
        <v>5914</v>
      </c>
      <c r="C262" s="1" t="s">
        <v>499</v>
      </c>
      <c r="D262" s="1" t="s">
        <v>543</v>
      </c>
      <c r="E262" s="1" t="s">
        <v>12022</v>
      </c>
      <c r="F262" s="1" t="s">
        <v>12022</v>
      </c>
      <c r="G262" s="1">
        <v>5</v>
      </c>
      <c r="H262" s="5" t="s">
        <v>12030</v>
      </c>
      <c r="I262" s="1" t="s">
        <v>12029</v>
      </c>
      <c r="J262" s="1" t="s">
        <v>12028</v>
      </c>
      <c r="K262" s="1" t="s">
        <v>12022</v>
      </c>
      <c r="L262" s="5">
        <v>29.677273</v>
      </c>
      <c r="M262" s="5">
        <v>70.383015</v>
      </c>
      <c r="N262" s="1">
        <v>98</v>
      </c>
      <c r="O262" s="12" t="s">
        <v>10506</v>
      </c>
      <c r="P262" s="1">
        <v>0.88</v>
      </c>
      <c r="Q262" s="1" t="s">
        <v>355</v>
      </c>
      <c r="R262" s="1">
        <v>197</v>
      </c>
      <c r="S262" s="1">
        <v>197</v>
      </c>
      <c r="T262" s="1">
        <v>197</v>
      </c>
      <c r="U262" s="5">
        <v>0</v>
      </c>
      <c r="V262" s="5">
        <v>0</v>
      </c>
      <c r="W262" s="1">
        <v>1</v>
      </c>
      <c r="X262" s="47">
        <v>3174301000004040</v>
      </c>
      <c r="Y262" s="1">
        <v>300000</v>
      </c>
      <c r="Z262" s="1" t="s">
        <v>12027</v>
      </c>
      <c r="AA262" s="1">
        <v>200000</v>
      </c>
      <c r="AB262" s="1">
        <v>140000</v>
      </c>
      <c r="AC262" s="1">
        <v>210000</v>
      </c>
      <c r="AD262" s="1">
        <v>60000</v>
      </c>
      <c r="AE262" s="1">
        <v>60000</v>
      </c>
      <c r="AF262" s="1">
        <v>0</v>
      </c>
      <c r="AG262" s="7" t="s">
        <v>12026</v>
      </c>
      <c r="AH262" s="1">
        <v>300000</v>
      </c>
      <c r="AI262" s="1">
        <v>270000</v>
      </c>
      <c r="AJ262" s="1">
        <v>30000</v>
      </c>
      <c r="AK262" s="5" t="s">
        <v>38</v>
      </c>
      <c r="AL262" s="1" t="s">
        <v>50</v>
      </c>
    </row>
    <row r="263" spans="1:38" s="18" customFormat="1" ht="60" customHeight="1" x14ac:dyDescent="0.25">
      <c r="A263" s="1">
        <f t="shared" si="41"/>
        <v>131</v>
      </c>
      <c r="B263" s="1" t="s">
        <v>5914</v>
      </c>
      <c r="C263" s="1" t="s">
        <v>499</v>
      </c>
      <c r="D263" s="1" t="s">
        <v>543</v>
      </c>
      <c r="E263" s="5" t="s">
        <v>12022</v>
      </c>
      <c r="F263" s="5" t="s">
        <v>12022</v>
      </c>
      <c r="G263" s="1">
        <v>5</v>
      </c>
      <c r="H263" s="5" t="s">
        <v>12025</v>
      </c>
      <c r="I263" s="1" t="s">
        <v>12024</v>
      </c>
      <c r="J263" s="62" t="s">
        <v>12023</v>
      </c>
      <c r="K263" s="5" t="s">
        <v>12022</v>
      </c>
      <c r="L263" s="5">
        <v>29.777512999999999</v>
      </c>
      <c r="M263" s="5">
        <v>70.404883999999996</v>
      </c>
      <c r="N263" s="1">
        <v>320</v>
      </c>
      <c r="O263" s="40" t="s">
        <v>11636</v>
      </c>
      <c r="P263" s="1">
        <v>0.89</v>
      </c>
      <c r="Q263" s="62" t="s">
        <v>355</v>
      </c>
      <c r="R263" s="62" t="s">
        <v>12021</v>
      </c>
      <c r="S263" s="62" t="s">
        <v>12021</v>
      </c>
      <c r="T263" s="62" t="s">
        <v>12020</v>
      </c>
      <c r="U263" s="5">
        <v>0</v>
      </c>
      <c r="V263" s="5">
        <v>0</v>
      </c>
      <c r="W263" s="1">
        <v>1</v>
      </c>
      <c r="X263" s="20">
        <v>3174301000004080</v>
      </c>
      <c r="Y263" s="1">
        <v>300000</v>
      </c>
      <c r="Z263" s="40" t="s">
        <v>12019</v>
      </c>
      <c r="AA263" s="1">
        <v>200000</v>
      </c>
      <c r="AB263" s="1">
        <v>140000</v>
      </c>
      <c r="AC263" s="1">
        <v>210000</v>
      </c>
      <c r="AD263" s="1">
        <v>60000</v>
      </c>
      <c r="AE263" s="1">
        <v>60000</v>
      </c>
      <c r="AF263" s="1">
        <v>0</v>
      </c>
      <c r="AG263" s="1" t="s">
        <v>7585</v>
      </c>
      <c r="AH263" s="1">
        <v>300000</v>
      </c>
      <c r="AI263" s="1">
        <v>270000</v>
      </c>
      <c r="AJ263" s="1">
        <v>30000</v>
      </c>
      <c r="AK263" s="5" t="s">
        <v>38</v>
      </c>
      <c r="AL263" s="1" t="s">
        <v>50</v>
      </c>
    </row>
    <row r="264" spans="1:38" s="18" customFormat="1" ht="60" customHeight="1" x14ac:dyDescent="0.25">
      <c r="A264" s="1">
        <v>131</v>
      </c>
      <c r="B264" s="1" t="s">
        <v>5914</v>
      </c>
      <c r="C264" s="1" t="s">
        <v>499</v>
      </c>
      <c r="D264" s="1" t="s">
        <v>509</v>
      </c>
      <c r="E264" s="1" t="s">
        <v>10177</v>
      </c>
      <c r="F264" s="1" t="s">
        <v>10177</v>
      </c>
      <c r="G264" s="1">
        <v>5</v>
      </c>
      <c r="H264" s="1" t="s">
        <v>12018</v>
      </c>
      <c r="I264" s="1" t="s">
        <v>12017</v>
      </c>
      <c r="J264" s="1" t="s">
        <v>12016</v>
      </c>
      <c r="K264" s="1" t="s">
        <v>10177</v>
      </c>
      <c r="L264" s="5">
        <v>30.037527999999998</v>
      </c>
      <c r="M264" s="5">
        <v>70.496500999999995</v>
      </c>
      <c r="N264" s="5">
        <v>100</v>
      </c>
      <c r="O264" s="1" t="s">
        <v>1886</v>
      </c>
      <c r="P264" s="1">
        <v>1.0900000000000001</v>
      </c>
      <c r="Q264" s="5" t="s">
        <v>294</v>
      </c>
      <c r="R264" s="5">
        <v>173</v>
      </c>
      <c r="S264" s="5">
        <v>173</v>
      </c>
      <c r="T264" s="5">
        <v>173</v>
      </c>
      <c r="U264" s="5">
        <v>12</v>
      </c>
      <c r="V264" s="5">
        <v>0</v>
      </c>
      <c r="W264" s="1">
        <v>16</v>
      </c>
      <c r="X264" s="47">
        <v>3174301000003130</v>
      </c>
      <c r="Y264" s="1">
        <v>300000</v>
      </c>
      <c r="Z264" s="1" t="s">
        <v>2068</v>
      </c>
      <c r="AA264" s="1">
        <v>200000</v>
      </c>
      <c r="AB264" s="1">
        <v>140000</v>
      </c>
      <c r="AC264" s="1">
        <v>210000</v>
      </c>
      <c r="AD264" s="1">
        <v>60000</v>
      </c>
      <c r="AE264" s="1">
        <v>60000</v>
      </c>
      <c r="AF264" s="1">
        <v>30000</v>
      </c>
      <c r="AG264" s="40" t="s">
        <v>5954</v>
      </c>
      <c r="AH264" s="1">
        <v>300000</v>
      </c>
      <c r="AI264" s="1">
        <v>300000</v>
      </c>
      <c r="AJ264" s="1" t="s">
        <v>348</v>
      </c>
      <c r="AK264" s="5" t="s">
        <v>38</v>
      </c>
      <c r="AL264" s="1" t="s">
        <v>525</v>
      </c>
    </row>
    <row r="265" spans="1:38" s="18" customFormat="1" ht="60" customHeight="1" x14ac:dyDescent="0.25">
      <c r="A265" s="1">
        <f t="shared" si="41"/>
        <v>132</v>
      </c>
      <c r="B265" s="1" t="s">
        <v>5914</v>
      </c>
      <c r="C265" s="1" t="s">
        <v>499</v>
      </c>
      <c r="D265" s="1" t="s">
        <v>544</v>
      </c>
      <c r="E265" s="1" t="s">
        <v>12012</v>
      </c>
      <c r="F265" s="1" t="s">
        <v>5353</v>
      </c>
      <c r="G265" s="1">
        <v>5</v>
      </c>
      <c r="H265" s="5" t="s">
        <v>12015</v>
      </c>
      <c r="I265" s="1" t="s">
        <v>12014</v>
      </c>
      <c r="J265" s="1" t="s">
        <v>12013</v>
      </c>
      <c r="K265" s="1" t="s">
        <v>12012</v>
      </c>
      <c r="L265" s="5">
        <v>30.747965000000001</v>
      </c>
      <c r="M265" s="5">
        <v>70.267767000000006</v>
      </c>
      <c r="N265" s="5">
        <v>44</v>
      </c>
      <c r="O265" s="1" t="s">
        <v>5450</v>
      </c>
      <c r="P265" s="1">
        <v>0.6</v>
      </c>
      <c r="Q265" s="12" t="s">
        <v>294</v>
      </c>
      <c r="R265" s="12">
        <v>309.14</v>
      </c>
      <c r="S265" s="12">
        <v>309.14</v>
      </c>
      <c r="T265" s="12">
        <v>309.14</v>
      </c>
      <c r="U265" s="12">
        <v>0</v>
      </c>
      <c r="V265" s="12">
        <v>0</v>
      </c>
      <c r="W265" s="1">
        <v>7</v>
      </c>
      <c r="X265" s="47">
        <v>3230301000007870</v>
      </c>
      <c r="Y265" s="1">
        <v>300000</v>
      </c>
      <c r="Z265" s="1" t="s">
        <v>5450</v>
      </c>
      <c r="AA265" s="1">
        <v>200000</v>
      </c>
      <c r="AB265" s="1">
        <v>140000</v>
      </c>
      <c r="AC265" s="1">
        <v>210000</v>
      </c>
      <c r="AD265" s="1">
        <v>60000</v>
      </c>
      <c r="AE265" s="1">
        <v>0</v>
      </c>
      <c r="AF265" s="1">
        <v>90000</v>
      </c>
      <c r="AG265" s="7" t="s">
        <v>12005</v>
      </c>
      <c r="AH265" s="1">
        <v>300000</v>
      </c>
      <c r="AI265" s="1">
        <v>300000</v>
      </c>
      <c r="AJ265" s="1" t="s">
        <v>348</v>
      </c>
      <c r="AK265" s="5" t="s">
        <v>38</v>
      </c>
      <c r="AL265" s="1" t="s">
        <v>525</v>
      </c>
    </row>
    <row r="266" spans="1:38" s="18" customFormat="1" ht="60" customHeight="1" x14ac:dyDescent="0.25">
      <c r="A266" s="1">
        <v>132</v>
      </c>
      <c r="B266" s="1" t="s">
        <v>5914</v>
      </c>
      <c r="C266" s="1" t="s">
        <v>499</v>
      </c>
      <c r="D266" s="5" t="s">
        <v>544</v>
      </c>
      <c r="E266" s="1" t="s">
        <v>12008</v>
      </c>
      <c r="F266" s="1" t="s">
        <v>5353</v>
      </c>
      <c r="G266" s="1">
        <v>5</v>
      </c>
      <c r="H266" s="5" t="s">
        <v>12011</v>
      </c>
      <c r="I266" s="5" t="s">
        <v>12010</v>
      </c>
      <c r="J266" s="44" t="s">
        <v>12009</v>
      </c>
      <c r="K266" s="1" t="s">
        <v>12008</v>
      </c>
      <c r="L266" s="5">
        <v>30.694202000000001</v>
      </c>
      <c r="M266" s="5">
        <v>70.270703999999995</v>
      </c>
      <c r="N266" s="5">
        <v>40</v>
      </c>
      <c r="O266" s="1" t="s">
        <v>2842</v>
      </c>
      <c r="P266" s="1">
        <v>0.27</v>
      </c>
      <c r="Q266" s="44" t="s">
        <v>294</v>
      </c>
      <c r="R266" s="44" t="s">
        <v>12007</v>
      </c>
      <c r="S266" s="44" t="s">
        <v>12006</v>
      </c>
      <c r="T266" s="44" t="s">
        <v>12006</v>
      </c>
      <c r="U266" s="44" t="s">
        <v>11375</v>
      </c>
      <c r="V266" s="44" t="s">
        <v>11375</v>
      </c>
      <c r="W266" s="1">
        <v>5</v>
      </c>
      <c r="X266" s="47">
        <v>3230301000006930</v>
      </c>
      <c r="Y266" s="1">
        <v>300000</v>
      </c>
      <c r="Z266" s="1" t="s">
        <v>2842</v>
      </c>
      <c r="AA266" s="1">
        <v>200000</v>
      </c>
      <c r="AB266" s="1">
        <v>140000</v>
      </c>
      <c r="AC266" s="1">
        <v>210000</v>
      </c>
      <c r="AD266" s="1">
        <v>60000</v>
      </c>
      <c r="AE266" s="1">
        <v>64332</v>
      </c>
      <c r="AF266" s="1">
        <v>25668</v>
      </c>
      <c r="AG266" s="7" t="s">
        <v>12005</v>
      </c>
      <c r="AH266" s="1">
        <v>300000</v>
      </c>
      <c r="AI266" s="1">
        <v>300000</v>
      </c>
      <c r="AJ266" s="1" t="s">
        <v>348</v>
      </c>
      <c r="AK266" s="5" t="s">
        <v>38</v>
      </c>
      <c r="AL266" s="1" t="s">
        <v>525</v>
      </c>
    </row>
    <row r="267" spans="1:38" s="18" customFormat="1" ht="60" customHeight="1" x14ac:dyDescent="0.25">
      <c r="A267" s="1">
        <f t="shared" si="41"/>
        <v>133</v>
      </c>
      <c r="B267" s="1" t="s">
        <v>5914</v>
      </c>
      <c r="C267" s="1" t="s">
        <v>499</v>
      </c>
      <c r="D267" s="5" t="s">
        <v>544</v>
      </c>
      <c r="E267" s="1" t="s">
        <v>12000</v>
      </c>
      <c r="F267" s="1" t="s">
        <v>12004</v>
      </c>
      <c r="G267" s="1">
        <v>6</v>
      </c>
      <c r="H267" s="5" t="s">
        <v>12003</v>
      </c>
      <c r="I267" s="5" t="s">
        <v>12002</v>
      </c>
      <c r="J267" s="115" t="s">
        <v>12001</v>
      </c>
      <c r="K267" s="1" t="s">
        <v>12000</v>
      </c>
      <c r="L267" s="5">
        <v>30.653956000000001</v>
      </c>
      <c r="M267" s="5">
        <v>70.654951999999994</v>
      </c>
      <c r="N267" s="5">
        <v>40</v>
      </c>
      <c r="O267" s="12" t="s">
        <v>5450</v>
      </c>
      <c r="P267" s="1">
        <v>0.34</v>
      </c>
      <c r="Q267" s="44" t="s">
        <v>294</v>
      </c>
      <c r="R267" s="44" t="s">
        <v>11999</v>
      </c>
      <c r="S267" s="44" t="s">
        <v>11999</v>
      </c>
      <c r="T267" s="44" t="s">
        <v>11999</v>
      </c>
      <c r="U267" s="44" t="s">
        <v>11375</v>
      </c>
      <c r="V267" s="44" t="s">
        <v>11375</v>
      </c>
      <c r="W267" s="1">
        <v>8</v>
      </c>
      <c r="X267" s="47">
        <v>3230301000007880</v>
      </c>
      <c r="Y267" s="1">
        <v>300000</v>
      </c>
      <c r="Z267" s="12" t="s">
        <v>5450</v>
      </c>
      <c r="AA267" s="1">
        <v>200000</v>
      </c>
      <c r="AB267" s="1">
        <v>140000</v>
      </c>
      <c r="AC267" s="1">
        <v>210000</v>
      </c>
      <c r="AD267" s="1">
        <v>60000</v>
      </c>
      <c r="AE267" s="1">
        <v>0</v>
      </c>
      <c r="AF267" s="1">
        <v>90000</v>
      </c>
      <c r="AG267" s="40" t="s">
        <v>11974</v>
      </c>
      <c r="AH267" s="1">
        <v>300000</v>
      </c>
      <c r="AI267" s="1">
        <v>300000</v>
      </c>
      <c r="AJ267" s="1" t="s">
        <v>348</v>
      </c>
      <c r="AK267" s="5" t="s">
        <v>38</v>
      </c>
      <c r="AL267" s="1" t="s">
        <v>525</v>
      </c>
    </row>
    <row r="268" spans="1:38" s="18" customFormat="1" ht="60" customHeight="1" x14ac:dyDescent="0.25">
      <c r="A268" s="1">
        <v>133</v>
      </c>
      <c r="B268" s="1" t="s">
        <v>5914</v>
      </c>
      <c r="C268" s="1" t="s">
        <v>499</v>
      </c>
      <c r="D268" s="1" t="s">
        <v>543</v>
      </c>
      <c r="E268" s="5" t="s">
        <v>571</v>
      </c>
      <c r="F268" s="5" t="s">
        <v>571</v>
      </c>
      <c r="G268" s="1">
        <v>8</v>
      </c>
      <c r="H268" s="5" t="s">
        <v>11998</v>
      </c>
      <c r="I268" s="1" t="s">
        <v>11997</v>
      </c>
      <c r="J268" s="1" t="s">
        <v>11996</v>
      </c>
      <c r="K268" s="5" t="s">
        <v>571</v>
      </c>
      <c r="L268" s="5">
        <v>29.728701000000001</v>
      </c>
      <c r="M268" s="5">
        <v>70.367802999999995</v>
      </c>
      <c r="N268" s="5">
        <v>64</v>
      </c>
      <c r="O268" s="1" t="s">
        <v>10506</v>
      </c>
      <c r="P268" s="1">
        <v>0.88</v>
      </c>
      <c r="Q268" s="1" t="s">
        <v>355</v>
      </c>
      <c r="R268" s="1">
        <v>340</v>
      </c>
      <c r="S268" s="1">
        <v>170</v>
      </c>
      <c r="T268" s="1">
        <v>197</v>
      </c>
      <c r="U268" s="1">
        <v>7</v>
      </c>
      <c r="V268" s="1">
        <v>0</v>
      </c>
      <c r="W268" s="1">
        <v>1</v>
      </c>
      <c r="X268" s="47">
        <v>317430100003942</v>
      </c>
      <c r="Y268" s="1">
        <v>300000</v>
      </c>
      <c r="Z268" s="1" t="s">
        <v>10506</v>
      </c>
      <c r="AA268" s="1">
        <v>200000</v>
      </c>
      <c r="AB268" s="1">
        <v>140000</v>
      </c>
      <c r="AC268" s="1">
        <v>210000</v>
      </c>
      <c r="AD268" s="1">
        <v>60000</v>
      </c>
      <c r="AE268" s="1">
        <v>60000</v>
      </c>
      <c r="AF268" s="1">
        <v>30000</v>
      </c>
      <c r="AG268" s="40" t="s">
        <v>5720</v>
      </c>
      <c r="AH268" s="1">
        <v>300000</v>
      </c>
      <c r="AI268" s="1">
        <v>300000</v>
      </c>
      <c r="AJ268" s="1" t="s">
        <v>348</v>
      </c>
      <c r="AK268" s="5" t="s">
        <v>38</v>
      </c>
      <c r="AL268" s="1" t="s">
        <v>552</v>
      </c>
    </row>
    <row r="269" spans="1:38" s="18" customFormat="1" ht="60" customHeight="1" x14ac:dyDescent="0.25">
      <c r="A269" s="1">
        <f t="shared" si="41"/>
        <v>134</v>
      </c>
      <c r="B269" s="1" t="s">
        <v>5914</v>
      </c>
      <c r="C269" s="1" t="s">
        <v>499</v>
      </c>
      <c r="D269" s="1" t="s">
        <v>543</v>
      </c>
      <c r="E269" s="1" t="s">
        <v>10157</v>
      </c>
      <c r="F269" s="1" t="s">
        <v>10157</v>
      </c>
      <c r="G269" s="1">
        <v>5</v>
      </c>
      <c r="H269" s="5" t="s">
        <v>11995</v>
      </c>
      <c r="I269" s="1" t="s">
        <v>11994</v>
      </c>
      <c r="J269" s="1" t="s">
        <v>11993</v>
      </c>
      <c r="K269" s="1" t="s">
        <v>10157</v>
      </c>
      <c r="L269" s="5">
        <v>30.049517999999999</v>
      </c>
      <c r="M269" s="5">
        <v>70.761617999999999</v>
      </c>
      <c r="N269" s="1">
        <v>60</v>
      </c>
      <c r="O269" s="1" t="s">
        <v>10506</v>
      </c>
      <c r="P269" s="1">
        <v>1.24</v>
      </c>
      <c r="Q269" s="1" t="s">
        <v>355</v>
      </c>
      <c r="R269" s="1">
        <v>296</v>
      </c>
      <c r="S269" s="1">
        <v>165</v>
      </c>
      <c r="T269" s="1">
        <v>165</v>
      </c>
      <c r="U269" s="1">
        <v>5</v>
      </c>
      <c r="V269" s="1">
        <v>0</v>
      </c>
      <c r="W269" s="1">
        <v>1</v>
      </c>
      <c r="X269" s="47">
        <v>3174301000004100</v>
      </c>
      <c r="Y269" s="1">
        <v>300000</v>
      </c>
      <c r="Z269" s="1" t="s">
        <v>10506</v>
      </c>
      <c r="AA269" s="1">
        <v>200000</v>
      </c>
      <c r="AB269" s="1">
        <v>200000</v>
      </c>
      <c r="AC269" s="1">
        <v>210000</v>
      </c>
      <c r="AD269" s="1">
        <v>0</v>
      </c>
      <c r="AE269" s="1">
        <v>60000</v>
      </c>
      <c r="AF269" s="1">
        <v>30000</v>
      </c>
      <c r="AG269" s="40" t="s">
        <v>5720</v>
      </c>
      <c r="AH269" s="1">
        <v>300000</v>
      </c>
      <c r="AI269" s="1">
        <v>300000</v>
      </c>
      <c r="AJ269" s="1" t="s">
        <v>348</v>
      </c>
      <c r="AK269" s="5" t="s">
        <v>38</v>
      </c>
      <c r="AL269" s="1" t="s">
        <v>552</v>
      </c>
    </row>
    <row r="270" spans="1:38" s="18" customFormat="1" ht="60" customHeight="1" x14ac:dyDescent="0.25">
      <c r="A270" s="1">
        <v>134</v>
      </c>
      <c r="B270" s="1" t="s">
        <v>5914</v>
      </c>
      <c r="C270" s="1" t="s">
        <v>499</v>
      </c>
      <c r="D270" s="1" t="s">
        <v>543</v>
      </c>
      <c r="E270" s="1" t="s">
        <v>571</v>
      </c>
      <c r="F270" s="5" t="s">
        <v>571</v>
      </c>
      <c r="G270" s="1">
        <v>8</v>
      </c>
      <c r="H270" s="5" t="s">
        <v>3154</v>
      </c>
      <c r="I270" s="1" t="s">
        <v>11992</v>
      </c>
      <c r="J270" s="12" t="s">
        <v>11991</v>
      </c>
      <c r="K270" s="1" t="s">
        <v>571</v>
      </c>
      <c r="L270" s="5">
        <v>29.735961</v>
      </c>
      <c r="M270" s="5">
        <v>70.413495999999995</v>
      </c>
      <c r="N270" s="1">
        <v>80</v>
      </c>
      <c r="O270" s="1" t="s">
        <v>11987</v>
      </c>
      <c r="P270" s="1">
        <v>0.88</v>
      </c>
      <c r="Q270" s="1" t="s">
        <v>355</v>
      </c>
      <c r="R270" s="1">
        <v>340</v>
      </c>
      <c r="S270" s="1">
        <v>170</v>
      </c>
      <c r="T270" s="1">
        <v>197</v>
      </c>
      <c r="U270" s="1">
        <v>7</v>
      </c>
      <c r="V270" s="1">
        <v>0</v>
      </c>
      <c r="W270" s="1">
        <v>1</v>
      </c>
      <c r="X270" s="47">
        <v>3174301000003950</v>
      </c>
      <c r="Y270" s="1">
        <v>300000</v>
      </c>
      <c r="Z270" s="1" t="s">
        <v>11987</v>
      </c>
      <c r="AA270" s="1">
        <v>200000</v>
      </c>
      <c r="AB270" s="1">
        <v>200000</v>
      </c>
      <c r="AC270" s="1">
        <v>210000</v>
      </c>
      <c r="AD270" s="1">
        <v>0</v>
      </c>
      <c r="AE270" s="1">
        <v>60000</v>
      </c>
      <c r="AF270" s="1">
        <v>30000</v>
      </c>
      <c r="AG270" s="40" t="s">
        <v>5720</v>
      </c>
      <c r="AH270" s="1">
        <v>300000</v>
      </c>
      <c r="AI270" s="1">
        <v>300000</v>
      </c>
      <c r="AJ270" s="1" t="s">
        <v>348</v>
      </c>
      <c r="AK270" s="5" t="s">
        <v>38</v>
      </c>
      <c r="AL270" s="1" t="s">
        <v>552</v>
      </c>
    </row>
    <row r="271" spans="1:38" s="18" customFormat="1" ht="60" customHeight="1" x14ac:dyDescent="0.25">
      <c r="A271" s="1">
        <f t="shared" si="41"/>
        <v>135</v>
      </c>
      <c r="B271" s="1" t="s">
        <v>5914</v>
      </c>
      <c r="C271" s="1" t="s">
        <v>499</v>
      </c>
      <c r="D271" s="1" t="s">
        <v>543</v>
      </c>
      <c r="E271" s="1" t="s">
        <v>10157</v>
      </c>
      <c r="F271" s="1" t="s">
        <v>10157</v>
      </c>
      <c r="G271" s="1">
        <v>5</v>
      </c>
      <c r="H271" s="5" t="s">
        <v>11990</v>
      </c>
      <c r="I271" s="1" t="s">
        <v>11989</v>
      </c>
      <c r="J271" s="1" t="s">
        <v>11988</v>
      </c>
      <c r="K271" s="1" t="s">
        <v>10157</v>
      </c>
      <c r="L271" s="5">
        <v>30.085923000000001</v>
      </c>
      <c r="M271" s="5">
        <v>70.754818</v>
      </c>
      <c r="N271" s="1">
        <v>80</v>
      </c>
      <c r="O271" s="1" t="s">
        <v>11987</v>
      </c>
      <c r="P271" s="1">
        <v>0.88</v>
      </c>
      <c r="Q271" s="1" t="s">
        <v>355</v>
      </c>
      <c r="R271" s="1">
        <v>296</v>
      </c>
      <c r="S271" s="1">
        <v>165</v>
      </c>
      <c r="T271" s="1">
        <v>165</v>
      </c>
      <c r="U271" s="1">
        <v>5</v>
      </c>
      <c r="V271" s="1">
        <v>0</v>
      </c>
      <c r="W271" s="1">
        <v>1</v>
      </c>
      <c r="X271" s="47">
        <v>3174301000003910</v>
      </c>
      <c r="Y271" s="1">
        <v>300000</v>
      </c>
      <c r="Z271" s="1" t="s">
        <v>11987</v>
      </c>
      <c r="AA271" s="1">
        <v>200000</v>
      </c>
      <c r="AB271" s="1">
        <v>200000</v>
      </c>
      <c r="AC271" s="1">
        <v>210000</v>
      </c>
      <c r="AD271" s="1">
        <v>0</v>
      </c>
      <c r="AE271" s="1">
        <v>60000</v>
      </c>
      <c r="AF271" s="1">
        <v>30000</v>
      </c>
      <c r="AG271" s="1" t="s">
        <v>7548</v>
      </c>
      <c r="AH271" s="1">
        <v>300000</v>
      </c>
      <c r="AI271" s="1">
        <v>300000</v>
      </c>
      <c r="AJ271" s="1" t="s">
        <v>348</v>
      </c>
      <c r="AK271" s="5" t="s">
        <v>38</v>
      </c>
      <c r="AL271" s="1" t="s">
        <v>552</v>
      </c>
    </row>
    <row r="272" spans="1:38" s="18" customFormat="1" ht="60" customHeight="1" x14ac:dyDescent="0.25">
      <c r="A272" s="1">
        <v>135</v>
      </c>
      <c r="B272" s="1" t="s">
        <v>5914</v>
      </c>
      <c r="C272" s="1" t="s">
        <v>499</v>
      </c>
      <c r="D272" s="5" t="s">
        <v>543</v>
      </c>
      <c r="E272" s="1" t="s">
        <v>10157</v>
      </c>
      <c r="F272" s="1" t="s">
        <v>10157</v>
      </c>
      <c r="G272" s="1">
        <v>6</v>
      </c>
      <c r="H272" s="5" t="s">
        <v>1091</v>
      </c>
      <c r="I272" s="5" t="s">
        <v>11986</v>
      </c>
      <c r="J272" s="44" t="s">
        <v>11985</v>
      </c>
      <c r="K272" s="1" t="s">
        <v>10157</v>
      </c>
      <c r="L272" s="5">
        <v>30.078400999999999</v>
      </c>
      <c r="M272" s="5">
        <v>70.756680000000003</v>
      </c>
      <c r="N272" s="1">
        <v>89</v>
      </c>
      <c r="O272" s="40" t="s">
        <v>11636</v>
      </c>
      <c r="P272" s="1">
        <v>1.24</v>
      </c>
      <c r="Q272" s="44" t="s">
        <v>355</v>
      </c>
      <c r="R272" s="44" t="s">
        <v>11984</v>
      </c>
      <c r="S272" s="44" t="s">
        <v>11983</v>
      </c>
      <c r="T272" s="44" t="s">
        <v>11983</v>
      </c>
      <c r="U272" s="44" t="s">
        <v>11982</v>
      </c>
      <c r="V272" s="44" t="s">
        <v>11375</v>
      </c>
      <c r="W272" s="1">
        <v>1</v>
      </c>
      <c r="X272" s="47">
        <v>3174301000004150</v>
      </c>
      <c r="Y272" s="1">
        <v>300000</v>
      </c>
      <c r="Z272" s="40" t="s">
        <v>11636</v>
      </c>
      <c r="AA272" s="1">
        <v>200000</v>
      </c>
      <c r="AB272" s="1">
        <v>200000</v>
      </c>
      <c r="AC272" s="1">
        <v>210000</v>
      </c>
      <c r="AD272" s="1">
        <v>0</v>
      </c>
      <c r="AE272" s="1">
        <v>60000</v>
      </c>
      <c r="AF272" s="1">
        <v>30000</v>
      </c>
      <c r="AG272" s="1" t="s">
        <v>7548</v>
      </c>
      <c r="AH272" s="1">
        <v>300000</v>
      </c>
      <c r="AI272" s="1">
        <v>300000</v>
      </c>
      <c r="AJ272" s="1" t="s">
        <v>348</v>
      </c>
      <c r="AK272" s="5" t="s">
        <v>38</v>
      </c>
      <c r="AL272" s="1" t="s">
        <v>552</v>
      </c>
    </row>
    <row r="273" spans="1:38" s="18" customFormat="1" ht="60" customHeight="1" x14ac:dyDescent="0.25">
      <c r="A273" s="1">
        <f t="shared" si="41"/>
        <v>136</v>
      </c>
      <c r="B273" s="1" t="s">
        <v>5914</v>
      </c>
      <c r="C273" s="1" t="s">
        <v>499</v>
      </c>
      <c r="D273" s="5" t="s">
        <v>543</v>
      </c>
      <c r="E273" s="1" t="s">
        <v>571</v>
      </c>
      <c r="F273" s="5" t="s">
        <v>571</v>
      </c>
      <c r="G273" s="1">
        <v>5</v>
      </c>
      <c r="H273" s="5" t="s">
        <v>11981</v>
      </c>
      <c r="I273" s="5" t="s">
        <v>11980</v>
      </c>
      <c r="J273" s="44" t="s">
        <v>11979</v>
      </c>
      <c r="K273" s="1" t="s">
        <v>571</v>
      </c>
      <c r="L273" s="5">
        <v>29.693504999999998</v>
      </c>
      <c r="M273" s="5">
        <v>70.362508000000005</v>
      </c>
      <c r="N273" s="1">
        <v>120</v>
      </c>
      <c r="O273" s="40" t="s">
        <v>11974</v>
      </c>
      <c r="P273" s="1">
        <v>0.89</v>
      </c>
      <c r="Q273" s="44" t="s">
        <v>355</v>
      </c>
      <c r="R273" s="44" t="s">
        <v>11978</v>
      </c>
      <c r="S273" s="44" t="s">
        <v>11977</v>
      </c>
      <c r="T273" s="44" t="s">
        <v>11976</v>
      </c>
      <c r="U273" s="44" t="s">
        <v>11975</v>
      </c>
      <c r="V273" s="44" t="s">
        <v>11375</v>
      </c>
      <c r="W273" s="1">
        <v>1</v>
      </c>
      <c r="X273" s="50">
        <v>3174301000004210</v>
      </c>
      <c r="Y273" s="1">
        <v>300000</v>
      </c>
      <c r="Z273" s="40" t="s">
        <v>11974</v>
      </c>
      <c r="AA273" s="1">
        <v>200000</v>
      </c>
      <c r="AB273" s="1">
        <v>200000</v>
      </c>
      <c r="AC273" s="1">
        <v>210000</v>
      </c>
      <c r="AD273" s="1">
        <v>0</v>
      </c>
      <c r="AE273" s="1">
        <v>60000</v>
      </c>
      <c r="AF273" s="1">
        <v>30000</v>
      </c>
      <c r="AG273" s="1" t="s">
        <v>7548</v>
      </c>
      <c r="AH273" s="1">
        <v>300000</v>
      </c>
      <c r="AI273" s="1">
        <v>300000</v>
      </c>
      <c r="AJ273" s="1" t="s">
        <v>348</v>
      </c>
      <c r="AK273" s="5" t="s">
        <v>38</v>
      </c>
      <c r="AL273" s="1" t="s">
        <v>552</v>
      </c>
    </row>
    <row r="274" spans="1:38" s="18" customFormat="1" ht="60" customHeight="1" x14ac:dyDescent="0.25">
      <c r="A274" s="1">
        <v>136</v>
      </c>
      <c r="B274" s="1" t="s">
        <v>5914</v>
      </c>
      <c r="C274" s="1" t="s">
        <v>499</v>
      </c>
      <c r="D274" s="1" t="s">
        <v>5357</v>
      </c>
      <c r="E274" s="1" t="s">
        <v>11970</v>
      </c>
      <c r="F274" s="1" t="s">
        <v>536</v>
      </c>
      <c r="G274" s="1">
        <v>5</v>
      </c>
      <c r="H274" s="1" t="s">
        <v>11973</v>
      </c>
      <c r="I274" s="1" t="s">
        <v>11972</v>
      </c>
      <c r="J274" s="1" t="s">
        <v>11971</v>
      </c>
      <c r="K274" s="1" t="s">
        <v>11970</v>
      </c>
      <c r="L274" s="1">
        <v>30.339476000000001</v>
      </c>
      <c r="M274" s="1">
        <v>70.253705999999994</v>
      </c>
      <c r="N274" s="1">
        <v>48</v>
      </c>
      <c r="O274" s="1" t="s">
        <v>5450</v>
      </c>
      <c r="P274" s="1">
        <v>0.6</v>
      </c>
      <c r="Q274" s="1" t="s">
        <v>294</v>
      </c>
      <c r="R274" s="1">
        <v>309.14</v>
      </c>
      <c r="S274" s="1">
        <v>309.14</v>
      </c>
      <c r="T274" s="1">
        <v>309.14</v>
      </c>
      <c r="U274" s="1">
        <v>0</v>
      </c>
      <c r="V274" s="1">
        <v>0</v>
      </c>
      <c r="W274" s="1">
        <v>4</v>
      </c>
      <c r="X274" s="47">
        <v>3230301000007870</v>
      </c>
      <c r="Y274" s="1">
        <v>300000</v>
      </c>
      <c r="Z274" s="1" t="s">
        <v>5450</v>
      </c>
      <c r="AA274" s="1">
        <v>200000</v>
      </c>
      <c r="AB274" s="1">
        <v>140000</v>
      </c>
      <c r="AC274" s="1">
        <v>210000</v>
      </c>
      <c r="AD274" s="1">
        <v>60000</v>
      </c>
      <c r="AE274" s="1">
        <v>60000</v>
      </c>
      <c r="AF274" s="1">
        <v>30000</v>
      </c>
      <c r="AG274" s="1" t="s">
        <v>11969</v>
      </c>
      <c r="AH274" s="1">
        <v>300000</v>
      </c>
      <c r="AI274" s="1">
        <v>300000</v>
      </c>
      <c r="AJ274" s="1">
        <v>0</v>
      </c>
      <c r="AK274" s="5" t="s">
        <v>38</v>
      </c>
      <c r="AL274" s="1" t="s">
        <v>50</v>
      </c>
    </row>
    <row r="275" spans="1:38" s="18" customFormat="1" ht="60" customHeight="1" x14ac:dyDescent="0.25">
      <c r="A275" s="1">
        <f t="shared" si="41"/>
        <v>137</v>
      </c>
      <c r="B275" s="1" t="s">
        <v>5914</v>
      </c>
      <c r="C275" s="1" t="s">
        <v>499</v>
      </c>
      <c r="D275" s="1" t="s">
        <v>509</v>
      </c>
      <c r="E275" s="1" t="s">
        <v>11965</v>
      </c>
      <c r="F275" s="1" t="s">
        <v>10157</v>
      </c>
      <c r="G275" s="1">
        <v>5</v>
      </c>
      <c r="H275" s="1" t="s">
        <v>11968</v>
      </c>
      <c r="I275" s="1" t="s">
        <v>11967</v>
      </c>
      <c r="J275" s="1" t="s">
        <v>11966</v>
      </c>
      <c r="K275" s="1" t="s">
        <v>11965</v>
      </c>
      <c r="L275" s="5">
        <v>30.060883</v>
      </c>
      <c r="M275" s="5">
        <v>70.805235999999994</v>
      </c>
      <c r="N275" s="5">
        <v>100</v>
      </c>
      <c r="O275" s="41" t="s">
        <v>7314</v>
      </c>
      <c r="P275" s="5">
        <v>1.06</v>
      </c>
      <c r="Q275" s="44" t="s">
        <v>355</v>
      </c>
      <c r="R275" s="44" t="s">
        <v>11964</v>
      </c>
      <c r="S275" s="44" t="s">
        <v>11963</v>
      </c>
      <c r="T275" s="44" t="s">
        <v>11962</v>
      </c>
      <c r="U275" s="44" t="s">
        <v>11423</v>
      </c>
      <c r="V275" s="44" t="s">
        <v>11961</v>
      </c>
      <c r="W275" s="1">
        <v>1</v>
      </c>
      <c r="X275" s="50">
        <v>560020062236911</v>
      </c>
      <c r="Y275" s="1">
        <v>300000</v>
      </c>
      <c r="Z275" s="41" t="s">
        <v>7314</v>
      </c>
      <c r="AA275" s="1">
        <v>200000</v>
      </c>
      <c r="AB275" s="1">
        <v>200000</v>
      </c>
      <c r="AC275" s="1">
        <v>210000</v>
      </c>
      <c r="AD275" s="1">
        <v>0</v>
      </c>
      <c r="AE275" s="1">
        <v>60000</v>
      </c>
      <c r="AF275" s="1">
        <v>27397</v>
      </c>
      <c r="AG275" s="1" t="s">
        <v>5207</v>
      </c>
      <c r="AH275" s="1">
        <v>297397</v>
      </c>
      <c r="AI275" s="1">
        <v>297397</v>
      </c>
      <c r="AJ275" s="1" t="s">
        <v>348</v>
      </c>
      <c r="AK275" s="5" t="s">
        <v>38</v>
      </c>
      <c r="AL275" s="1" t="s">
        <v>50</v>
      </c>
    </row>
    <row r="276" spans="1:38" s="18" customFormat="1" ht="60" customHeight="1" x14ac:dyDescent="0.25">
      <c r="A276" s="1">
        <v>137</v>
      </c>
      <c r="B276" s="5" t="s">
        <v>5914</v>
      </c>
      <c r="C276" s="5" t="s">
        <v>626</v>
      </c>
      <c r="D276" s="5" t="s">
        <v>626</v>
      </c>
      <c r="E276" s="5" t="s">
        <v>11958</v>
      </c>
      <c r="F276" s="5" t="s">
        <v>11958</v>
      </c>
      <c r="G276" s="5">
        <v>5</v>
      </c>
      <c r="H276" s="5" t="s">
        <v>11960</v>
      </c>
      <c r="I276" s="5" t="s">
        <v>11959</v>
      </c>
      <c r="J276" s="5" t="s">
        <v>5376</v>
      </c>
      <c r="K276" s="5" t="s">
        <v>11958</v>
      </c>
      <c r="L276" s="5">
        <v>32.682417000000001</v>
      </c>
      <c r="M276" s="91">
        <v>74.249785000000003</v>
      </c>
      <c r="N276" s="44" t="s">
        <v>11934</v>
      </c>
      <c r="O276" s="41" t="s">
        <v>7315</v>
      </c>
      <c r="P276" s="5">
        <v>11</v>
      </c>
      <c r="Q276" s="5" t="s">
        <v>294</v>
      </c>
      <c r="R276" s="5">
        <v>500</v>
      </c>
      <c r="S276" s="5">
        <v>500</v>
      </c>
      <c r="T276" s="5">
        <v>500</v>
      </c>
      <c r="U276" s="91" t="s">
        <v>38</v>
      </c>
      <c r="V276" s="91" t="s">
        <v>38</v>
      </c>
      <c r="W276" s="5">
        <v>8</v>
      </c>
      <c r="X276" s="90" t="s">
        <v>11951</v>
      </c>
      <c r="Y276" s="1">
        <v>300000</v>
      </c>
      <c r="Z276" s="41" t="s">
        <v>5936</v>
      </c>
      <c r="AA276" s="5">
        <v>200000</v>
      </c>
      <c r="AB276" s="5">
        <v>140000</v>
      </c>
      <c r="AC276" s="5">
        <v>210000</v>
      </c>
      <c r="AD276" s="5">
        <v>60000</v>
      </c>
      <c r="AE276" s="5">
        <v>60000</v>
      </c>
      <c r="AF276" s="53" t="s">
        <v>38</v>
      </c>
      <c r="AG276" s="53" t="s">
        <v>9220</v>
      </c>
      <c r="AH276" s="5">
        <v>293602</v>
      </c>
      <c r="AI276" s="5">
        <v>293602</v>
      </c>
      <c r="AJ276" s="5" t="s">
        <v>38</v>
      </c>
      <c r="AK276" s="5" t="s">
        <v>38</v>
      </c>
      <c r="AL276" s="1" t="s">
        <v>50</v>
      </c>
    </row>
    <row r="277" spans="1:38" s="18" customFormat="1" ht="60" customHeight="1" x14ac:dyDescent="0.25">
      <c r="A277" s="1">
        <f t="shared" si="41"/>
        <v>138</v>
      </c>
      <c r="B277" s="5" t="s">
        <v>5914</v>
      </c>
      <c r="C277" s="5" t="s">
        <v>626</v>
      </c>
      <c r="D277" s="5" t="s">
        <v>626</v>
      </c>
      <c r="E277" s="5" t="s">
        <v>11953</v>
      </c>
      <c r="F277" s="5" t="s">
        <v>11957</v>
      </c>
      <c r="G277" s="5">
        <v>5</v>
      </c>
      <c r="H277" s="5" t="s">
        <v>11956</v>
      </c>
      <c r="I277" s="5" t="s">
        <v>11955</v>
      </c>
      <c r="J277" s="35" t="s">
        <v>11954</v>
      </c>
      <c r="K277" s="5" t="s">
        <v>11953</v>
      </c>
      <c r="L277" s="42">
        <v>32.659120000000001</v>
      </c>
      <c r="M277" s="91">
        <v>74.324858000000006</v>
      </c>
      <c r="N277" s="44" t="s">
        <v>11952</v>
      </c>
      <c r="O277" s="41" t="s">
        <v>7315</v>
      </c>
      <c r="P277" s="5">
        <v>14</v>
      </c>
      <c r="Q277" s="5" t="s">
        <v>294</v>
      </c>
      <c r="R277" s="5">
        <v>322</v>
      </c>
      <c r="S277" s="5">
        <v>322</v>
      </c>
      <c r="T277" s="5">
        <v>322</v>
      </c>
      <c r="U277" s="91" t="s">
        <v>38</v>
      </c>
      <c r="V277" s="91" t="s">
        <v>38</v>
      </c>
      <c r="W277" s="5">
        <v>13</v>
      </c>
      <c r="X277" s="90" t="s">
        <v>11951</v>
      </c>
      <c r="Y277" s="1">
        <v>300000</v>
      </c>
      <c r="Z277" s="5" t="s">
        <v>9220</v>
      </c>
      <c r="AA277" s="5">
        <v>200000</v>
      </c>
      <c r="AB277" s="5">
        <v>140000</v>
      </c>
      <c r="AC277" s="5">
        <v>210000</v>
      </c>
      <c r="AD277" s="5">
        <v>60000</v>
      </c>
      <c r="AE277" s="5">
        <v>60000</v>
      </c>
      <c r="AF277" s="5">
        <v>12064</v>
      </c>
      <c r="AG277" s="53" t="s">
        <v>9220</v>
      </c>
      <c r="AH277" s="5">
        <v>282064</v>
      </c>
      <c r="AI277" s="5">
        <v>282064</v>
      </c>
      <c r="AJ277" s="5" t="s">
        <v>38</v>
      </c>
      <c r="AK277" s="5" t="s">
        <v>38</v>
      </c>
      <c r="AL277" s="1" t="s">
        <v>50</v>
      </c>
    </row>
    <row r="278" spans="1:38" s="18" customFormat="1" ht="60" customHeight="1" x14ac:dyDescent="0.25">
      <c r="A278" s="1">
        <v>138</v>
      </c>
      <c r="B278" s="5" t="s">
        <v>5914</v>
      </c>
      <c r="C278" s="5" t="s">
        <v>626</v>
      </c>
      <c r="D278" s="5" t="s">
        <v>626</v>
      </c>
      <c r="E278" s="5" t="s">
        <v>11946</v>
      </c>
      <c r="F278" s="5" t="s">
        <v>11950</v>
      </c>
      <c r="G278" s="5">
        <v>5</v>
      </c>
      <c r="H278" s="5" t="s">
        <v>11949</v>
      </c>
      <c r="I278" s="5" t="s">
        <v>11948</v>
      </c>
      <c r="J278" s="5" t="s">
        <v>11947</v>
      </c>
      <c r="K278" s="5" t="s">
        <v>11946</v>
      </c>
      <c r="L278" s="5">
        <v>32.601624999999999</v>
      </c>
      <c r="M278" s="91">
        <v>74.054119</v>
      </c>
      <c r="N278" s="44" t="s">
        <v>5385</v>
      </c>
      <c r="O278" s="41" t="s">
        <v>11467</v>
      </c>
      <c r="P278" s="5">
        <v>14.29</v>
      </c>
      <c r="Q278" s="5" t="s">
        <v>294</v>
      </c>
      <c r="R278" s="5">
        <v>255</v>
      </c>
      <c r="S278" s="5">
        <v>255</v>
      </c>
      <c r="T278" s="5">
        <v>255</v>
      </c>
      <c r="U278" s="91" t="s">
        <v>38</v>
      </c>
      <c r="V278" s="91" t="s">
        <v>38</v>
      </c>
      <c r="W278" s="5">
        <v>4</v>
      </c>
      <c r="X278" s="90" t="s">
        <v>11939</v>
      </c>
      <c r="Y278" s="1">
        <v>300000</v>
      </c>
      <c r="Z278" s="41" t="s">
        <v>11467</v>
      </c>
      <c r="AA278" s="5">
        <v>140000</v>
      </c>
      <c r="AB278" s="5">
        <v>140000</v>
      </c>
      <c r="AC278" s="5">
        <v>210000</v>
      </c>
      <c r="AD278" s="5">
        <v>60000</v>
      </c>
      <c r="AE278" s="5" t="s">
        <v>38</v>
      </c>
      <c r="AF278" s="5">
        <v>28929</v>
      </c>
      <c r="AG278" s="5" t="s">
        <v>11891</v>
      </c>
      <c r="AH278" s="5">
        <v>238929</v>
      </c>
      <c r="AI278" s="5">
        <v>238929</v>
      </c>
      <c r="AJ278" s="5" t="s">
        <v>38</v>
      </c>
      <c r="AK278" s="5" t="s">
        <v>38</v>
      </c>
      <c r="AL278" s="1" t="s">
        <v>50</v>
      </c>
    </row>
    <row r="279" spans="1:38" s="18" customFormat="1" ht="60" customHeight="1" x14ac:dyDescent="0.25">
      <c r="A279" s="1">
        <f t="shared" si="41"/>
        <v>139</v>
      </c>
      <c r="B279" s="5" t="s">
        <v>5914</v>
      </c>
      <c r="C279" s="5" t="s">
        <v>626</v>
      </c>
      <c r="D279" s="5" t="s">
        <v>626</v>
      </c>
      <c r="E279" s="5" t="s">
        <v>11941</v>
      </c>
      <c r="F279" s="5" t="s">
        <v>11945</v>
      </c>
      <c r="G279" s="5">
        <v>5</v>
      </c>
      <c r="H279" s="5" t="s">
        <v>11944</v>
      </c>
      <c r="I279" s="5" t="s">
        <v>11943</v>
      </c>
      <c r="J279" s="5" t="s">
        <v>11942</v>
      </c>
      <c r="K279" s="5" t="s">
        <v>11941</v>
      </c>
      <c r="L279" s="5">
        <v>32.560177000000003</v>
      </c>
      <c r="M279" s="91">
        <v>74.150696999999994</v>
      </c>
      <c r="N279" s="44" t="s">
        <v>11940</v>
      </c>
      <c r="O279" s="41" t="s">
        <v>7315</v>
      </c>
      <c r="P279" s="5">
        <v>21.28</v>
      </c>
      <c r="Q279" s="5" t="s">
        <v>294</v>
      </c>
      <c r="R279" s="5">
        <v>272</v>
      </c>
      <c r="S279" s="5">
        <v>272</v>
      </c>
      <c r="T279" s="5">
        <v>272</v>
      </c>
      <c r="U279" s="91" t="s">
        <v>38</v>
      </c>
      <c r="V279" s="91" t="s">
        <v>38</v>
      </c>
      <c r="W279" s="5">
        <v>4</v>
      </c>
      <c r="X279" s="90" t="s">
        <v>11939</v>
      </c>
      <c r="Y279" s="1">
        <v>300000</v>
      </c>
      <c r="Z279" s="41" t="s">
        <v>5936</v>
      </c>
      <c r="AA279" s="5">
        <v>200000</v>
      </c>
      <c r="AB279" s="5">
        <v>140000</v>
      </c>
      <c r="AC279" s="5">
        <v>210000</v>
      </c>
      <c r="AD279" s="5">
        <v>60000</v>
      </c>
      <c r="AE279" s="5">
        <v>60000</v>
      </c>
      <c r="AF279" s="5">
        <v>30000</v>
      </c>
      <c r="AG279" s="5" t="s">
        <v>11891</v>
      </c>
      <c r="AH279" s="5">
        <v>300000</v>
      </c>
      <c r="AI279" s="5">
        <v>300000</v>
      </c>
      <c r="AJ279" s="5" t="s">
        <v>38</v>
      </c>
      <c r="AK279" s="5" t="s">
        <v>38</v>
      </c>
      <c r="AL279" s="1" t="s">
        <v>50</v>
      </c>
    </row>
    <row r="280" spans="1:38" s="18" customFormat="1" ht="60" customHeight="1" x14ac:dyDescent="0.25">
      <c r="A280" s="1">
        <v>139</v>
      </c>
      <c r="B280" s="5" t="s">
        <v>5914</v>
      </c>
      <c r="C280" s="5" t="s">
        <v>626</v>
      </c>
      <c r="D280" s="5" t="s">
        <v>626</v>
      </c>
      <c r="E280" s="5" t="s">
        <v>11935</v>
      </c>
      <c r="F280" s="5" t="s">
        <v>10105</v>
      </c>
      <c r="G280" s="5">
        <v>5</v>
      </c>
      <c r="H280" s="5" t="s">
        <v>11938</v>
      </c>
      <c r="I280" s="5" t="s">
        <v>11937</v>
      </c>
      <c r="J280" s="5" t="s">
        <v>11936</v>
      </c>
      <c r="K280" s="5" t="s">
        <v>11935</v>
      </c>
      <c r="L280" s="5">
        <v>32.775382</v>
      </c>
      <c r="M280" s="91">
        <v>73.887736000000004</v>
      </c>
      <c r="N280" s="44" t="s">
        <v>11934</v>
      </c>
      <c r="O280" s="41" t="s">
        <v>7338</v>
      </c>
      <c r="P280" s="5">
        <v>14</v>
      </c>
      <c r="Q280" s="5" t="s">
        <v>294</v>
      </c>
      <c r="R280" s="5">
        <v>430</v>
      </c>
      <c r="S280" s="5">
        <v>430</v>
      </c>
      <c r="T280" s="5">
        <v>430</v>
      </c>
      <c r="U280" s="91" t="s">
        <v>38</v>
      </c>
      <c r="V280" s="91" t="s">
        <v>38</v>
      </c>
      <c r="W280" s="5">
        <v>6</v>
      </c>
      <c r="X280" s="90" t="s">
        <v>11933</v>
      </c>
      <c r="Y280" s="1">
        <v>300000</v>
      </c>
      <c r="Z280" s="41" t="s">
        <v>7338</v>
      </c>
      <c r="AA280" s="5">
        <v>200000</v>
      </c>
      <c r="AB280" s="5">
        <v>140000</v>
      </c>
      <c r="AC280" s="5">
        <v>210000</v>
      </c>
      <c r="AD280" s="5">
        <v>60000</v>
      </c>
      <c r="AE280" s="5">
        <v>60000</v>
      </c>
      <c r="AF280" s="5">
        <v>30000</v>
      </c>
      <c r="AG280" s="41" t="s">
        <v>11361</v>
      </c>
      <c r="AH280" s="5">
        <v>300000</v>
      </c>
      <c r="AI280" s="5">
        <v>300000</v>
      </c>
      <c r="AJ280" s="5" t="s">
        <v>38</v>
      </c>
      <c r="AK280" s="5" t="s">
        <v>38</v>
      </c>
      <c r="AL280" s="1" t="s">
        <v>50</v>
      </c>
    </row>
    <row r="281" spans="1:38" s="18" customFormat="1" ht="60" customHeight="1" x14ac:dyDescent="0.25">
      <c r="A281" s="1">
        <f t="shared" si="41"/>
        <v>140</v>
      </c>
      <c r="B281" s="5" t="s">
        <v>5914</v>
      </c>
      <c r="C281" s="5" t="s">
        <v>626</v>
      </c>
      <c r="D281" s="5" t="s">
        <v>626</v>
      </c>
      <c r="E281" s="5" t="s">
        <v>11930</v>
      </c>
      <c r="F281" s="5" t="s">
        <v>11930</v>
      </c>
      <c r="G281" s="5">
        <v>5</v>
      </c>
      <c r="H281" s="5" t="s">
        <v>5157</v>
      </c>
      <c r="I281" s="5" t="s">
        <v>11932</v>
      </c>
      <c r="J281" s="5" t="s">
        <v>11931</v>
      </c>
      <c r="K281" s="5" t="s">
        <v>11930</v>
      </c>
      <c r="L281" s="5">
        <v>32.677551999999999</v>
      </c>
      <c r="M281" s="92">
        <v>73.952029999999993</v>
      </c>
      <c r="N281" s="44" t="s">
        <v>11929</v>
      </c>
      <c r="O281" s="41" t="s">
        <v>11361</v>
      </c>
      <c r="P281" s="5">
        <v>9.75</v>
      </c>
      <c r="Q281" s="5" t="s">
        <v>294</v>
      </c>
      <c r="R281" s="5">
        <v>415</v>
      </c>
      <c r="S281" s="5">
        <v>415</v>
      </c>
      <c r="T281" s="5">
        <v>415</v>
      </c>
      <c r="U281" s="91" t="s">
        <v>38</v>
      </c>
      <c r="V281" s="91" t="s">
        <v>38</v>
      </c>
      <c r="W281" s="5">
        <v>8</v>
      </c>
      <c r="X281" s="90" t="s">
        <v>11928</v>
      </c>
      <c r="Y281" s="1">
        <v>300000</v>
      </c>
      <c r="Z281" s="53" t="s">
        <v>11462</v>
      </c>
      <c r="AA281" s="5">
        <v>200000</v>
      </c>
      <c r="AB281" s="5">
        <v>140000</v>
      </c>
      <c r="AC281" s="5">
        <v>210000</v>
      </c>
      <c r="AD281" s="5">
        <v>60000</v>
      </c>
      <c r="AE281" s="5">
        <v>60000</v>
      </c>
      <c r="AF281" s="5">
        <v>30000</v>
      </c>
      <c r="AG281" s="53" t="s">
        <v>11610</v>
      </c>
      <c r="AH281" s="5">
        <v>300000</v>
      </c>
      <c r="AI281" s="5">
        <v>300000</v>
      </c>
      <c r="AJ281" s="5" t="s">
        <v>38</v>
      </c>
      <c r="AK281" s="5" t="s">
        <v>38</v>
      </c>
      <c r="AL281" s="1" t="s">
        <v>50</v>
      </c>
    </row>
    <row r="282" spans="1:38" s="18" customFormat="1" ht="60" customHeight="1" x14ac:dyDescent="0.25">
      <c r="A282" s="1">
        <v>140</v>
      </c>
      <c r="B282" s="5" t="s">
        <v>5914</v>
      </c>
      <c r="C282" s="5" t="s">
        <v>626</v>
      </c>
      <c r="D282" s="5" t="s">
        <v>639</v>
      </c>
      <c r="E282" s="5" t="s">
        <v>11926</v>
      </c>
      <c r="F282" s="5" t="s">
        <v>11899</v>
      </c>
      <c r="G282" s="5">
        <v>5</v>
      </c>
      <c r="H282" s="5" t="s">
        <v>3534</v>
      </c>
      <c r="I282" s="5" t="s">
        <v>11927</v>
      </c>
      <c r="J282" s="44" t="s">
        <v>11906</v>
      </c>
      <c r="K282" s="5" t="s">
        <v>11926</v>
      </c>
      <c r="L282" s="42">
        <v>32.639119999999998</v>
      </c>
      <c r="M282" s="91">
        <v>73.959997000000001</v>
      </c>
      <c r="N282" s="44" t="s">
        <v>11925</v>
      </c>
      <c r="O282" s="41" t="s">
        <v>7338</v>
      </c>
      <c r="P282" s="5">
        <v>18.62</v>
      </c>
      <c r="Q282" s="5" t="s">
        <v>294</v>
      </c>
      <c r="R282" s="5">
        <v>315</v>
      </c>
      <c r="S282" s="5">
        <v>315</v>
      </c>
      <c r="T282" s="5">
        <v>315</v>
      </c>
      <c r="U282" s="91" t="s">
        <v>38</v>
      </c>
      <c r="V282" s="91" t="s">
        <v>38</v>
      </c>
      <c r="W282" s="5">
        <v>5</v>
      </c>
      <c r="X282" s="90" t="s">
        <v>11924</v>
      </c>
      <c r="Y282" s="1">
        <v>300000</v>
      </c>
      <c r="Z282" s="41" t="s">
        <v>7694</v>
      </c>
      <c r="AA282" s="5">
        <v>200000</v>
      </c>
      <c r="AB282" s="5">
        <v>140000</v>
      </c>
      <c r="AC282" s="5">
        <v>210000</v>
      </c>
      <c r="AD282" s="5">
        <v>60000</v>
      </c>
      <c r="AE282" s="5">
        <v>60000</v>
      </c>
      <c r="AF282" s="5">
        <v>30000</v>
      </c>
      <c r="AG282" s="35" t="s">
        <v>3298</v>
      </c>
      <c r="AH282" s="5">
        <v>300000</v>
      </c>
      <c r="AI282" s="5">
        <v>300000</v>
      </c>
      <c r="AJ282" s="5" t="s">
        <v>38</v>
      </c>
      <c r="AK282" s="5" t="s">
        <v>38</v>
      </c>
      <c r="AL282" s="1" t="s">
        <v>50</v>
      </c>
    </row>
    <row r="283" spans="1:38" s="18" customFormat="1" ht="60" customHeight="1" x14ac:dyDescent="0.25">
      <c r="A283" s="1">
        <f t="shared" si="41"/>
        <v>141</v>
      </c>
      <c r="B283" s="5" t="s">
        <v>5914</v>
      </c>
      <c r="C283" s="5" t="s">
        <v>626</v>
      </c>
      <c r="D283" s="5" t="s">
        <v>639</v>
      </c>
      <c r="E283" s="5" t="s">
        <v>11919</v>
      </c>
      <c r="F283" s="5" t="s">
        <v>11923</v>
      </c>
      <c r="G283" s="5">
        <v>5</v>
      </c>
      <c r="H283" s="5" t="s">
        <v>11922</v>
      </c>
      <c r="I283" s="5" t="s">
        <v>11921</v>
      </c>
      <c r="J283" s="44" t="s">
        <v>11920</v>
      </c>
      <c r="K283" s="5" t="s">
        <v>11919</v>
      </c>
      <c r="L283" s="5">
        <v>32.749713999999997</v>
      </c>
      <c r="M283" s="91">
        <v>73.980496000000002</v>
      </c>
      <c r="N283" s="5">
        <v>240</v>
      </c>
      <c r="O283" s="41" t="s">
        <v>11882</v>
      </c>
      <c r="P283" s="5">
        <v>16.920000000000002</v>
      </c>
      <c r="Q283" s="5" t="s">
        <v>294</v>
      </c>
      <c r="R283" s="5">
        <v>365</v>
      </c>
      <c r="S283" s="5">
        <v>365</v>
      </c>
      <c r="T283" s="5">
        <v>365</v>
      </c>
      <c r="U283" s="91" t="s">
        <v>38</v>
      </c>
      <c r="V283" s="91" t="s">
        <v>38</v>
      </c>
      <c r="W283" s="5">
        <v>5</v>
      </c>
      <c r="X283" s="90" t="s">
        <v>11918</v>
      </c>
      <c r="Y283" s="1">
        <v>300000</v>
      </c>
      <c r="Z283" s="41" t="s">
        <v>11788</v>
      </c>
      <c r="AA283" s="5">
        <v>200000</v>
      </c>
      <c r="AB283" s="5">
        <v>140000</v>
      </c>
      <c r="AC283" s="5">
        <v>210000</v>
      </c>
      <c r="AD283" s="5">
        <v>60000</v>
      </c>
      <c r="AE283" s="5">
        <v>60000</v>
      </c>
      <c r="AF283" s="5">
        <v>30000</v>
      </c>
      <c r="AG283" s="5" t="s">
        <v>7578</v>
      </c>
      <c r="AH283" s="5">
        <v>300000</v>
      </c>
      <c r="AI283" s="5">
        <v>300000</v>
      </c>
      <c r="AJ283" s="5" t="s">
        <v>38</v>
      </c>
      <c r="AK283" s="5" t="s">
        <v>38</v>
      </c>
      <c r="AL283" s="1" t="s">
        <v>50</v>
      </c>
    </row>
    <row r="284" spans="1:38" s="18" customFormat="1" ht="60" customHeight="1" x14ac:dyDescent="0.25">
      <c r="A284" s="1">
        <v>141</v>
      </c>
      <c r="B284" s="5" t="s">
        <v>5914</v>
      </c>
      <c r="C284" s="5" t="s">
        <v>626</v>
      </c>
      <c r="D284" s="5" t="s">
        <v>639</v>
      </c>
      <c r="E284" s="5" t="s">
        <v>11914</v>
      </c>
      <c r="F284" s="5" t="s">
        <v>11917</v>
      </c>
      <c r="G284" s="5">
        <v>5</v>
      </c>
      <c r="H284" s="5" t="s">
        <v>967</v>
      </c>
      <c r="I284" s="5" t="s">
        <v>11916</v>
      </c>
      <c r="J284" s="44" t="s">
        <v>11915</v>
      </c>
      <c r="K284" s="5" t="s">
        <v>11914</v>
      </c>
      <c r="L284" s="5">
        <v>32.722907999999997</v>
      </c>
      <c r="M284" s="91">
        <v>73.689052000000004</v>
      </c>
      <c r="N284" s="5">
        <v>200</v>
      </c>
      <c r="O284" s="41" t="s">
        <v>11882</v>
      </c>
      <c r="P284" s="5">
        <v>16.440000000000001</v>
      </c>
      <c r="Q284" s="5" t="s">
        <v>294</v>
      </c>
      <c r="R284" s="5">
        <v>344</v>
      </c>
      <c r="S284" s="5">
        <v>344</v>
      </c>
      <c r="T284" s="5">
        <v>344</v>
      </c>
      <c r="U284" s="91" t="s">
        <v>38</v>
      </c>
      <c r="V284" s="91" t="s">
        <v>38</v>
      </c>
      <c r="W284" s="5">
        <v>5</v>
      </c>
      <c r="X284" s="90" t="s">
        <v>11913</v>
      </c>
      <c r="Y284" s="1">
        <v>300000</v>
      </c>
      <c r="Z284" s="41" t="s">
        <v>11882</v>
      </c>
      <c r="AA284" s="5">
        <v>200000</v>
      </c>
      <c r="AB284" s="5">
        <v>140000</v>
      </c>
      <c r="AC284" s="5">
        <v>210000</v>
      </c>
      <c r="AD284" s="5">
        <v>60000</v>
      </c>
      <c r="AE284" s="5">
        <v>60000</v>
      </c>
      <c r="AF284" s="5">
        <v>27805</v>
      </c>
      <c r="AG284" s="5" t="s">
        <v>7578</v>
      </c>
      <c r="AH284" s="5">
        <v>297805</v>
      </c>
      <c r="AI284" s="5">
        <v>297805</v>
      </c>
      <c r="AJ284" s="5" t="s">
        <v>38</v>
      </c>
      <c r="AK284" s="5" t="s">
        <v>38</v>
      </c>
      <c r="AL284" s="1" t="s">
        <v>50</v>
      </c>
    </row>
    <row r="285" spans="1:38" s="18" customFormat="1" ht="60" customHeight="1" x14ac:dyDescent="0.25">
      <c r="A285" s="1">
        <f t="shared" si="41"/>
        <v>142</v>
      </c>
      <c r="B285" s="5" t="s">
        <v>5914</v>
      </c>
      <c r="C285" s="5" t="s">
        <v>626</v>
      </c>
      <c r="D285" s="5" t="s">
        <v>639</v>
      </c>
      <c r="E285" s="5" t="s">
        <v>5401</v>
      </c>
      <c r="F285" s="5" t="s">
        <v>5402</v>
      </c>
      <c r="G285" s="5">
        <v>5</v>
      </c>
      <c r="H285" s="5" t="s">
        <v>11912</v>
      </c>
      <c r="I285" s="5" t="s">
        <v>11911</v>
      </c>
      <c r="J285" s="44" t="s">
        <v>11910</v>
      </c>
      <c r="K285" s="5" t="s">
        <v>5401</v>
      </c>
      <c r="L285" s="5">
        <v>32.648921999999999</v>
      </c>
      <c r="M285" s="92">
        <v>73.903930000000003</v>
      </c>
      <c r="N285" s="5">
        <v>230</v>
      </c>
      <c r="O285" s="41" t="s">
        <v>7338</v>
      </c>
      <c r="P285" s="5">
        <v>15.64</v>
      </c>
      <c r="Q285" s="5" t="s">
        <v>294</v>
      </c>
      <c r="R285" s="5">
        <v>373</v>
      </c>
      <c r="S285" s="5">
        <v>373</v>
      </c>
      <c r="T285" s="5">
        <v>373</v>
      </c>
      <c r="U285" s="91" t="s">
        <v>38</v>
      </c>
      <c r="V285" s="91" t="s">
        <v>38</v>
      </c>
      <c r="W285" s="5">
        <v>4</v>
      </c>
      <c r="X285" s="90" t="s">
        <v>11909</v>
      </c>
      <c r="Y285" s="1">
        <v>300000</v>
      </c>
      <c r="Z285" s="41" t="s">
        <v>7338</v>
      </c>
      <c r="AA285" s="5">
        <v>200000</v>
      </c>
      <c r="AB285" s="5">
        <v>140000</v>
      </c>
      <c r="AC285" s="5">
        <v>210000</v>
      </c>
      <c r="AD285" s="5">
        <v>60000</v>
      </c>
      <c r="AE285" s="5">
        <v>60000</v>
      </c>
      <c r="AF285" s="5">
        <v>9000</v>
      </c>
      <c r="AG285" s="5" t="s">
        <v>7578</v>
      </c>
      <c r="AH285" s="5">
        <v>279000</v>
      </c>
      <c r="AI285" s="5">
        <v>279000</v>
      </c>
      <c r="AJ285" s="5" t="s">
        <v>38</v>
      </c>
      <c r="AK285" s="5" t="s">
        <v>38</v>
      </c>
      <c r="AL285" s="1" t="s">
        <v>50</v>
      </c>
    </row>
    <row r="286" spans="1:38" s="18" customFormat="1" ht="60" customHeight="1" x14ac:dyDescent="0.25">
      <c r="A286" s="1">
        <v>142</v>
      </c>
      <c r="B286" s="5" t="s">
        <v>5914</v>
      </c>
      <c r="C286" s="5" t="s">
        <v>626</v>
      </c>
      <c r="D286" s="5" t="s">
        <v>639</v>
      </c>
      <c r="E286" s="5" t="s">
        <v>11905</v>
      </c>
      <c r="F286" s="5" t="s">
        <v>11899</v>
      </c>
      <c r="G286" s="5">
        <v>5</v>
      </c>
      <c r="H286" s="5" t="s">
        <v>11908</v>
      </c>
      <c r="I286" s="5" t="s">
        <v>11907</v>
      </c>
      <c r="J286" s="44" t="s">
        <v>11906</v>
      </c>
      <c r="K286" s="5" t="s">
        <v>11905</v>
      </c>
      <c r="L286" s="5">
        <v>32.638463000000002</v>
      </c>
      <c r="M286" s="91">
        <v>73.959993999999995</v>
      </c>
      <c r="N286" s="5">
        <v>224</v>
      </c>
      <c r="O286" s="41" t="s">
        <v>11467</v>
      </c>
      <c r="P286" s="5">
        <v>13.02</v>
      </c>
      <c r="Q286" s="5" t="s">
        <v>294</v>
      </c>
      <c r="R286" s="5">
        <v>345</v>
      </c>
      <c r="S286" s="5">
        <v>345</v>
      </c>
      <c r="T286" s="5">
        <v>345</v>
      </c>
      <c r="U286" s="91" t="s">
        <v>38</v>
      </c>
      <c r="V286" s="91" t="s">
        <v>38</v>
      </c>
      <c r="W286" s="5">
        <v>5</v>
      </c>
      <c r="X286" s="90" t="s">
        <v>11904</v>
      </c>
      <c r="Y286" s="1">
        <v>300000</v>
      </c>
      <c r="Z286" s="41" t="s">
        <v>11467</v>
      </c>
      <c r="AA286" s="5">
        <v>200000</v>
      </c>
      <c r="AB286" s="5">
        <v>140000</v>
      </c>
      <c r="AC286" s="5">
        <v>210000</v>
      </c>
      <c r="AD286" s="5">
        <v>60000</v>
      </c>
      <c r="AE286" s="5">
        <v>60000</v>
      </c>
      <c r="AF286" s="5">
        <v>22356</v>
      </c>
      <c r="AG286" s="5" t="s">
        <v>7578</v>
      </c>
      <c r="AH286" s="5">
        <v>292356</v>
      </c>
      <c r="AI286" s="5">
        <v>292356</v>
      </c>
      <c r="AJ286" s="5" t="s">
        <v>38</v>
      </c>
      <c r="AK286" s="5" t="s">
        <v>38</v>
      </c>
      <c r="AL286" s="1" t="s">
        <v>50</v>
      </c>
    </row>
    <row r="287" spans="1:38" s="18" customFormat="1" ht="60" customHeight="1" x14ac:dyDescent="0.25">
      <c r="A287" s="1">
        <f t="shared" si="41"/>
        <v>143</v>
      </c>
      <c r="B287" s="5" t="s">
        <v>5914</v>
      </c>
      <c r="C287" s="5" t="s">
        <v>626</v>
      </c>
      <c r="D287" s="5" t="s">
        <v>639</v>
      </c>
      <c r="E287" s="5" t="s">
        <v>11887</v>
      </c>
      <c r="F287" s="5" t="s">
        <v>5402</v>
      </c>
      <c r="G287" s="5">
        <v>5</v>
      </c>
      <c r="H287" s="5" t="s">
        <v>11903</v>
      </c>
      <c r="I287" s="5" t="s">
        <v>11902</v>
      </c>
      <c r="J287" s="44" t="s">
        <v>11901</v>
      </c>
      <c r="K287" s="5" t="s">
        <v>11887</v>
      </c>
      <c r="L287" s="5">
        <v>32.646515999999998</v>
      </c>
      <c r="M287" s="91">
        <v>73.911694999999995</v>
      </c>
      <c r="N287" s="5">
        <v>232</v>
      </c>
      <c r="O287" s="41" t="s">
        <v>11882</v>
      </c>
      <c r="P287" s="5">
        <v>11.51</v>
      </c>
      <c r="Q287" s="5" t="s">
        <v>294</v>
      </c>
      <c r="R287" s="5">
        <v>499</v>
      </c>
      <c r="S287" s="5">
        <v>499</v>
      </c>
      <c r="T287" s="5">
        <v>499</v>
      </c>
      <c r="U287" s="91" t="s">
        <v>38</v>
      </c>
      <c r="V287" s="91" t="s">
        <v>38</v>
      </c>
      <c r="W287" s="5">
        <v>4</v>
      </c>
      <c r="X287" s="90" t="s">
        <v>11900</v>
      </c>
      <c r="Y287" s="1">
        <v>300000</v>
      </c>
      <c r="Z287" s="41" t="s">
        <v>11788</v>
      </c>
      <c r="AA287" s="5">
        <v>200000</v>
      </c>
      <c r="AB287" s="5">
        <v>140000</v>
      </c>
      <c r="AC287" s="5">
        <v>210000</v>
      </c>
      <c r="AD287" s="5">
        <v>60000</v>
      </c>
      <c r="AE287" s="5">
        <v>60000</v>
      </c>
      <c r="AF287" s="5">
        <v>30000</v>
      </c>
      <c r="AG287" s="5" t="s">
        <v>3151</v>
      </c>
      <c r="AH287" s="5">
        <v>294119</v>
      </c>
      <c r="AI287" s="5">
        <v>294119</v>
      </c>
      <c r="AJ287" s="5" t="s">
        <v>38</v>
      </c>
      <c r="AK287" s="5" t="s">
        <v>38</v>
      </c>
      <c r="AL287" s="1" t="s">
        <v>50</v>
      </c>
    </row>
    <row r="288" spans="1:38" s="18" customFormat="1" ht="60" customHeight="1" x14ac:dyDescent="0.25">
      <c r="A288" s="1">
        <v>143</v>
      </c>
      <c r="B288" s="5" t="s">
        <v>5914</v>
      </c>
      <c r="C288" s="5" t="s">
        <v>626</v>
      </c>
      <c r="D288" s="5" t="s">
        <v>639</v>
      </c>
      <c r="E288" s="5" t="s">
        <v>11897</v>
      </c>
      <c r="F288" s="5" t="s">
        <v>11899</v>
      </c>
      <c r="G288" s="5">
        <v>5</v>
      </c>
      <c r="H288" s="5" t="s">
        <v>11898</v>
      </c>
      <c r="I288" s="5" t="s">
        <v>11886</v>
      </c>
      <c r="J288" s="44" t="s">
        <v>11885</v>
      </c>
      <c r="K288" s="5" t="s">
        <v>11897</v>
      </c>
      <c r="L288" s="42">
        <v>32.669730000000001</v>
      </c>
      <c r="M288" s="91">
        <v>73.967894999999999</v>
      </c>
      <c r="N288" s="5">
        <v>224</v>
      </c>
      <c r="O288" s="41" t="s">
        <v>6005</v>
      </c>
      <c r="P288" s="5">
        <v>13.84</v>
      </c>
      <c r="Q288" s="5" t="s">
        <v>294</v>
      </c>
      <c r="R288" s="5">
        <v>360</v>
      </c>
      <c r="S288" s="5">
        <v>360</v>
      </c>
      <c r="T288" s="5">
        <v>360</v>
      </c>
      <c r="U288" s="91" t="s">
        <v>38</v>
      </c>
      <c r="V288" s="91" t="s">
        <v>38</v>
      </c>
      <c r="W288" s="5">
        <v>5</v>
      </c>
      <c r="X288" s="90" t="s">
        <v>11896</v>
      </c>
      <c r="Y288" s="1">
        <v>300000</v>
      </c>
      <c r="Z288" s="41" t="s">
        <v>6005</v>
      </c>
      <c r="AA288" s="5">
        <v>200000</v>
      </c>
      <c r="AB288" s="5">
        <v>140000</v>
      </c>
      <c r="AC288" s="5">
        <v>210000</v>
      </c>
      <c r="AD288" s="5">
        <v>60000</v>
      </c>
      <c r="AE288" s="5">
        <v>60000</v>
      </c>
      <c r="AF288" s="5">
        <v>29856</v>
      </c>
      <c r="AG288" s="5" t="s">
        <v>7578</v>
      </c>
      <c r="AH288" s="5">
        <v>299856</v>
      </c>
      <c r="AI288" s="5">
        <v>299856</v>
      </c>
      <c r="AJ288" s="5" t="s">
        <v>38</v>
      </c>
      <c r="AK288" s="5" t="s">
        <v>38</v>
      </c>
      <c r="AL288" s="1" t="s">
        <v>50</v>
      </c>
    </row>
    <row r="289" spans="1:38" s="18" customFormat="1" ht="60" customHeight="1" x14ac:dyDescent="0.25">
      <c r="A289" s="1">
        <f t="shared" si="41"/>
        <v>144</v>
      </c>
      <c r="B289" s="5" t="s">
        <v>5914</v>
      </c>
      <c r="C289" s="5" t="s">
        <v>626</v>
      </c>
      <c r="D289" s="5" t="s">
        <v>639</v>
      </c>
      <c r="E289" s="5" t="s">
        <v>5394</v>
      </c>
      <c r="F289" s="5" t="s">
        <v>5369</v>
      </c>
      <c r="G289" s="5">
        <v>5</v>
      </c>
      <c r="H289" s="5" t="s">
        <v>11895</v>
      </c>
      <c r="I289" s="5" t="s">
        <v>11894</v>
      </c>
      <c r="J289" s="44" t="s">
        <v>11893</v>
      </c>
      <c r="K289" s="5" t="s">
        <v>5394</v>
      </c>
      <c r="L289" s="5">
        <v>32.634698999999998</v>
      </c>
      <c r="M289" s="91">
        <v>73.871144999999999</v>
      </c>
      <c r="N289" s="5">
        <v>224</v>
      </c>
      <c r="O289" s="41" t="s">
        <v>6005</v>
      </c>
      <c r="P289" s="5">
        <v>15.14</v>
      </c>
      <c r="Q289" s="5" t="s">
        <v>294</v>
      </c>
      <c r="R289" s="5">
        <v>335</v>
      </c>
      <c r="S289" s="5">
        <v>335</v>
      </c>
      <c r="T289" s="5">
        <v>335</v>
      </c>
      <c r="U289" s="91" t="s">
        <v>38</v>
      </c>
      <c r="V289" s="91" t="s">
        <v>38</v>
      </c>
      <c r="W289" s="5">
        <v>5</v>
      </c>
      <c r="X289" s="90" t="s">
        <v>11892</v>
      </c>
      <c r="Y289" s="1">
        <v>300000</v>
      </c>
      <c r="Z289" s="41" t="s">
        <v>6005</v>
      </c>
      <c r="AA289" s="5">
        <v>200000</v>
      </c>
      <c r="AB289" s="5">
        <v>140000</v>
      </c>
      <c r="AC289" s="5">
        <v>210000</v>
      </c>
      <c r="AD289" s="5">
        <v>60000</v>
      </c>
      <c r="AE289" s="5">
        <v>60000</v>
      </c>
      <c r="AF289" s="5">
        <v>15198</v>
      </c>
      <c r="AG289" s="5" t="s">
        <v>11891</v>
      </c>
      <c r="AH289" s="5">
        <v>285198</v>
      </c>
      <c r="AI289" s="5">
        <v>285198</v>
      </c>
      <c r="AJ289" s="5" t="s">
        <v>38</v>
      </c>
      <c r="AK289" s="5" t="s">
        <v>38</v>
      </c>
      <c r="AL289" s="1" t="s">
        <v>50</v>
      </c>
    </row>
    <row r="290" spans="1:38" s="18" customFormat="1" ht="60" customHeight="1" x14ac:dyDescent="0.25">
      <c r="A290" s="1">
        <v>144</v>
      </c>
      <c r="B290" s="5" t="s">
        <v>5914</v>
      </c>
      <c r="C290" s="5" t="s">
        <v>626</v>
      </c>
      <c r="D290" s="5" t="s">
        <v>639</v>
      </c>
      <c r="E290" s="5" t="s">
        <v>11887</v>
      </c>
      <c r="F290" s="5" t="s">
        <v>5402</v>
      </c>
      <c r="G290" s="5">
        <v>5</v>
      </c>
      <c r="H290" s="5" t="s">
        <v>11890</v>
      </c>
      <c r="I290" s="5" t="s">
        <v>11889</v>
      </c>
      <c r="J290" s="44" t="s">
        <v>11888</v>
      </c>
      <c r="K290" s="5" t="s">
        <v>11887</v>
      </c>
      <c r="L290" s="5">
        <v>32.637723000000001</v>
      </c>
      <c r="M290" s="91">
        <v>73.916482000000002</v>
      </c>
      <c r="N290" s="5">
        <v>160</v>
      </c>
      <c r="O290" s="41" t="s">
        <v>11882</v>
      </c>
      <c r="P290" s="5">
        <v>17.47</v>
      </c>
      <c r="Q290" s="5" t="s">
        <v>294</v>
      </c>
      <c r="R290" s="5">
        <v>362</v>
      </c>
      <c r="S290" s="5">
        <v>362</v>
      </c>
      <c r="T290" s="5">
        <v>362</v>
      </c>
      <c r="U290" s="91" t="s">
        <v>38</v>
      </c>
      <c r="V290" s="91" t="s">
        <v>38</v>
      </c>
      <c r="W290" s="5">
        <v>5</v>
      </c>
      <c r="X290" s="90" t="s">
        <v>11883</v>
      </c>
      <c r="Y290" s="1">
        <v>300000</v>
      </c>
      <c r="Z290" s="41" t="s">
        <v>11882</v>
      </c>
      <c r="AA290" s="5">
        <v>200000</v>
      </c>
      <c r="AB290" s="5">
        <v>140000</v>
      </c>
      <c r="AC290" s="5">
        <v>210000</v>
      </c>
      <c r="AD290" s="5">
        <v>60000</v>
      </c>
      <c r="AE290" s="5">
        <v>60000</v>
      </c>
      <c r="AF290" s="5">
        <v>29439</v>
      </c>
      <c r="AG290" s="5" t="s">
        <v>3151</v>
      </c>
      <c r="AH290" s="5">
        <v>299439</v>
      </c>
      <c r="AI290" s="5">
        <v>299439</v>
      </c>
      <c r="AJ290" s="5" t="s">
        <v>38</v>
      </c>
      <c r="AK290" s="5" t="s">
        <v>38</v>
      </c>
      <c r="AL290" s="1" t="s">
        <v>50</v>
      </c>
    </row>
    <row r="291" spans="1:38" s="18" customFormat="1" ht="60" customHeight="1" x14ac:dyDescent="0.25">
      <c r="A291" s="1">
        <f t="shared" si="41"/>
        <v>145</v>
      </c>
      <c r="B291" s="5" t="s">
        <v>5914</v>
      </c>
      <c r="C291" s="5" t="s">
        <v>626</v>
      </c>
      <c r="D291" s="5" t="s">
        <v>639</v>
      </c>
      <c r="E291" s="5" t="s">
        <v>11884</v>
      </c>
      <c r="F291" s="5" t="s">
        <v>3668</v>
      </c>
      <c r="G291" s="5">
        <v>5</v>
      </c>
      <c r="H291" s="5" t="s">
        <v>6783</v>
      </c>
      <c r="I291" s="5" t="s">
        <v>11886</v>
      </c>
      <c r="J291" s="44" t="s">
        <v>11885</v>
      </c>
      <c r="K291" s="5" t="s">
        <v>11884</v>
      </c>
      <c r="L291" s="5">
        <v>32.767369000000002</v>
      </c>
      <c r="M291" s="91">
        <v>73.983227999999997</v>
      </c>
      <c r="N291" s="5">
        <v>78</v>
      </c>
      <c r="O291" s="41" t="s">
        <v>11788</v>
      </c>
      <c r="P291" s="5">
        <v>18.600000000000001</v>
      </c>
      <c r="Q291" s="5" t="s">
        <v>294</v>
      </c>
      <c r="R291" s="5">
        <v>362</v>
      </c>
      <c r="S291" s="5">
        <v>362</v>
      </c>
      <c r="T291" s="5">
        <v>362</v>
      </c>
      <c r="U291" s="91" t="s">
        <v>38</v>
      </c>
      <c r="V291" s="91" t="s">
        <v>38</v>
      </c>
      <c r="W291" s="5">
        <v>3</v>
      </c>
      <c r="X291" s="90" t="s">
        <v>11883</v>
      </c>
      <c r="Y291" s="1">
        <v>300000</v>
      </c>
      <c r="Z291" s="41" t="s">
        <v>11882</v>
      </c>
      <c r="AA291" s="5">
        <v>200000</v>
      </c>
      <c r="AB291" s="5">
        <v>140000</v>
      </c>
      <c r="AC291" s="5">
        <v>210000</v>
      </c>
      <c r="AD291" s="5">
        <v>60000</v>
      </c>
      <c r="AE291" s="5">
        <v>60000</v>
      </c>
      <c r="AF291" s="5">
        <v>29439</v>
      </c>
      <c r="AG291" s="5" t="s">
        <v>3151</v>
      </c>
      <c r="AH291" s="5">
        <v>299439</v>
      </c>
      <c r="AI291" s="5">
        <v>299439</v>
      </c>
      <c r="AJ291" s="5" t="s">
        <v>38</v>
      </c>
      <c r="AK291" s="5" t="s">
        <v>38</v>
      </c>
      <c r="AL291" s="1" t="s">
        <v>50</v>
      </c>
    </row>
    <row r="292" spans="1:38" s="18" customFormat="1" ht="60" customHeight="1" x14ac:dyDescent="0.25">
      <c r="A292" s="1">
        <v>145</v>
      </c>
      <c r="B292" s="4" t="s">
        <v>5914</v>
      </c>
      <c r="C292" s="4" t="s">
        <v>626</v>
      </c>
      <c r="D292" s="4" t="s">
        <v>626</v>
      </c>
      <c r="E292" s="4" t="s">
        <v>11878</v>
      </c>
      <c r="F292" s="4" t="s">
        <v>11878</v>
      </c>
      <c r="G292" s="4">
        <v>5</v>
      </c>
      <c r="H292" s="4" t="s">
        <v>11881</v>
      </c>
      <c r="I292" s="4" t="s">
        <v>11880</v>
      </c>
      <c r="J292" s="4" t="s">
        <v>11879</v>
      </c>
      <c r="K292" s="4" t="s">
        <v>11878</v>
      </c>
      <c r="L292" s="93">
        <v>32.647199999999998</v>
      </c>
      <c r="M292" s="4">
        <v>74.277900000000002</v>
      </c>
      <c r="N292" s="4">
        <v>48</v>
      </c>
      <c r="O292" s="114" t="s">
        <v>11876</v>
      </c>
      <c r="P292" s="4">
        <v>0.65</v>
      </c>
      <c r="Q292" s="4" t="s">
        <v>5429</v>
      </c>
      <c r="R292" s="4">
        <v>215</v>
      </c>
      <c r="S292" s="4">
        <v>213</v>
      </c>
      <c r="T292" s="4">
        <v>213</v>
      </c>
      <c r="U292" s="4">
        <v>0</v>
      </c>
      <c r="V292" s="4">
        <v>0</v>
      </c>
      <c r="W292" s="4">
        <v>4</v>
      </c>
      <c r="X292" s="20" t="s">
        <v>11877</v>
      </c>
      <c r="Y292" s="1">
        <v>300000</v>
      </c>
      <c r="Z292" s="114" t="s">
        <v>11876</v>
      </c>
      <c r="AA292" s="2">
        <v>200000</v>
      </c>
      <c r="AB292" s="2">
        <v>140000</v>
      </c>
      <c r="AC292" s="2">
        <v>210000</v>
      </c>
      <c r="AD292" s="2">
        <v>60000</v>
      </c>
      <c r="AE292" s="4">
        <v>60000</v>
      </c>
      <c r="AF292" s="2">
        <v>16052</v>
      </c>
      <c r="AG292" s="14" t="s">
        <v>11875</v>
      </c>
      <c r="AH292" s="4">
        <v>300000</v>
      </c>
      <c r="AI292" s="2">
        <f>AC292+AE292+AF292</f>
        <v>286052</v>
      </c>
      <c r="AJ292" s="4"/>
      <c r="AK292" s="5" t="s">
        <v>38</v>
      </c>
      <c r="AL292" s="1" t="s">
        <v>50</v>
      </c>
    </row>
    <row r="293" spans="1:38" s="18" customFormat="1" ht="60" customHeight="1" x14ac:dyDescent="0.25">
      <c r="A293" s="1">
        <f t="shared" si="41"/>
        <v>146</v>
      </c>
      <c r="B293" s="4" t="s">
        <v>5914</v>
      </c>
      <c r="C293" s="4" t="s">
        <v>626</v>
      </c>
      <c r="D293" s="4" t="s">
        <v>626</v>
      </c>
      <c r="E293" s="1" t="s">
        <v>11872</v>
      </c>
      <c r="F293" s="1" t="s">
        <v>11872</v>
      </c>
      <c r="G293" s="1">
        <v>5</v>
      </c>
      <c r="H293" s="1" t="s">
        <v>5250</v>
      </c>
      <c r="I293" s="1" t="s">
        <v>11874</v>
      </c>
      <c r="J293" s="1" t="s">
        <v>11873</v>
      </c>
      <c r="K293" s="1" t="s">
        <v>11872</v>
      </c>
      <c r="L293" s="1">
        <v>32.7898067</v>
      </c>
      <c r="M293" s="1">
        <v>74.269521400000002</v>
      </c>
      <c r="N293" s="1">
        <v>40</v>
      </c>
      <c r="O293" s="12" t="s">
        <v>7315</v>
      </c>
      <c r="P293" s="1">
        <v>12</v>
      </c>
      <c r="Q293" s="1" t="s">
        <v>1229</v>
      </c>
      <c r="R293" s="1">
        <v>458</v>
      </c>
      <c r="S293" s="1">
        <v>458</v>
      </c>
      <c r="T293" s="1">
        <v>458</v>
      </c>
      <c r="U293" s="1">
        <v>0</v>
      </c>
      <c r="V293" s="1">
        <v>0</v>
      </c>
      <c r="W293" s="1">
        <v>5</v>
      </c>
      <c r="X293" s="47">
        <v>910010000856</v>
      </c>
      <c r="Y293" s="1">
        <v>300000</v>
      </c>
      <c r="Z293" s="12" t="s">
        <v>5936</v>
      </c>
      <c r="AA293" s="1">
        <v>200000</v>
      </c>
      <c r="AB293" s="2">
        <v>140000</v>
      </c>
      <c r="AC293" s="2">
        <v>210000</v>
      </c>
      <c r="AD293" s="2">
        <v>60000</v>
      </c>
      <c r="AE293" s="4">
        <v>60000</v>
      </c>
      <c r="AF293" s="1">
        <v>1386</v>
      </c>
      <c r="AG293" s="12" t="s">
        <v>11871</v>
      </c>
      <c r="AH293" s="1">
        <v>271386</v>
      </c>
      <c r="AI293" s="1">
        <v>271386</v>
      </c>
      <c r="AJ293" s="1"/>
      <c r="AK293" s="5" t="s">
        <v>38</v>
      </c>
      <c r="AL293" s="1" t="s">
        <v>50</v>
      </c>
    </row>
    <row r="294" spans="1:38" s="18" customFormat="1" ht="60" customHeight="1" x14ac:dyDescent="0.25">
      <c r="A294" s="1">
        <v>146</v>
      </c>
      <c r="B294" s="1" t="s">
        <v>5914</v>
      </c>
      <c r="C294" s="1" t="s">
        <v>626</v>
      </c>
      <c r="D294" s="5" t="s">
        <v>626</v>
      </c>
      <c r="E294" s="5" t="s">
        <v>697</v>
      </c>
      <c r="F294" s="5" t="s">
        <v>11870</v>
      </c>
      <c r="G294" s="1">
        <v>5</v>
      </c>
      <c r="H294" s="5" t="s">
        <v>11869</v>
      </c>
      <c r="I294" s="5" t="s">
        <v>11868</v>
      </c>
      <c r="J294" s="5" t="s">
        <v>11867</v>
      </c>
      <c r="K294" s="1" t="s">
        <v>11866</v>
      </c>
      <c r="L294" s="4">
        <v>32.776378999999999</v>
      </c>
      <c r="M294" s="4">
        <v>74.202710999999994</v>
      </c>
      <c r="N294" s="1">
        <v>10</v>
      </c>
      <c r="O294" s="40" t="s">
        <v>5400</v>
      </c>
      <c r="P294" s="1">
        <v>7.79</v>
      </c>
      <c r="Q294" s="1" t="s">
        <v>688</v>
      </c>
      <c r="R294" s="1">
        <v>564</v>
      </c>
      <c r="S294" s="1">
        <v>564</v>
      </c>
      <c r="T294" s="1">
        <v>564</v>
      </c>
      <c r="U294" s="1">
        <v>0</v>
      </c>
      <c r="V294" s="1">
        <v>0</v>
      </c>
      <c r="W294" s="1">
        <v>5</v>
      </c>
      <c r="X294" s="1" t="s">
        <v>11865</v>
      </c>
      <c r="Y294" s="1">
        <v>300000</v>
      </c>
      <c r="Z294" s="40" t="s">
        <v>5400</v>
      </c>
      <c r="AA294" s="1">
        <v>200000</v>
      </c>
      <c r="AB294" s="1">
        <v>140000</v>
      </c>
      <c r="AC294" s="1">
        <v>210000</v>
      </c>
      <c r="AD294" s="1">
        <v>60000</v>
      </c>
      <c r="AE294" s="1">
        <v>60000</v>
      </c>
      <c r="AF294" s="1">
        <v>30000</v>
      </c>
      <c r="AG294" s="12" t="s">
        <v>7572</v>
      </c>
      <c r="AH294" s="5">
        <v>300000</v>
      </c>
      <c r="AI294" s="5">
        <v>300000</v>
      </c>
      <c r="AJ294" s="1" t="s">
        <v>38</v>
      </c>
      <c r="AK294" s="5" t="s">
        <v>38</v>
      </c>
      <c r="AL294" s="1" t="s">
        <v>50</v>
      </c>
    </row>
    <row r="295" spans="1:38" s="18" customFormat="1" ht="60" customHeight="1" x14ac:dyDescent="0.25">
      <c r="A295" s="1">
        <f t="shared" si="41"/>
        <v>147</v>
      </c>
      <c r="B295" s="1" t="s">
        <v>5914</v>
      </c>
      <c r="C295" s="1" t="s">
        <v>704</v>
      </c>
      <c r="D295" s="1" t="s">
        <v>712</v>
      </c>
      <c r="E295" s="1" t="s">
        <v>11864</v>
      </c>
      <c r="F295" s="1" t="s">
        <v>11858</v>
      </c>
      <c r="G295" s="1">
        <v>5</v>
      </c>
      <c r="H295" s="5" t="s">
        <v>11863</v>
      </c>
      <c r="I295" s="1" t="s">
        <v>11862</v>
      </c>
      <c r="J295" s="1" t="s">
        <v>11861</v>
      </c>
      <c r="K295" s="1" t="s">
        <v>11860</v>
      </c>
      <c r="L295" s="1">
        <v>33.017513999999998</v>
      </c>
      <c r="M295" s="1" t="s">
        <v>11859</v>
      </c>
      <c r="N295" s="1">
        <v>40</v>
      </c>
      <c r="O295" s="40" t="s">
        <v>11788</v>
      </c>
      <c r="P295" s="1">
        <v>0.38</v>
      </c>
      <c r="Q295" s="1" t="s">
        <v>294</v>
      </c>
      <c r="R295" s="1">
        <v>471</v>
      </c>
      <c r="S295" s="1">
        <v>471</v>
      </c>
      <c r="T295" s="1">
        <v>471</v>
      </c>
      <c r="U295" s="1" t="s">
        <v>348</v>
      </c>
      <c r="V295" s="1" t="s">
        <v>348</v>
      </c>
      <c r="W295" s="1">
        <v>6</v>
      </c>
      <c r="X295" s="47">
        <v>287480861</v>
      </c>
      <c r="Y295" s="4">
        <v>300000</v>
      </c>
      <c r="Z295" s="40" t="s">
        <v>7572</v>
      </c>
      <c r="AA295" s="1">
        <v>200000</v>
      </c>
      <c r="AB295" s="1">
        <v>140000</v>
      </c>
      <c r="AC295" s="1">
        <v>210000</v>
      </c>
      <c r="AD295" s="1">
        <v>60000</v>
      </c>
      <c r="AE295" s="1">
        <v>60000</v>
      </c>
      <c r="AF295" s="1">
        <v>30000</v>
      </c>
      <c r="AG295" s="40" t="s">
        <v>11311</v>
      </c>
      <c r="AH295" s="5">
        <v>300000</v>
      </c>
      <c r="AI295" s="5">
        <v>300000</v>
      </c>
      <c r="AJ295" s="50" t="s">
        <v>348</v>
      </c>
      <c r="AK295" s="1" t="s">
        <v>718</v>
      </c>
      <c r="AL295" s="1" t="s">
        <v>50</v>
      </c>
    </row>
    <row r="296" spans="1:38" s="18" customFormat="1" ht="60" customHeight="1" x14ac:dyDescent="0.25">
      <c r="A296" s="1">
        <v>147</v>
      </c>
      <c r="B296" s="1" t="s">
        <v>5914</v>
      </c>
      <c r="C296" s="1" t="s">
        <v>704</v>
      </c>
      <c r="D296" s="1" t="s">
        <v>712</v>
      </c>
      <c r="E296" s="1" t="s">
        <v>11854</v>
      </c>
      <c r="F296" s="1" t="s">
        <v>11858</v>
      </c>
      <c r="G296" s="1">
        <v>5</v>
      </c>
      <c r="H296" s="5" t="s">
        <v>11857</v>
      </c>
      <c r="I296" s="1" t="s">
        <v>11856</v>
      </c>
      <c r="J296" s="1" t="s">
        <v>11855</v>
      </c>
      <c r="K296" s="1" t="s">
        <v>11854</v>
      </c>
      <c r="L296" s="1">
        <v>33.024248999999998</v>
      </c>
      <c r="M296" s="1" t="s">
        <v>11853</v>
      </c>
      <c r="N296" s="1">
        <v>40</v>
      </c>
      <c r="O296" s="40" t="s">
        <v>7315</v>
      </c>
      <c r="P296" s="1">
        <v>0.38</v>
      </c>
      <c r="Q296" s="1" t="s">
        <v>294</v>
      </c>
      <c r="R296" s="1">
        <v>472</v>
      </c>
      <c r="S296" s="1">
        <v>472</v>
      </c>
      <c r="T296" s="1">
        <v>472</v>
      </c>
      <c r="U296" s="1" t="s">
        <v>348</v>
      </c>
      <c r="V296" s="1" t="s">
        <v>348</v>
      </c>
      <c r="W296" s="1">
        <v>5</v>
      </c>
      <c r="X296" s="47">
        <v>74100013</v>
      </c>
      <c r="Y296" s="4">
        <v>300000</v>
      </c>
      <c r="Z296" s="40" t="s">
        <v>11788</v>
      </c>
      <c r="AA296" s="1">
        <v>200000</v>
      </c>
      <c r="AB296" s="1">
        <v>140000</v>
      </c>
      <c r="AC296" s="1">
        <v>210000</v>
      </c>
      <c r="AD296" s="1">
        <v>60000</v>
      </c>
      <c r="AE296" s="1">
        <v>60000</v>
      </c>
      <c r="AF296" s="50">
        <v>30000</v>
      </c>
      <c r="AG296" s="40" t="s">
        <v>7578</v>
      </c>
      <c r="AH296" s="5">
        <v>300000</v>
      </c>
      <c r="AI296" s="5">
        <v>300000</v>
      </c>
      <c r="AJ296" s="50" t="s">
        <v>348</v>
      </c>
      <c r="AK296" s="1" t="s">
        <v>718</v>
      </c>
      <c r="AL296" s="1" t="s">
        <v>50</v>
      </c>
    </row>
    <row r="297" spans="1:38" s="18" customFormat="1" ht="60" customHeight="1" x14ac:dyDescent="0.25">
      <c r="A297" s="1">
        <f t="shared" si="41"/>
        <v>148</v>
      </c>
      <c r="B297" s="1" t="s">
        <v>5914</v>
      </c>
      <c r="C297" s="1" t="s">
        <v>704</v>
      </c>
      <c r="D297" s="1" t="s">
        <v>712</v>
      </c>
      <c r="E297" s="1" t="s">
        <v>11848</v>
      </c>
      <c r="F297" s="1" t="s">
        <v>11852</v>
      </c>
      <c r="G297" s="1">
        <v>5</v>
      </c>
      <c r="H297" s="5" t="s">
        <v>11851</v>
      </c>
      <c r="I297" s="1" t="s">
        <v>11850</v>
      </c>
      <c r="J297" s="1" t="s">
        <v>11849</v>
      </c>
      <c r="K297" s="1" t="s">
        <v>11848</v>
      </c>
      <c r="L297" s="1">
        <v>32.980328</v>
      </c>
      <c r="M297" s="1" t="s">
        <v>11847</v>
      </c>
      <c r="N297" s="1">
        <v>40</v>
      </c>
      <c r="O297" s="40" t="s">
        <v>11788</v>
      </c>
      <c r="P297" s="1">
        <v>0.38</v>
      </c>
      <c r="Q297" s="1" t="s">
        <v>294</v>
      </c>
      <c r="R297" s="1">
        <v>471</v>
      </c>
      <c r="S297" s="1">
        <v>471</v>
      </c>
      <c r="T297" s="1">
        <v>471</v>
      </c>
      <c r="U297" s="1" t="s">
        <v>348</v>
      </c>
      <c r="V297" s="1" t="s">
        <v>348</v>
      </c>
      <c r="W297" s="1">
        <v>3</v>
      </c>
      <c r="X297" s="47">
        <v>287419036</v>
      </c>
      <c r="Y297" s="4">
        <v>300000</v>
      </c>
      <c r="Z297" s="40" t="s">
        <v>11788</v>
      </c>
      <c r="AA297" s="1">
        <v>200000</v>
      </c>
      <c r="AB297" s="1">
        <v>140000</v>
      </c>
      <c r="AC297" s="1">
        <v>210000</v>
      </c>
      <c r="AD297" s="1">
        <v>60000</v>
      </c>
      <c r="AE297" s="1">
        <v>60000</v>
      </c>
      <c r="AF297" s="1">
        <v>30000</v>
      </c>
      <c r="AG297" s="40" t="s">
        <v>7578</v>
      </c>
      <c r="AH297" s="5">
        <v>300000</v>
      </c>
      <c r="AI297" s="5">
        <v>300000</v>
      </c>
      <c r="AJ297" s="50" t="s">
        <v>348</v>
      </c>
      <c r="AK297" s="1" t="s">
        <v>718</v>
      </c>
      <c r="AL297" s="1" t="s">
        <v>50</v>
      </c>
    </row>
    <row r="298" spans="1:38" s="18" customFormat="1" ht="60" customHeight="1" x14ac:dyDescent="0.25">
      <c r="A298" s="1">
        <v>148</v>
      </c>
      <c r="B298" s="1" t="s">
        <v>5914</v>
      </c>
      <c r="C298" s="1" t="s">
        <v>704</v>
      </c>
      <c r="D298" s="1" t="s">
        <v>712</v>
      </c>
      <c r="E298" s="1" t="s">
        <v>11843</v>
      </c>
      <c r="F298" s="1" t="s">
        <v>2322</v>
      </c>
      <c r="G298" s="1">
        <v>5</v>
      </c>
      <c r="H298" s="5" t="s">
        <v>11846</v>
      </c>
      <c r="I298" s="1" t="s">
        <v>11845</v>
      </c>
      <c r="J298" s="1" t="s">
        <v>11844</v>
      </c>
      <c r="K298" s="1" t="s">
        <v>11843</v>
      </c>
      <c r="L298" s="1">
        <v>33.050429999999999</v>
      </c>
      <c r="M298" s="1" t="s">
        <v>11842</v>
      </c>
      <c r="N298" s="1">
        <v>40</v>
      </c>
      <c r="O298" s="40" t="s">
        <v>7315</v>
      </c>
      <c r="P298" s="1">
        <v>0.38</v>
      </c>
      <c r="Q298" s="1" t="s">
        <v>294</v>
      </c>
      <c r="R298" s="1">
        <v>471</v>
      </c>
      <c r="S298" s="1">
        <v>471</v>
      </c>
      <c r="T298" s="1">
        <v>471</v>
      </c>
      <c r="U298" s="1" t="s">
        <v>348</v>
      </c>
      <c r="V298" s="1" t="s">
        <v>348</v>
      </c>
      <c r="W298" s="1">
        <v>5</v>
      </c>
      <c r="X298" s="47">
        <v>4131001197</v>
      </c>
      <c r="Y298" s="4">
        <v>300000</v>
      </c>
      <c r="Z298" s="40" t="s">
        <v>11788</v>
      </c>
      <c r="AA298" s="1">
        <v>200000</v>
      </c>
      <c r="AB298" s="1">
        <v>140000</v>
      </c>
      <c r="AC298" s="1">
        <v>210000</v>
      </c>
      <c r="AD298" s="1">
        <v>60000</v>
      </c>
      <c r="AE298" s="1">
        <v>60000</v>
      </c>
      <c r="AF298" s="50">
        <v>30000</v>
      </c>
      <c r="AG298" s="40" t="s">
        <v>7578</v>
      </c>
      <c r="AH298" s="5">
        <v>300000</v>
      </c>
      <c r="AI298" s="5">
        <v>300000</v>
      </c>
      <c r="AJ298" s="50" t="s">
        <v>348</v>
      </c>
      <c r="AK298" s="1" t="s">
        <v>718</v>
      </c>
      <c r="AL298" s="1" t="s">
        <v>50</v>
      </c>
    </row>
    <row r="299" spans="1:38" s="18" customFormat="1" ht="60" customHeight="1" x14ac:dyDescent="0.25">
      <c r="A299" s="1">
        <f t="shared" si="41"/>
        <v>149</v>
      </c>
      <c r="B299" s="1" t="s">
        <v>5914</v>
      </c>
      <c r="C299" s="1" t="s">
        <v>704</v>
      </c>
      <c r="D299" s="1" t="s">
        <v>712</v>
      </c>
      <c r="E299" s="1" t="s">
        <v>11838</v>
      </c>
      <c r="F299" s="1" t="s">
        <v>818</v>
      </c>
      <c r="G299" s="1">
        <v>5</v>
      </c>
      <c r="H299" s="5" t="s">
        <v>11841</v>
      </c>
      <c r="I299" s="1" t="s">
        <v>11840</v>
      </c>
      <c r="J299" s="1" t="s">
        <v>11839</v>
      </c>
      <c r="K299" s="1" t="s">
        <v>11838</v>
      </c>
      <c r="L299" s="1">
        <v>33.003025000000001</v>
      </c>
      <c r="M299" s="1">
        <v>73.687505000000002</v>
      </c>
      <c r="N299" s="1">
        <v>40</v>
      </c>
      <c r="O299" s="40" t="s">
        <v>7315</v>
      </c>
      <c r="P299" s="1">
        <v>0.63</v>
      </c>
      <c r="Q299" s="1" t="s">
        <v>294</v>
      </c>
      <c r="R299" s="1">
        <v>333</v>
      </c>
      <c r="S299" s="1">
        <v>333</v>
      </c>
      <c r="T299" s="1">
        <v>333</v>
      </c>
      <c r="U299" s="1" t="s">
        <v>348</v>
      </c>
      <c r="V299" s="1" t="s">
        <v>348</v>
      </c>
      <c r="W299" s="1">
        <v>6</v>
      </c>
      <c r="X299" s="47">
        <v>287151248</v>
      </c>
      <c r="Y299" s="4">
        <v>300000</v>
      </c>
      <c r="Z299" s="40" t="s">
        <v>11788</v>
      </c>
      <c r="AA299" s="1">
        <v>200000</v>
      </c>
      <c r="AB299" s="1">
        <v>140000</v>
      </c>
      <c r="AC299" s="1">
        <v>210000</v>
      </c>
      <c r="AD299" s="1">
        <v>60000</v>
      </c>
      <c r="AE299" s="1">
        <v>60000</v>
      </c>
      <c r="AF299" s="50">
        <v>29421</v>
      </c>
      <c r="AG299" s="40" t="s">
        <v>7578</v>
      </c>
      <c r="AH299" s="1">
        <v>299421</v>
      </c>
      <c r="AI299" s="5">
        <v>299421</v>
      </c>
      <c r="AJ299" s="50" t="s">
        <v>348</v>
      </c>
      <c r="AK299" s="1" t="s">
        <v>718</v>
      </c>
      <c r="AL299" s="1" t="s">
        <v>50</v>
      </c>
    </row>
    <row r="300" spans="1:38" s="18" customFormat="1" ht="60" customHeight="1" x14ac:dyDescent="0.25">
      <c r="A300" s="1">
        <v>149</v>
      </c>
      <c r="B300" s="1" t="s">
        <v>5914</v>
      </c>
      <c r="C300" s="1" t="s">
        <v>704</v>
      </c>
      <c r="D300" s="1" t="s">
        <v>704</v>
      </c>
      <c r="E300" s="1" t="s">
        <v>11837</v>
      </c>
      <c r="F300" s="1" t="s">
        <v>11837</v>
      </c>
      <c r="G300" s="1">
        <v>6</v>
      </c>
      <c r="H300" s="5" t="s">
        <v>915</v>
      </c>
      <c r="I300" s="22">
        <v>3730111945845</v>
      </c>
      <c r="J300" s="23" t="s">
        <v>2979</v>
      </c>
      <c r="K300" s="1" t="s">
        <v>11837</v>
      </c>
      <c r="L300" s="1">
        <v>32.940100000000001</v>
      </c>
      <c r="M300" s="1">
        <v>73.680700000000002</v>
      </c>
      <c r="N300" s="1">
        <v>80</v>
      </c>
      <c r="O300" s="13" t="s">
        <v>7315</v>
      </c>
      <c r="P300" s="1">
        <v>0.42</v>
      </c>
      <c r="Q300" s="1" t="s">
        <v>294</v>
      </c>
      <c r="R300" s="1">
        <v>450</v>
      </c>
      <c r="S300" s="1">
        <v>450</v>
      </c>
      <c r="T300" s="1">
        <v>234</v>
      </c>
      <c r="U300" s="1" t="s">
        <v>348</v>
      </c>
      <c r="V300" s="1" t="s">
        <v>348</v>
      </c>
      <c r="W300" s="1">
        <v>10</v>
      </c>
      <c r="X300" s="47" t="s">
        <v>11836</v>
      </c>
      <c r="Y300" s="4">
        <v>300000</v>
      </c>
      <c r="Z300" s="40" t="s">
        <v>11788</v>
      </c>
      <c r="AA300" s="1">
        <v>200000</v>
      </c>
      <c r="AB300" s="1">
        <v>140000</v>
      </c>
      <c r="AC300" s="1">
        <v>210000</v>
      </c>
      <c r="AD300" s="1">
        <v>60000</v>
      </c>
      <c r="AE300" s="1">
        <v>60000</v>
      </c>
      <c r="AF300" s="1">
        <v>30000</v>
      </c>
      <c r="AG300" s="13" t="s">
        <v>7571</v>
      </c>
      <c r="AH300" s="5">
        <v>300000</v>
      </c>
      <c r="AI300" s="1">
        <v>300000</v>
      </c>
      <c r="AJ300" s="50" t="s">
        <v>348</v>
      </c>
      <c r="AK300" s="1" t="s">
        <v>718</v>
      </c>
      <c r="AL300" s="1" t="s">
        <v>50</v>
      </c>
    </row>
    <row r="301" spans="1:38" s="18" customFormat="1" ht="60" customHeight="1" x14ac:dyDescent="0.25">
      <c r="A301" s="1">
        <f t="shared" si="41"/>
        <v>150</v>
      </c>
      <c r="B301" s="1" t="s">
        <v>5914</v>
      </c>
      <c r="C301" s="1" t="s">
        <v>704</v>
      </c>
      <c r="D301" s="1" t="s">
        <v>704</v>
      </c>
      <c r="E301" s="1" t="s">
        <v>11834</v>
      </c>
      <c r="F301" s="1" t="s">
        <v>11834</v>
      </c>
      <c r="G301" s="1">
        <v>5</v>
      </c>
      <c r="H301" s="5" t="s">
        <v>11835</v>
      </c>
      <c r="I301" s="22">
        <v>3730121901257</v>
      </c>
      <c r="J301" s="23">
        <v>3131572912</v>
      </c>
      <c r="K301" s="1" t="s">
        <v>11834</v>
      </c>
      <c r="L301" s="1">
        <v>32.976300000000002</v>
      </c>
      <c r="M301" s="1">
        <v>73.708100000000002</v>
      </c>
      <c r="N301" s="1">
        <v>50</v>
      </c>
      <c r="O301" s="13" t="s">
        <v>7315</v>
      </c>
      <c r="P301" s="1">
        <v>0.6</v>
      </c>
      <c r="Q301" s="1" t="s">
        <v>294</v>
      </c>
      <c r="R301" s="1">
        <v>450</v>
      </c>
      <c r="S301" s="1">
        <v>450</v>
      </c>
      <c r="T301" s="1">
        <v>320</v>
      </c>
      <c r="U301" s="1" t="s">
        <v>348</v>
      </c>
      <c r="V301" s="1" t="s">
        <v>348</v>
      </c>
      <c r="W301" s="1">
        <v>6</v>
      </c>
      <c r="X301" s="47" t="s">
        <v>11833</v>
      </c>
      <c r="Y301" s="4">
        <v>300000</v>
      </c>
      <c r="Z301" s="13" t="s">
        <v>7315</v>
      </c>
      <c r="AA301" s="1">
        <v>200000</v>
      </c>
      <c r="AB301" s="1">
        <v>140000</v>
      </c>
      <c r="AC301" s="1">
        <v>210000</v>
      </c>
      <c r="AD301" s="1">
        <v>60000</v>
      </c>
      <c r="AE301" s="1">
        <v>60000</v>
      </c>
      <c r="AF301" s="1">
        <v>30000</v>
      </c>
      <c r="AG301" s="13" t="s">
        <v>7571</v>
      </c>
      <c r="AH301" s="5">
        <v>300000</v>
      </c>
      <c r="AI301" s="1">
        <v>244806</v>
      </c>
      <c r="AJ301" s="50" t="s">
        <v>348</v>
      </c>
      <c r="AK301" s="1" t="s">
        <v>718</v>
      </c>
      <c r="AL301" s="1" t="s">
        <v>50</v>
      </c>
    </row>
    <row r="302" spans="1:38" s="18" customFormat="1" ht="60" customHeight="1" x14ac:dyDescent="0.25">
      <c r="A302" s="1">
        <v>150</v>
      </c>
      <c r="B302" s="1" t="s">
        <v>5914</v>
      </c>
      <c r="C302" s="1" t="s">
        <v>704</v>
      </c>
      <c r="D302" s="1" t="s">
        <v>704</v>
      </c>
      <c r="E302" s="1" t="s">
        <v>11832</v>
      </c>
      <c r="F302" s="1" t="s">
        <v>11832</v>
      </c>
      <c r="G302" s="1">
        <v>5</v>
      </c>
      <c r="H302" s="5" t="s">
        <v>11831</v>
      </c>
      <c r="I302" s="22">
        <v>3740504892073</v>
      </c>
      <c r="J302" s="23">
        <v>3005141648</v>
      </c>
      <c r="K302" s="1" t="s">
        <v>11830</v>
      </c>
      <c r="L302" s="1">
        <v>32.812260000000002</v>
      </c>
      <c r="M302" s="1">
        <v>73.481200000000001</v>
      </c>
      <c r="N302" s="1">
        <v>80</v>
      </c>
      <c r="O302" s="13" t="s">
        <v>7315</v>
      </c>
      <c r="P302" s="1">
        <v>0.63</v>
      </c>
      <c r="Q302" s="1" t="s">
        <v>294</v>
      </c>
      <c r="R302" s="1">
        <v>270</v>
      </c>
      <c r="S302" s="1">
        <v>270</v>
      </c>
      <c r="T302" s="1">
        <v>270</v>
      </c>
      <c r="U302" s="1" t="s">
        <v>348</v>
      </c>
      <c r="V302" s="1" t="s">
        <v>348</v>
      </c>
      <c r="W302" s="1">
        <v>4</v>
      </c>
      <c r="X302" s="47" t="s">
        <v>11829</v>
      </c>
      <c r="Y302" s="4">
        <v>300000</v>
      </c>
      <c r="Z302" s="40" t="s">
        <v>11788</v>
      </c>
      <c r="AA302" s="1">
        <v>200000</v>
      </c>
      <c r="AB302" s="1">
        <v>140000</v>
      </c>
      <c r="AC302" s="1">
        <v>210000</v>
      </c>
      <c r="AD302" s="1">
        <v>60000</v>
      </c>
      <c r="AE302" s="1">
        <v>60000</v>
      </c>
      <c r="AF302" s="1">
        <v>30000</v>
      </c>
      <c r="AG302" s="13" t="s">
        <v>11577</v>
      </c>
      <c r="AH302" s="5">
        <v>300000</v>
      </c>
      <c r="AI302" s="1">
        <v>300000</v>
      </c>
      <c r="AJ302" s="50" t="s">
        <v>348</v>
      </c>
      <c r="AK302" s="1" t="s">
        <v>718</v>
      </c>
      <c r="AL302" s="1" t="s">
        <v>50</v>
      </c>
    </row>
    <row r="303" spans="1:38" s="18" customFormat="1" ht="60" customHeight="1" x14ac:dyDescent="0.25">
      <c r="A303" s="1">
        <f t="shared" si="41"/>
        <v>151</v>
      </c>
      <c r="B303" s="1" t="s">
        <v>5914</v>
      </c>
      <c r="C303" s="1" t="s">
        <v>704</v>
      </c>
      <c r="D303" s="1" t="s">
        <v>704</v>
      </c>
      <c r="E303" s="1" t="s">
        <v>4369</v>
      </c>
      <c r="F303" s="1" t="s">
        <v>4369</v>
      </c>
      <c r="G303" s="1">
        <v>6</v>
      </c>
      <c r="H303" s="5" t="s">
        <v>11828</v>
      </c>
      <c r="I303" s="22" t="s">
        <v>11827</v>
      </c>
      <c r="J303" s="23">
        <v>3465812080</v>
      </c>
      <c r="K303" s="1" t="s">
        <v>4369</v>
      </c>
      <c r="L303" s="1">
        <v>32.830959999999997</v>
      </c>
      <c r="M303" s="1">
        <v>73.457909999999998</v>
      </c>
      <c r="N303" s="1">
        <v>70</v>
      </c>
      <c r="O303" s="13" t="s">
        <v>7315</v>
      </c>
      <c r="P303" s="1">
        <v>0.56000000000000005</v>
      </c>
      <c r="Q303" s="1" t="s">
        <v>294</v>
      </c>
      <c r="R303" s="1">
        <v>290</v>
      </c>
      <c r="S303" s="1">
        <v>290</v>
      </c>
      <c r="T303" s="1">
        <v>271</v>
      </c>
      <c r="U303" s="1" t="s">
        <v>348</v>
      </c>
      <c r="V303" s="1" t="s">
        <v>348</v>
      </c>
      <c r="W303" s="1">
        <v>5</v>
      </c>
      <c r="X303" s="47" t="s">
        <v>11826</v>
      </c>
      <c r="Y303" s="4">
        <v>300000</v>
      </c>
      <c r="Z303" s="40" t="s">
        <v>11788</v>
      </c>
      <c r="AA303" s="1">
        <v>200000</v>
      </c>
      <c r="AB303" s="1">
        <v>140000</v>
      </c>
      <c r="AC303" s="1">
        <v>210000</v>
      </c>
      <c r="AD303" s="1">
        <v>60000</v>
      </c>
      <c r="AE303" s="1">
        <v>60000</v>
      </c>
      <c r="AF303" s="1">
        <v>30000</v>
      </c>
      <c r="AG303" s="13" t="s">
        <v>11577</v>
      </c>
      <c r="AH303" s="5">
        <v>300000</v>
      </c>
      <c r="AI303" s="1">
        <v>300000</v>
      </c>
      <c r="AJ303" s="50" t="s">
        <v>348</v>
      </c>
      <c r="AK303" s="1" t="s">
        <v>718</v>
      </c>
      <c r="AL303" s="1" t="s">
        <v>50</v>
      </c>
    </row>
    <row r="304" spans="1:38" s="18" customFormat="1" ht="60" customHeight="1" x14ac:dyDescent="0.25">
      <c r="A304" s="1">
        <v>151</v>
      </c>
      <c r="B304" s="1" t="s">
        <v>5914</v>
      </c>
      <c r="C304" s="1" t="s">
        <v>704</v>
      </c>
      <c r="D304" s="1" t="s">
        <v>704</v>
      </c>
      <c r="E304" s="1" t="s">
        <v>11824</v>
      </c>
      <c r="F304" s="1" t="s">
        <v>11824</v>
      </c>
      <c r="G304" s="1">
        <v>5</v>
      </c>
      <c r="H304" s="5" t="s">
        <v>2291</v>
      </c>
      <c r="I304" s="22" t="s">
        <v>11825</v>
      </c>
      <c r="J304" s="23">
        <v>3015901545</v>
      </c>
      <c r="K304" s="1" t="s">
        <v>11824</v>
      </c>
      <c r="L304" s="1">
        <v>32.86215</v>
      </c>
      <c r="M304" s="1">
        <v>73.484009999999998</v>
      </c>
      <c r="N304" s="1">
        <v>80</v>
      </c>
      <c r="O304" s="13" t="s">
        <v>7315</v>
      </c>
      <c r="P304" s="1">
        <v>0.43</v>
      </c>
      <c r="Q304" s="1" t="s">
        <v>294</v>
      </c>
      <c r="R304" s="1">
        <v>423</v>
      </c>
      <c r="S304" s="1">
        <v>423</v>
      </c>
      <c r="T304" s="1">
        <v>332</v>
      </c>
      <c r="U304" s="1" t="s">
        <v>348</v>
      </c>
      <c r="V304" s="1" t="s">
        <v>348</v>
      </c>
      <c r="W304" s="1">
        <v>4</v>
      </c>
      <c r="X304" s="47" t="s">
        <v>11823</v>
      </c>
      <c r="Y304" s="4">
        <v>300000</v>
      </c>
      <c r="Z304" s="13" t="s">
        <v>5679</v>
      </c>
      <c r="AA304" s="1">
        <v>200000</v>
      </c>
      <c r="AB304" s="1">
        <v>140000</v>
      </c>
      <c r="AC304" s="1">
        <v>210000</v>
      </c>
      <c r="AD304" s="1">
        <v>60000</v>
      </c>
      <c r="AE304" s="1">
        <v>60000</v>
      </c>
      <c r="AF304" s="1">
        <v>30000</v>
      </c>
      <c r="AG304" s="13" t="s">
        <v>5679</v>
      </c>
      <c r="AH304" s="5">
        <v>300000</v>
      </c>
      <c r="AI304" s="1">
        <v>300000</v>
      </c>
      <c r="AJ304" s="50" t="s">
        <v>348</v>
      </c>
      <c r="AK304" s="1" t="s">
        <v>718</v>
      </c>
      <c r="AL304" s="1" t="s">
        <v>50</v>
      </c>
    </row>
    <row r="305" spans="1:38" s="18" customFormat="1" ht="60" customHeight="1" x14ac:dyDescent="0.25">
      <c r="A305" s="1">
        <f t="shared" si="41"/>
        <v>152</v>
      </c>
      <c r="B305" s="1" t="s">
        <v>5914</v>
      </c>
      <c r="C305" s="1" t="s">
        <v>704</v>
      </c>
      <c r="D305" s="1" t="s">
        <v>712</v>
      </c>
      <c r="E305" s="1" t="s">
        <v>10062</v>
      </c>
      <c r="F305" s="1" t="s">
        <v>900</v>
      </c>
      <c r="G305" s="1">
        <v>5</v>
      </c>
      <c r="H305" s="5" t="s">
        <v>11822</v>
      </c>
      <c r="I305" s="1" t="s">
        <v>10064</v>
      </c>
      <c r="J305" s="1" t="s">
        <v>10063</v>
      </c>
      <c r="K305" s="1" t="s">
        <v>10062</v>
      </c>
      <c r="L305" s="1">
        <v>32.930638999999999</v>
      </c>
      <c r="M305" s="1">
        <v>73.491910000000004</v>
      </c>
      <c r="N305" s="1">
        <v>40</v>
      </c>
      <c r="O305" s="13" t="s">
        <v>6124</v>
      </c>
      <c r="P305" s="1">
        <v>0.6</v>
      </c>
      <c r="Q305" s="1" t="s">
        <v>294</v>
      </c>
      <c r="R305" s="1">
        <v>465</v>
      </c>
      <c r="S305" s="1">
        <v>465</v>
      </c>
      <c r="T305" s="1">
        <v>465</v>
      </c>
      <c r="U305" s="1" t="s">
        <v>348</v>
      </c>
      <c r="V305" s="1" t="s">
        <v>348</v>
      </c>
      <c r="W305" s="1">
        <v>14</v>
      </c>
      <c r="X305" s="47">
        <v>21003939</v>
      </c>
      <c r="Y305" s="4">
        <v>300000</v>
      </c>
      <c r="Z305" s="95" t="s">
        <v>11821</v>
      </c>
      <c r="AA305" s="1">
        <v>200000</v>
      </c>
      <c r="AB305" s="1">
        <v>140000</v>
      </c>
      <c r="AC305" s="1">
        <v>210000</v>
      </c>
      <c r="AD305" s="1">
        <v>60000</v>
      </c>
      <c r="AE305" s="38">
        <v>60000</v>
      </c>
      <c r="AF305" s="1">
        <v>30000</v>
      </c>
      <c r="AG305" s="40" t="s">
        <v>11820</v>
      </c>
      <c r="AH305" s="1">
        <v>300000</v>
      </c>
      <c r="AI305" s="1">
        <v>300000</v>
      </c>
      <c r="AJ305" s="50" t="s">
        <v>348</v>
      </c>
      <c r="AK305" s="1" t="s">
        <v>718</v>
      </c>
      <c r="AL305" s="1" t="s">
        <v>50</v>
      </c>
    </row>
    <row r="306" spans="1:38" s="18" customFormat="1" ht="60" customHeight="1" x14ac:dyDescent="0.25">
      <c r="A306" s="1">
        <v>152</v>
      </c>
      <c r="B306" s="1" t="s">
        <v>5914</v>
      </c>
      <c r="C306" s="1" t="s">
        <v>704</v>
      </c>
      <c r="D306" s="1" t="s">
        <v>712</v>
      </c>
      <c r="E306" s="1" t="s">
        <v>1983</v>
      </c>
      <c r="F306" s="1" t="s">
        <v>1984</v>
      </c>
      <c r="G306" s="1">
        <v>5</v>
      </c>
      <c r="H306" s="5" t="s">
        <v>11819</v>
      </c>
      <c r="I306" s="1" t="s">
        <v>11818</v>
      </c>
      <c r="J306" s="1" t="s">
        <v>11817</v>
      </c>
      <c r="K306" s="1" t="s">
        <v>1983</v>
      </c>
      <c r="L306" s="1">
        <v>33.099139999999998</v>
      </c>
      <c r="M306" s="1">
        <v>73.609750000000005</v>
      </c>
      <c r="N306" s="1">
        <v>40</v>
      </c>
      <c r="O306" s="13" t="s">
        <v>11495</v>
      </c>
      <c r="P306" s="1">
        <v>0.39</v>
      </c>
      <c r="Q306" s="1" t="s">
        <v>294</v>
      </c>
      <c r="R306" s="1">
        <v>471</v>
      </c>
      <c r="S306" s="1">
        <v>471</v>
      </c>
      <c r="T306" s="1">
        <v>471</v>
      </c>
      <c r="U306" s="1" t="s">
        <v>348</v>
      </c>
      <c r="V306" s="1" t="s">
        <v>348</v>
      </c>
      <c r="W306" s="1">
        <v>11</v>
      </c>
      <c r="X306" s="47">
        <v>650060037</v>
      </c>
      <c r="Y306" s="4">
        <v>300000</v>
      </c>
      <c r="Z306" s="95" t="s">
        <v>11816</v>
      </c>
      <c r="AA306" s="1">
        <v>200000</v>
      </c>
      <c r="AB306" s="1">
        <v>140000</v>
      </c>
      <c r="AC306" s="1">
        <v>210000</v>
      </c>
      <c r="AD306" s="1">
        <v>60000</v>
      </c>
      <c r="AE306" s="38">
        <v>60000</v>
      </c>
      <c r="AF306" s="1">
        <v>30000</v>
      </c>
      <c r="AG306" s="40" t="s">
        <v>11810</v>
      </c>
      <c r="AH306" s="1">
        <v>300000</v>
      </c>
      <c r="AI306" s="1">
        <v>300000</v>
      </c>
      <c r="AJ306" s="50" t="s">
        <v>348</v>
      </c>
      <c r="AK306" s="1" t="s">
        <v>718</v>
      </c>
      <c r="AL306" s="1" t="s">
        <v>50</v>
      </c>
    </row>
    <row r="307" spans="1:38" s="18" customFormat="1" ht="60" customHeight="1" x14ac:dyDescent="0.25">
      <c r="A307" s="1">
        <f t="shared" si="41"/>
        <v>153</v>
      </c>
      <c r="B307" s="1" t="s">
        <v>5914</v>
      </c>
      <c r="C307" s="1" t="s">
        <v>704</v>
      </c>
      <c r="D307" s="5" t="s">
        <v>712</v>
      </c>
      <c r="E307" s="1" t="s">
        <v>11812</v>
      </c>
      <c r="F307" s="1" t="s">
        <v>1996</v>
      </c>
      <c r="G307" s="1">
        <v>5</v>
      </c>
      <c r="H307" s="5" t="s">
        <v>11815</v>
      </c>
      <c r="I307" s="1" t="s">
        <v>11814</v>
      </c>
      <c r="J307" s="12" t="s">
        <v>11813</v>
      </c>
      <c r="K307" s="1" t="s">
        <v>11812</v>
      </c>
      <c r="L307" s="1">
        <v>33.057917000000003</v>
      </c>
      <c r="M307" s="1">
        <v>73.714945</v>
      </c>
      <c r="N307" s="1">
        <v>40</v>
      </c>
      <c r="O307" s="13" t="s">
        <v>3572</v>
      </c>
      <c r="P307" s="1">
        <v>0.63</v>
      </c>
      <c r="Q307" s="1" t="s">
        <v>294</v>
      </c>
      <c r="R307" s="1">
        <v>295</v>
      </c>
      <c r="S307" s="1">
        <v>295</v>
      </c>
      <c r="T307" s="1">
        <v>295</v>
      </c>
      <c r="U307" s="1" t="s">
        <v>348</v>
      </c>
      <c r="V307" s="1" t="s">
        <v>348</v>
      </c>
      <c r="W307" s="1">
        <v>7</v>
      </c>
      <c r="X307" s="47">
        <v>289262038</v>
      </c>
      <c r="Y307" s="4">
        <v>300000</v>
      </c>
      <c r="Z307" s="95" t="s">
        <v>11811</v>
      </c>
      <c r="AA307" s="1">
        <v>200000</v>
      </c>
      <c r="AB307" s="1">
        <v>140000</v>
      </c>
      <c r="AC307" s="1">
        <v>205000</v>
      </c>
      <c r="AD307" s="1">
        <v>60000</v>
      </c>
      <c r="AE307" s="38">
        <v>60000</v>
      </c>
      <c r="AF307" s="1">
        <v>4018</v>
      </c>
      <c r="AG307" s="40" t="s">
        <v>11810</v>
      </c>
      <c r="AH307" s="1">
        <v>269018</v>
      </c>
      <c r="AI307" s="1">
        <v>269018</v>
      </c>
      <c r="AJ307" s="50" t="s">
        <v>348</v>
      </c>
      <c r="AK307" s="1" t="s">
        <v>718</v>
      </c>
      <c r="AL307" s="1" t="s">
        <v>50</v>
      </c>
    </row>
    <row r="308" spans="1:38" s="18" customFormat="1" ht="60" customHeight="1" x14ac:dyDescent="0.25">
      <c r="A308" s="1">
        <v>153</v>
      </c>
      <c r="B308" s="1" t="s">
        <v>5914</v>
      </c>
      <c r="C308" s="1" t="s">
        <v>970</v>
      </c>
      <c r="D308" s="1" t="s">
        <v>970</v>
      </c>
      <c r="E308" s="1" t="s">
        <v>11802</v>
      </c>
      <c r="F308" s="1" t="s">
        <v>1004</v>
      </c>
      <c r="G308" s="1">
        <v>5</v>
      </c>
      <c r="H308" s="4" t="s">
        <v>11809</v>
      </c>
      <c r="I308" s="4" t="s">
        <v>11808</v>
      </c>
      <c r="J308" s="1" t="s">
        <v>11807</v>
      </c>
      <c r="K308" s="1" t="s">
        <v>11802</v>
      </c>
      <c r="L308" s="1">
        <v>31.821522999999999</v>
      </c>
      <c r="M308" s="1">
        <v>72.025597000000005</v>
      </c>
      <c r="N308" s="1">
        <v>88</v>
      </c>
      <c r="O308" s="12" t="s">
        <v>5952</v>
      </c>
      <c r="P308" s="1">
        <v>1.2</v>
      </c>
      <c r="Q308" s="1" t="s">
        <v>11749</v>
      </c>
      <c r="R308" s="1">
        <v>200</v>
      </c>
      <c r="S308" s="1">
        <v>200</v>
      </c>
      <c r="T308" s="1">
        <v>200</v>
      </c>
      <c r="U308" s="1">
        <v>25</v>
      </c>
      <c r="V308" s="1">
        <v>25</v>
      </c>
      <c r="W308" s="1">
        <v>0</v>
      </c>
      <c r="X308" s="47">
        <v>207672812</v>
      </c>
      <c r="Y308" s="43">
        <v>300000</v>
      </c>
      <c r="Z308" s="12" t="s">
        <v>5952</v>
      </c>
      <c r="AA308" s="71">
        <v>200000</v>
      </c>
      <c r="AB308" s="71">
        <v>140000</v>
      </c>
      <c r="AC308" s="1">
        <v>210000</v>
      </c>
      <c r="AD308" s="1">
        <v>60000</v>
      </c>
      <c r="AE308" s="1">
        <v>0</v>
      </c>
      <c r="AF308" s="1">
        <v>90000</v>
      </c>
      <c r="AG308" s="12" t="s">
        <v>11806</v>
      </c>
      <c r="AH308" s="1">
        <v>300000</v>
      </c>
      <c r="AI308" s="1">
        <v>300000</v>
      </c>
      <c r="AJ308" s="1">
        <v>0</v>
      </c>
      <c r="AK308" s="5" t="s">
        <v>38</v>
      </c>
      <c r="AL308" s="1" t="s">
        <v>50</v>
      </c>
    </row>
    <row r="309" spans="1:38" s="18" customFormat="1" ht="60" customHeight="1" x14ac:dyDescent="0.25">
      <c r="A309" s="1">
        <f t="shared" si="41"/>
        <v>154</v>
      </c>
      <c r="B309" s="1" t="s">
        <v>5914</v>
      </c>
      <c r="C309" s="1" t="s">
        <v>970</v>
      </c>
      <c r="D309" s="1" t="s">
        <v>970</v>
      </c>
      <c r="E309" s="1" t="s">
        <v>11802</v>
      </c>
      <c r="F309" s="1" t="s">
        <v>1004</v>
      </c>
      <c r="G309" s="1">
        <v>6</v>
      </c>
      <c r="H309" s="4" t="s">
        <v>11805</v>
      </c>
      <c r="I309" s="4" t="s">
        <v>11804</v>
      </c>
      <c r="J309" s="1" t="s">
        <v>11803</v>
      </c>
      <c r="K309" s="1" t="s">
        <v>11802</v>
      </c>
      <c r="L309" s="1">
        <v>31.784016000000001</v>
      </c>
      <c r="M309" s="1">
        <v>71.902441999999994</v>
      </c>
      <c r="N309" s="1">
        <v>80</v>
      </c>
      <c r="O309" s="12" t="s">
        <v>11534</v>
      </c>
      <c r="P309" s="1">
        <v>0.7</v>
      </c>
      <c r="Q309" s="1" t="s">
        <v>334</v>
      </c>
      <c r="R309" s="1">
        <v>200</v>
      </c>
      <c r="S309" s="1">
        <v>200</v>
      </c>
      <c r="T309" s="1">
        <v>200</v>
      </c>
      <c r="U309" s="1">
        <v>25</v>
      </c>
      <c r="V309" s="1">
        <v>25</v>
      </c>
      <c r="W309" s="1">
        <v>0</v>
      </c>
      <c r="X309" s="47">
        <v>2078507376</v>
      </c>
      <c r="Y309" s="43">
        <v>300000</v>
      </c>
      <c r="Z309" s="1" t="s">
        <v>11534</v>
      </c>
      <c r="AA309" s="71">
        <v>200000</v>
      </c>
      <c r="AB309" s="71">
        <v>200000</v>
      </c>
      <c r="AC309" s="1">
        <v>210000</v>
      </c>
      <c r="AD309" s="1">
        <v>0</v>
      </c>
      <c r="AE309" s="1">
        <v>90000</v>
      </c>
      <c r="AF309" s="1">
        <v>0</v>
      </c>
      <c r="AG309" s="12" t="s">
        <v>10020</v>
      </c>
      <c r="AH309" s="1">
        <v>300000</v>
      </c>
      <c r="AI309" s="1">
        <v>300000</v>
      </c>
      <c r="AJ309" s="1">
        <v>0</v>
      </c>
      <c r="AK309" s="5" t="s">
        <v>38</v>
      </c>
      <c r="AL309" s="1" t="s">
        <v>525</v>
      </c>
    </row>
    <row r="310" spans="1:38" s="18" customFormat="1" ht="60" customHeight="1" x14ac:dyDescent="0.25">
      <c r="A310" s="1">
        <v>154</v>
      </c>
      <c r="B310" s="1" t="s">
        <v>5914</v>
      </c>
      <c r="C310" s="1" t="s">
        <v>970</v>
      </c>
      <c r="D310" s="1" t="s">
        <v>970</v>
      </c>
      <c r="E310" s="1" t="s">
        <v>11797</v>
      </c>
      <c r="F310" s="1" t="s">
        <v>11801</v>
      </c>
      <c r="G310" s="1">
        <v>5</v>
      </c>
      <c r="H310" s="4" t="s">
        <v>11800</v>
      </c>
      <c r="I310" s="4" t="s">
        <v>11799</v>
      </c>
      <c r="J310" s="1" t="s">
        <v>11798</v>
      </c>
      <c r="K310" s="1" t="s">
        <v>11797</v>
      </c>
      <c r="L310" s="1">
        <v>32.228751000000003</v>
      </c>
      <c r="M310" s="1">
        <v>72.077432999999999</v>
      </c>
      <c r="N310" s="1">
        <v>120</v>
      </c>
      <c r="O310" s="12" t="s">
        <v>11522</v>
      </c>
      <c r="P310" s="1">
        <v>1.02</v>
      </c>
      <c r="Q310" s="1" t="s">
        <v>11749</v>
      </c>
      <c r="R310" s="1">
        <v>200</v>
      </c>
      <c r="S310" s="1">
        <v>200</v>
      </c>
      <c r="T310" s="1">
        <v>200</v>
      </c>
      <c r="U310" s="1">
        <v>25</v>
      </c>
      <c r="V310" s="1">
        <v>25</v>
      </c>
      <c r="W310" s="1">
        <v>0</v>
      </c>
      <c r="X310" s="47">
        <v>2078489629</v>
      </c>
      <c r="Y310" s="43">
        <v>300000</v>
      </c>
      <c r="Z310" s="12" t="s">
        <v>11522</v>
      </c>
      <c r="AA310" s="71">
        <v>200000</v>
      </c>
      <c r="AB310" s="71">
        <v>140000</v>
      </c>
      <c r="AC310" s="1">
        <v>210000</v>
      </c>
      <c r="AD310" s="1">
        <v>60000</v>
      </c>
      <c r="AE310" s="1">
        <v>0</v>
      </c>
      <c r="AF310" s="1">
        <v>90000</v>
      </c>
      <c r="AG310" s="12" t="s">
        <v>10020</v>
      </c>
      <c r="AH310" s="1">
        <v>300000</v>
      </c>
      <c r="AI310" s="1">
        <v>300000</v>
      </c>
      <c r="AJ310" s="1">
        <v>0</v>
      </c>
      <c r="AK310" s="5" t="s">
        <v>38</v>
      </c>
      <c r="AL310" s="1" t="s">
        <v>525</v>
      </c>
    </row>
    <row r="311" spans="1:38" s="18" customFormat="1" ht="60" customHeight="1" x14ac:dyDescent="0.25">
      <c r="A311" s="1">
        <f t="shared" si="41"/>
        <v>155</v>
      </c>
      <c r="B311" s="1" t="s">
        <v>11509</v>
      </c>
      <c r="C311" s="1" t="s">
        <v>970</v>
      </c>
      <c r="D311" s="1" t="s">
        <v>1004</v>
      </c>
      <c r="E311" s="1" t="s">
        <v>11793</v>
      </c>
      <c r="F311" s="1" t="s">
        <v>1004</v>
      </c>
      <c r="G311" s="1">
        <v>6</v>
      </c>
      <c r="H311" s="4" t="s">
        <v>11796</v>
      </c>
      <c r="I311" s="4" t="s">
        <v>11795</v>
      </c>
      <c r="J311" s="1" t="s">
        <v>11794</v>
      </c>
      <c r="K311" s="1" t="s">
        <v>11793</v>
      </c>
      <c r="L311" s="1">
        <v>31.858089</v>
      </c>
      <c r="M311" s="1">
        <v>71.85557</v>
      </c>
      <c r="N311" s="1">
        <v>140</v>
      </c>
      <c r="O311" s="12" t="s">
        <v>1968</v>
      </c>
      <c r="P311" s="1">
        <v>1.06</v>
      </c>
      <c r="Q311" s="1" t="s">
        <v>334</v>
      </c>
      <c r="R311" s="1">
        <v>201</v>
      </c>
      <c r="S311" s="1">
        <v>201</v>
      </c>
      <c r="T311" s="1">
        <v>201</v>
      </c>
      <c r="U311" s="1">
        <v>10</v>
      </c>
      <c r="V311" s="1">
        <v>10</v>
      </c>
      <c r="W311" s="1">
        <v>0</v>
      </c>
      <c r="X311" s="47">
        <v>2075639239</v>
      </c>
      <c r="Y311" s="43">
        <v>300000</v>
      </c>
      <c r="Z311" s="12" t="s">
        <v>3194</v>
      </c>
      <c r="AA311" s="71">
        <v>200000</v>
      </c>
      <c r="AB311" s="71">
        <v>114500</v>
      </c>
      <c r="AC311" s="1">
        <v>210000</v>
      </c>
      <c r="AD311" s="1">
        <v>60000</v>
      </c>
      <c r="AE311" s="1">
        <v>60000</v>
      </c>
      <c r="AF311" s="1">
        <v>30000</v>
      </c>
      <c r="AG311" s="12" t="s">
        <v>11522</v>
      </c>
      <c r="AH311" s="1">
        <v>300000</v>
      </c>
      <c r="AI311" s="1">
        <v>300000</v>
      </c>
      <c r="AJ311" s="1">
        <v>0</v>
      </c>
      <c r="AK311" s="5" t="s">
        <v>38</v>
      </c>
      <c r="AL311" s="1" t="s">
        <v>525</v>
      </c>
    </row>
    <row r="312" spans="1:38" s="18" customFormat="1" ht="60" customHeight="1" x14ac:dyDescent="0.25">
      <c r="A312" s="1">
        <v>155</v>
      </c>
      <c r="B312" s="1" t="s">
        <v>5914</v>
      </c>
      <c r="C312" s="1" t="s">
        <v>970</v>
      </c>
      <c r="D312" s="1" t="s">
        <v>1004</v>
      </c>
      <c r="E312" s="1" t="s">
        <v>11789</v>
      </c>
      <c r="F312" s="1" t="s">
        <v>1006</v>
      </c>
      <c r="G312" s="1">
        <v>6</v>
      </c>
      <c r="H312" s="4" t="s">
        <v>11792</v>
      </c>
      <c r="I312" s="1" t="s">
        <v>11791</v>
      </c>
      <c r="J312" s="1" t="s">
        <v>11790</v>
      </c>
      <c r="K312" s="1" t="s">
        <v>11789</v>
      </c>
      <c r="L312" s="1">
        <v>31.772483000000001</v>
      </c>
      <c r="M312" s="1">
        <v>71.902146999999999</v>
      </c>
      <c r="N312" s="1">
        <v>140</v>
      </c>
      <c r="O312" s="12" t="s">
        <v>11788</v>
      </c>
      <c r="P312" s="1">
        <v>0.97</v>
      </c>
      <c r="Q312" s="1" t="s">
        <v>334</v>
      </c>
      <c r="R312" s="1">
        <v>200</v>
      </c>
      <c r="S312" s="1">
        <v>200</v>
      </c>
      <c r="T312" s="1">
        <v>165</v>
      </c>
      <c r="U312" s="1">
        <v>40</v>
      </c>
      <c r="V312" s="1">
        <v>40</v>
      </c>
      <c r="W312" s="1">
        <v>0</v>
      </c>
      <c r="X312" s="47">
        <v>5092467</v>
      </c>
      <c r="Y312" s="43">
        <v>300000</v>
      </c>
      <c r="Z312" s="12" t="s">
        <v>11788</v>
      </c>
      <c r="AA312" s="71">
        <v>200000</v>
      </c>
      <c r="AB312" s="71">
        <v>100000</v>
      </c>
      <c r="AC312" s="1">
        <v>210000</v>
      </c>
      <c r="AD312" s="1">
        <v>14000</v>
      </c>
      <c r="AE312" s="1">
        <v>60000</v>
      </c>
      <c r="AF312" s="1">
        <v>30000</v>
      </c>
      <c r="AG312" s="12" t="s">
        <v>11787</v>
      </c>
      <c r="AH312" s="1">
        <v>300000</v>
      </c>
      <c r="AI312" s="1">
        <v>300000</v>
      </c>
      <c r="AJ312" s="1">
        <v>0</v>
      </c>
      <c r="AK312" s="5" t="s">
        <v>38</v>
      </c>
      <c r="AL312" s="1" t="s">
        <v>50</v>
      </c>
    </row>
    <row r="313" spans="1:38" s="18" customFormat="1" ht="60" customHeight="1" x14ac:dyDescent="0.25">
      <c r="A313" s="1">
        <f t="shared" si="41"/>
        <v>156</v>
      </c>
      <c r="B313" s="1" t="s">
        <v>5914</v>
      </c>
      <c r="C313" s="1" t="s">
        <v>970</v>
      </c>
      <c r="D313" s="1" t="s">
        <v>1004</v>
      </c>
      <c r="E313" s="1" t="s">
        <v>11783</v>
      </c>
      <c r="F313" s="1" t="s">
        <v>11783</v>
      </c>
      <c r="G313" s="1">
        <v>5</v>
      </c>
      <c r="H313" s="4" t="s">
        <v>11786</v>
      </c>
      <c r="I313" s="1" t="s">
        <v>11785</v>
      </c>
      <c r="J313" s="1" t="s">
        <v>11784</v>
      </c>
      <c r="K313" s="1" t="s">
        <v>11783</v>
      </c>
      <c r="L313" s="1">
        <v>32.071230999999997</v>
      </c>
      <c r="M313" s="1">
        <v>72.107617000000005</v>
      </c>
      <c r="N313" s="1">
        <v>200</v>
      </c>
      <c r="O313" s="12" t="s">
        <v>11534</v>
      </c>
      <c r="P313" s="1">
        <v>1.01</v>
      </c>
      <c r="Q313" s="1" t="s">
        <v>334</v>
      </c>
      <c r="R313" s="1">
        <v>210</v>
      </c>
      <c r="S313" s="1">
        <v>210</v>
      </c>
      <c r="T313" s="1">
        <v>200</v>
      </c>
      <c r="U313" s="1">
        <v>15</v>
      </c>
      <c r="V313" s="1">
        <v>15</v>
      </c>
      <c r="W313" s="1">
        <v>0</v>
      </c>
      <c r="X313" s="47">
        <v>5092173</v>
      </c>
      <c r="Y313" s="43">
        <v>300000</v>
      </c>
      <c r="Z313" s="12" t="s">
        <v>2792</v>
      </c>
      <c r="AA313" s="71">
        <v>200000</v>
      </c>
      <c r="AB313" s="71">
        <v>140000</v>
      </c>
      <c r="AC313" s="1">
        <v>210000</v>
      </c>
      <c r="AD313" s="1">
        <v>60000</v>
      </c>
      <c r="AE313" s="1">
        <v>60000</v>
      </c>
      <c r="AF313" s="1">
        <v>30000</v>
      </c>
      <c r="AG313" s="12" t="s">
        <v>10225</v>
      </c>
      <c r="AH313" s="1">
        <v>300000</v>
      </c>
      <c r="AI313" s="1">
        <v>300000</v>
      </c>
      <c r="AJ313" s="1">
        <v>0</v>
      </c>
      <c r="AK313" s="5" t="s">
        <v>38</v>
      </c>
      <c r="AL313" s="1" t="s">
        <v>50</v>
      </c>
    </row>
    <row r="314" spans="1:38" s="18" customFormat="1" ht="60" customHeight="1" x14ac:dyDescent="0.25">
      <c r="A314" s="1">
        <v>156</v>
      </c>
      <c r="B314" s="1" t="s">
        <v>5914</v>
      </c>
      <c r="C314" s="1" t="s">
        <v>970</v>
      </c>
      <c r="D314" s="1" t="s">
        <v>1004</v>
      </c>
      <c r="E314" s="1" t="s">
        <v>11779</v>
      </c>
      <c r="F314" s="1" t="s">
        <v>10524</v>
      </c>
      <c r="G314" s="1">
        <v>7</v>
      </c>
      <c r="H314" s="4" t="s">
        <v>11782</v>
      </c>
      <c r="I314" s="1" t="s">
        <v>11781</v>
      </c>
      <c r="J314" s="1" t="s">
        <v>11780</v>
      </c>
      <c r="K314" s="1" t="s">
        <v>11779</v>
      </c>
      <c r="L314" s="1">
        <v>32.135308999999999</v>
      </c>
      <c r="M314" s="1">
        <v>72.248322000000002</v>
      </c>
      <c r="N314" s="1">
        <v>160</v>
      </c>
      <c r="O314" s="12" t="s">
        <v>5930</v>
      </c>
      <c r="P314" s="1">
        <v>1.23</v>
      </c>
      <c r="Q314" s="1" t="s">
        <v>11749</v>
      </c>
      <c r="R314" s="1">
        <v>200</v>
      </c>
      <c r="S314" s="1">
        <v>200</v>
      </c>
      <c r="T314" s="1">
        <v>180</v>
      </c>
      <c r="U314" s="1">
        <v>25</v>
      </c>
      <c r="V314" s="1">
        <v>25</v>
      </c>
      <c r="W314" s="1">
        <v>0</v>
      </c>
      <c r="X314" s="47">
        <v>2076713378</v>
      </c>
      <c r="Y314" s="43">
        <v>300000</v>
      </c>
      <c r="Z314" s="12" t="s">
        <v>11778</v>
      </c>
      <c r="AA314" s="71">
        <v>200000</v>
      </c>
      <c r="AB314" s="71">
        <v>140000</v>
      </c>
      <c r="AC314" s="1">
        <v>210000</v>
      </c>
      <c r="AD314" s="1">
        <v>60000</v>
      </c>
      <c r="AE314" s="1">
        <v>60000</v>
      </c>
      <c r="AF314" s="1">
        <v>30000</v>
      </c>
      <c r="AG314" s="12" t="s">
        <v>9939</v>
      </c>
      <c r="AH314" s="1">
        <v>300000</v>
      </c>
      <c r="AI314" s="1">
        <v>300000</v>
      </c>
      <c r="AJ314" s="1">
        <v>0</v>
      </c>
      <c r="AK314" s="5" t="s">
        <v>38</v>
      </c>
      <c r="AL314" s="1" t="s">
        <v>50</v>
      </c>
    </row>
    <row r="315" spans="1:38" s="18" customFormat="1" ht="60" customHeight="1" x14ac:dyDescent="0.25">
      <c r="A315" s="1">
        <f t="shared" si="41"/>
        <v>157</v>
      </c>
      <c r="B315" s="1" t="s">
        <v>5914</v>
      </c>
      <c r="C315" s="1" t="s">
        <v>970</v>
      </c>
      <c r="D315" s="1" t="s">
        <v>1061</v>
      </c>
      <c r="E315" s="1" t="s">
        <v>11774</v>
      </c>
      <c r="F315" s="1" t="s">
        <v>9953</v>
      </c>
      <c r="G315" s="1">
        <v>8</v>
      </c>
      <c r="H315" s="4" t="s">
        <v>11777</v>
      </c>
      <c r="I315" s="1" t="s">
        <v>11776</v>
      </c>
      <c r="J315" s="1" t="s">
        <v>11775</v>
      </c>
      <c r="K315" s="1" t="s">
        <v>11774</v>
      </c>
      <c r="L315" s="1">
        <v>32.566854980000002</v>
      </c>
      <c r="M315" s="1">
        <v>72.096346550000007</v>
      </c>
      <c r="N315" s="1">
        <v>48</v>
      </c>
      <c r="O315" s="12" t="s">
        <v>11766</v>
      </c>
      <c r="P315" s="1">
        <v>0.34</v>
      </c>
      <c r="Q315" s="1" t="s">
        <v>1229</v>
      </c>
      <c r="R315" s="1">
        <v>710</v>
      </c>
      <c r="S315" s="1">
        <v>710</v>
      </c>
      <c r="T315" s="1">
        <v>710</v>
      </c>
      <c r="U315" s="1">
        <v>0</v>
      </c>
      <c r="V315" s="1">
        <v>0</v>
      </c>
      <c r="W315" s="1">
        <v>13</v>
      </c>
      <c r="X315" s="47">
        <v>2075969158</v>
      </c>
      <c r="Y315" s="43">
        <v>300000</v>
      </c>
      <c r="Z315" s="12" t="s">
        <v>5943</v>
      </c>
      <c r="AA315" s="71">
        <v>200000</v>
      </c>
      <c r="AB315" s="71">
        <v>200000</v>
      </c>
      <c r="AC315" s="1">
        <v>210000</v>
      </c>
      <c r="AD315" s="1">
        <v>0</v>
      </c>
      <c r="AE315" s="1">
        <v>60000</v>
      </c>
      <c r="AF315" s="1">
        <v>30000</v>
      </c>
      <c r="AG315" s="12" t="s">
        <v>11204</v>
      </c>
      <c r="AH315" s="1">
        <v>300000</v>
      </c>
      <c r="AI315" s="1">
        <v>300000</v>
      </c>
      <c r="AJ315" s="1">
        <v>0</v>
      </c>
      <c r="AK315" s="5" t="s">
        <v>38</v>
      </c>
      <c r="AL315" s="1" t="s">
        <v>525</v>
      </c>
    </row>
    <row r="316" spans="1:38" s="18" customFormat="1" ht="60" customHeight="1" x14ac:dyDescent="0.25">
      <c r="A316" s="1">
        <v>157</v>
      </c>
      <c r="B316" s="1" t="s">
        <v>5914</v>
      </c>
      <c r="C316" s="1" t="s">
        <v>970</v>
      </c>
      <c r="D316" s="1" t="s">
        <v>1061</v>
      </c>
      <c r="E316" s="1" t="s">
        <v>11770</v>
      </c>
      <c r="F316" s="1" t="s">
        <v>11770</v>
      </c>
      <c r="G316" s="1">
        <v>5</v>
      </c>
      <c r="H316" s="4" t="s">
        <v>11773</v>
      </c>
      <c r="I316" s="1" t="s">
        <v>11772</v>
      </c>
      <c r="J316" s="1" t="s">
        <v>11771</v>
      </c>
      <c r="K316" s="1" t="s">
        <v>11770</v>
      </c>
      <c r="L316" s="1">
        <v>32.565967860000001</v>
      </c>
      <c r="M316" s="1">
        <v>72.095978930000001</v>
      </c>
      <c r="N316" s="1">
        <v>56</v>
      </c>
      <c r="O316" s="12" t="s">
        <v>11766</v>
      </c>
      <c r="P316" s="1">
        <v>0.35</v>
      </c>
      <c r="Q316" s="1" t="s">
        <v>1229</v>
      </c>
      <c r="R316" s="1">
        <v>710</v>
      </c>
      <c r="S316" s="1">
        <v>710</v>
      </c>
      <c r="T316" s="1">
        <v>710</v>
      </c>
      <c r="U316" s="1">
        <v>0</v>
      </c>
      <c r="V316" s="1">
        <v>0</v>
      </c>
      <c r="W316" s="1">
        <v>13</v>
      </c>
      <c r="X316" s="47">
        <v>2075969158</v>
      </c>
      <c r="Y316" s="43">
        <v>300000</v>
      </c>
      <c r="Z316" s="12" t="s">
        <v>5943</v>
      </c>
      <c r="AA316" s="71">
        <v>200000</v>
      </c>
      <c r="AB316" s="71">
        <v>200000</v>
      </c>
      <c r="AC316" s="1">
        <v>210000</v>
      </c>
      <c r="AD316" s="1">
        <v>0</v>
      </c>
      <c r="AE316" s="1">
        <v>60000</v>
      </c>
      <c r="AF316" s="1">
        <v>30000</v>
      </c>
      <c r="AG316" s="12" t="s">
        <v>11204</v>
      </c>
      <c r="AH316" s="1">
        <v>300000</v>
      </c>
      <c r="AI316" s="1">
        <v>300000</v>
      </c>
      <c r="AJ316" s="1">
        <v>0</v>
      </c>
      <c r="AK316" s="5" t="s">
        <v>38</v>
      </c>
      <c r="AL316" s="1" t="s">
        <v>525</v>
      </c>
    </row>
    <row r="317" spans="1:38" s="18" customFormat="1" ht="60" customHeight="1" x14ac:dyDescent="0.25">
      <c r="A317" s="1">
        <f t="shared" si="41"/>
        <v>158</v>
      </c>
      <c r="B317" s="1" t="s">
        <v>5914</v>
      </c>
      <c r="C317" s="1" t="s">
        <v>970</v>
      </c>
      <c r="D317" s="1" t="s">
        <v>1061</v>
      </c>
      <c r="E317" s="1" t="s">
        <v>1062</v>
      </c>
      <c r="F317" s="1" t="s">
        <v>1062</v>
      </c>
      <c r="G317" s="1">
        <v>7</v>
      </c>
      <c r="H317" s="4" t="s">
        <v>11769</v>
      </c>
      <c r="I317" s="1" t="s">
        <v>11768</v>
      </c>
      <c r="J317" s="1" t="s">
        <v>11767</v>
      </c>
      <c r="K317" s="1" t="s">
        <v>1062</v>
      </c>
      <c r="L317" s="1">
        <v>32.540030600000001</v>
      </c>
      <c r="M317" s="1">
        <v>72.038548320000004</v>
      </c>
      <c r="N317" s="1">
        <v>40</v>
      </c>
      <c r="O317" s="12" t="s">
        <v>11766</v>
      </c>
      <c r="P317" s="1">
        <v>0.35</v>
      </c>
      <c r="Q317" s="1" t="s">
        <v>1229</v>
      </c>
      <c r="R317" s="1">
        <v>710</v>
      </c>
      <c r="S317" s="1">
        <v>710</v>
      </c>
      <c r="T317" s="1">
        <v>710</v>
      </c>
      <c r="U317" s="1">
        <v>0</v>
      </c>
      <c r="V317" s="1">
        <v>0</v>
      </c>
      <c r="W317" s="1">
        <v>13</v>
      </c>
      <c r="X317" s="47">
        <v>2075997461</v>
      </c>
      <c r="Y317" s="43">
        <v>300000</v>
      </c>
      <c r="Z317" s="12" t="s">
        <v>5943</v>
      </c>
      <c r="AA317" s="71">
        <v>200000</v>
      </c>
      <c r="AB317" s="71">
        <v>200000</v>
      </c>
      <c r="AC317" s="1">
        <v>210000</v>
      </c>
      <c r="AD317" s="1">
        <v>0</v>
      </c>
      <c r="AE317" s="1">
        <v>60000</v>
      </c>
      <c r="AF317" s="1">
        <v>30000</v>
      </c>
      <c r="AG317" s="12" t="s">
        <v>11204</v>
      </c>
      <c r="AH317" s="1">
        <v>300000</v>
      </c>
      <c r="AI317" s="1">
        <v>300000</v>
      </c>
      <c r="AJ317" s="1">
        <v>0</v>
      </c>
      <c r="AK317" s="5" t="s">
        <v>38</v>
      </c>
      <c r="AL317" s="1" t="s">
        <v>525</v>
      </c>
    </row>
    <row r="318" spans="1:38" s="18" customFormat="1" ht="60" customHeight="1" x14ac:dyDescent="0.25">
      <c r="A318" s="1">
        <v>158</v>
      </c>
      <c r="B318" s="1" t="s">
        <v>5914</v>
      </c>
      <c r="C318" s="1" t="s">
        <v>970</v>
      </c>
      <c r="D318" s="1" t="s">
        <v>1061</v>
      </c>
      <c r="E318" s="1" t="s">
        <v>5489</v>
      </c>
      <c r="F318" s="1" t="s">
        <v>1061</v>
      </c>
      <c r="G318" s="1">
        <v>5</v>
      </c>
      <c r="H318" s="4" t="s">
        <v>11765</v>
      </c>
      <c r="I318" s="1" t="s">
        <v>11764</v>
      </c>
      <c r="J318" s="1" t="s">
        <v>11763</v>
      </c>
      <c r="K318" s="1" t="s">
        <v>5489</v>
      </c>
      <c r="L318" s="1">
        <v>32.570449199999999</v>
      </c>
      <c r="M318" s="1">
        <v>72.116865489999995</v>
      </c>
      <c r="N318" s="1">
        <v>56</v>
      </c>
      <c r="O318" s="12" t="s">
        <v>7555</v>
      </c>
      <c r="P318" s="1">
        <v>0.34</v>
      </c>
      <c r="Q318" s="1" t="s">
        <v>1229</v>
      </c>
      <c r="R318" s="1">
        <v>710</v>
      </c>
      <c r="S318" s="1">
        <v>710</v>
      </c>
      <c r="T318" s="1">
        <v>710</v>
      </c>
      <c r="U318" s="1">
        <v>0</v>
      </c>
      <c r="V318" s="1">
        <v>0</v>
      </c>
      <c r="W318" s="1">
        <v>12</v>
      </c>
      <c r="X318" s="47">
        <v>28769221655</v>
      </c>
      <c r="Y318" s="43">
        <v>300000</v>
      </c>
      <c r="Z318" s="12" t="s">
        <v>7555</v>
      </c>
      <c r="AA318" s="71">
        <v>200000</v>
      </c>
      <c r="AB318" s="71">
        <v>200000</v>
      </c>
      <c r="AC318" s="1">
        <v>210000</v>
      </c>
      <c r="AD318" s="1">
        <v>0</v>
      </c>
      <c r="AE318" s="1">
        <v>68697</v>
      </c>
      <c r="AF318" s="1">
        <v>21303</v>
      </c>
      <c r="AG318" s="12" t="s">
        <v>11762</v>
      </c>
      <c r="AH318" s="1">
        <v>300000</v>
      </c>
      <c r="AI318" s="1">
        <v>300000</v>
      </c>
      <c r="AJ318" s="1">
        <v>0</v>
      </c>
      <c r="AK318" s="5" t="s">
        <v>38</v>
      </c>
      <c r="AL318" s="1" t="s">
        <v>525</v>
      </c>
    </row>
    <row r="319" spans="1:38" s="18" customFormat="1" ht="60" customHeight="1" x14ac:dyDescent="0.25">
      <c r="A319" s="1">
        <f t="shared" si="41"/>
        <v>159</v>
      </c>
      <c r="B319" s="1" t="s">
        <v>5914</v>
      </c>
      <c r="C319" s="1" t="s">
        <v>970</v>
      </c>
      <c r="D319" s="1" t="s">
        <v>1061</v>
      </c>
      <c r="E319" s="1" t="s">
        <v>10827</v>
      </c>
      <c r="F319" s="1" t="s">
        <v>10827</v>
      </c>
      <c r="G319" s="1">
        <v>6</v>
      </c>
      <c r="H319" s="4" t="s">
        <v>11761</v>
      </c>
      <c r="I319" s="1" t="s">
        <v>11760</v>
      </c>
      <c r="J319" s="1" t="s">
        <v>11759</v>
      </c>
      <c r="K319" s="1" t="s">
        <v>10827</v>
      </c>
      <c r="L319" s="1">
        <v>31.980747999999998</v>
      </c>
      <c r="M319" s="1">
        <v>72.167945000000003</v>
      </c>
      <c r="N319" s="1">
        <v>80</v>
      </c>
      <c r="O319" s="12" t="s">
        <v>5952</v>
      </c>
      <c r="P319" s="1">
        <v>0.97</v>
      </c>
      <c r="Q319" s="1" t="s">
        <v>11749</v>
      </c>
      <c r="R319" s="1">
        <v>251</v>
      </c>
      <c r="S319" s="1">
        <v>251</v>
      </c>
      <c r="T319" s="1">
        <v>251</v>
      </c>
      <c r="U319" s="1">
        <v>30</v>
      </c>
      <c r="V319" s="1">
        <v>30</v>
      </c>
      <c r="W319" s="1">
        <v>0</v>
      </c>
      <c r="X319" s="47">
        <v>11248029</v>
      </c>
      <c r="Y319" s="43">
        <v>300000</v>
      </c>
      <c r="Z319" s="12" t="s">
        <v>5952</v>
      </c>
      <c r="AA319" s="71">
        <v>200000</v>
      </c>
      <c r="AB319" s="71">
        <v>140000</v>
      </c>
      <c r="AC319" s="1">
        <v>210000</v>
      </c>
      <c r="AD319" s="1">
        <v>60000</v>
      </c>
      <c r="AE319" s="1">
        <v>60000</v>
      </c>
      <c r="AF319" s="1">
        <v>30000</v>
      </c>
      <c r="AG319" s="12" t="s">
        <v>633</v>
      </c>
      <c r="AH319" s="1">
        <v>300000</v>
      </c>
      <c r="AI319" s="1">
        <v>300000</v>
      </c>
      <c r="AJ319" s="1">
        <v>0</v>
      </c>
      <c r="AK319" s="5" t="s">
        <v>38</v>
      </c>
      <c r="AL319" s="1" t="s">
        <v>50</v>
      </c>
    </row>
    <row r="320" spans="1:38" s="18" customFormat="1" ht="60" customHeight="1" x14ac:dyDescent="0.25">
      <c r="A320" s="1">
        <v>159</v>
      </c>
      <c r="B320" s="1" t="s">
        <v>5914</v>
      </c>
      <c r="C320" s="1" t="s">
        <v>970</v>
      </c>
      <c r="D320" s="1" t="s">
        <v>970</v>
      </c>
      <c r="E320" s="1" t="s">
        <v>11754</v>
      </c>
      <c r="F320" s="1" t="s">
        <v>11758</v>
      </c>
      <c r="G320" s="1">
        <v>8</v>
      </c>
      <c r="H320" s="4" t="s">
        <v>11757</v>
      </c>
      <c r="I320" s="1" t="s">
        <v>11756</v>
      </c>
      <c r="J320" s="1" t="s">
        <v>11755</v>
      </c>
      <c r="K320" s="1" t="s">
        <v>11754</v>
      </c>
      <c r="L320" s="1">
        <v>32.142853000000002</v>
      </c>
      <c r="M320" s="1">
        <v>72.255002000000005</v>
      </c>
      <c r="N320" s="1">
        <v>56</v>
      </c>
      <c r="O320" s="12" t="s">
        <v>7531</v>
      </c>
      <c r="P320" s="1">
        <v>1.24</v>
      </c>
      <c r="Q320" s="1" t="s">
        <v>11749</v>
      </c>
      <c r="R320" s="1">
        <v>230</v>
      </c>
      <c r="S320" s="1">
        <v>230</v>
      </c>
      <c r="T320" s="1">
        <v>230</v>
      </c>
      <c r="U320" s="1">
        <v>38</v>
      </c>
      <c r="V320" s="1">
        <v>38</v>
      </c>
      <c r="W320" s="1">
        <v>0</v>
      </c>
      <c r="X320" s="47">
        <v>2074019307</v>
      </c>
      <c r="Y320" s="43">
        <v>300000</v>
      </c>
      <c r="Z320" s="12" t="s">
        <v>11748</v>
      </c>
      <c r="AA320" s="71">
        <v>200000</v>
      </c>
      <c r="AB320" s="71">
        <v>100000</v>
      </c>
      <c r="AC320" s="1">
        <v>210000</v>
      </c>
      <c r="AD320" s="1">
        <v>114500</v>
      </c>
      <c r="AE320" s="1">
        <v>68697</v>
      </c>
      <c r="AF320" s="1">
        <v>21303</v>
      </c>
      <c r="AG320" s="12" t="s">
        <v>11468</v>
      </c>
      <c r="AH320" s="1">
        <v>300000</v>
      </c>
      <c r="AI320" s="1">
        <v>300000</v>
      </c>
      <c r="AJ320" s="1">
        <v>0</v>
      </c>
      <c r="AK320" s="5" t="s">
        <v>38</v>
      </c>
      <c r="AL320" s="1" t="s">
        <v>50</v>
      </c>
    </row>
    <row r="321" spans="1:38" s="18" customFormat="1" ht="60" customHeight="1" x14ac:dyDescent="0.25">
      <c r="A321" s="1">
        <f t="shared" si="41"/>
        <v>160</v>
      </c>
      <c r="B321" s="1" t="s">
        <v>5914</v>
      </c>
      <c r="C321" s="1" t="s">
        <v>970</v>
      </c>
      <c r="D321" s="1" t="s">
        <v>970</v>
      </c>
      <c r="E321" s="1" t="s">
        <v>11750</v>
      </c>
      <c r="F321" s="1" t="s">
        <v>1004</v>
      </c>
      <c r="G321" s="1">
        <v>5</v>
      </c>
      <c r="H321" s="4" t="s">
        <v>11753</v>
      </c>
      <c r="I321" s="1" t="s">
        <v>11752</v>
      </c>
      <c r="J321" s="1" t="s">
        <v>11751</v>
      </c>
      <c r="K321" s="1" t="s">
        <v>11750</v>
      </c>
      <c r="L321" s="1">
        <v>31.821477999999999</v>
      </c>
      <c r="M321" s="1">
        <v>72.025597000000005</v>
      </c>
      <c r="N321" s="1">
        <v>80</v>
      </c>
      <c r="O321" s="12" t="s">
        <v>11748</v>
      </c>
      <c r="P321" s="1">
        <v>1.1000000000000001</v>
      </c>
      <c r="Q321" s="1" t="s">
        <v>11749</v>
      </c>
      <c r="R321" s="1">
        <v>230</v>
      </c>
      <c r="S321" s="1">
        <v>230</v>
      </c>
      <c r="T321" s="1">
        <v>220</v>
      </c>
      <c r="U321" s="1">
        <v>25</v>
      </c>
      <c r="V321" s="1">
        <v>25</v>
      </c>
      <c r="W321" s="1">
        <v>0</v>
      </c>
      <c r="X321" s="47">
        <v>2014555510</v>
      </c>
      <c r="Y321" s="43">
        <v>300000</v>
      </c>
      <c r="Z321" s="12" t="s">
        <v>11748</v>
      </c>
      <c r="AA321" s="71">
        <v>200000</v>
      </c>
      <c r="AB321" s="71">
        <v>140000</v>
      </c>
      <c r="AC321" s="1">
        <v>210000</v>
      </c>
      <c r="AD321" s="1">
        <v>60000</v>
      </c>
      <c r="AE321" s="1">
        <v>60000</v>
      </c>
      <c r="AF321" s="1">
        <v>30000</v>
      </c>
      <c r="AG321" s="12" t="s">
        <v>11522</v>
      </c>
      <c r="AH321" s="1">
        <v>300000</v>
      </c>
      <c r="AI321" s="1">
        <v>300000</v>
      </c>
      <c r="AJ321" s="1">
        <v>0</v>
      </c>
      <c r="AK321" s="5" t="s">
        <v>38</v>
      </c>
      <c r="AL321" s="1" t="s">
        <v>50</v>
      </c>
    </row>
    <row r="322" spans="1:38" s="18" customFormat="1" ht="60" customHeight="1" x14ac:dyDescent="0.25">
      <c r="A322" s="1">
        <v>160</v>
      </c>
      <c r="B322" s="1" t="s">
        <v>5914</v>
      </c>
      <c r="C322" s="1" t="s">
        <v>970</v>
      </c>
      <c r="D322" s="1" t="s">
        <v>970</v>
      </c>
      <c r="E322" s="1" t="s">
        <v>1054</v>
      </c>
      <c r="F322" s="1" t="s">
        <v>1054</v>
      </c>
      <c r="G322" s="1">
        <v>5</v>
      </c>
      <c r="H322" s="4" t="s">
        <v>11747</v>
      </c>
      <c r="I322" s="1" t="s">
        <v>5495</v>
      </c>
      <c r="J322" s="12" t="s">
        <v>11746</v>
      </c>
      <c r="K322" s="1" t="s">
        <v>1054</v>
      </c>
      <c r="L322" s="1">
        <v>32.352398000000001</v>
      </c>
      <c r="M322" s="1">
        <v>72.408178500000005</v>
      </c>
      <c r="N322" s="1">
        <v>120</v>
      </c>
      <c r="O322" s="12" t="s">
        <v>7531</v>
      </c>
      <c r="P322" s="1">
        <v>0.97</v>
      </c>
      <c r="Q322" s="1" t="s">
        <v>1229</v>
      </c>
      <c r="R322" s="1">
        <v>210</v>
      </c>
      <c r="S322" s="1">
        <v>210</v>
      </c>
      <c r="T322" s="1">
        <v>185</v>
      </c>
      <c r="U322" s="1">
        <v>0</v>
      </c>
      <c r="V322" s="1">
        <v>0</v>
      </c>
      <c r="W322" s="1">
        <v>5</v>
      </c>
      <c r="X322" s="47">
        <v>12073596125</v>
      </c>
      <c r="Y322" s="43">
        <v>300000</v>
      </c>
      <c r="Z322" s="12" t="s">
        <v>7531</v>
      </c>
      <c r="AA322" s="71">
        <v>200000</v>
      </c>
      <c r="AB322" s="71">
        <v>140000</v>
      </c>
      <c r="AC322" s="1">
        <v>210000</v>
      </c>
      <c r="AD322" s="1">
        <v>60000</v>
      </c>
      <c r="AE322" s="1">
        <v>60000</v>
      </c>
      <c r="AF322" s="1">
        <v>30000</v>
      </c>
      <c r="AG322" s="12" t="s">
        <v>11468</v>
      </c>
      <c r="AH322" s="1">
        <v>300000</v>
      </c>
      <c r="AI322" s="1">
        <v>300000</v>
      </c>
      <c r="AJ322" s="1">
        <v>0</v>
      </c>
      <c r="AK322" s="5" t="s">
        <v>38</v>
      </c>
      <c r="AL322" s="1" t="s">
        <v>50</v>
      </c>
    </row>
    <row r="323" spans="1:38" s="18" customFormat="1" ht="60" customHeight="1" x14ac:dyDescent="0.25">
      <c r="A323" s="1">
        <f t="shared" si="41"/>
        <v>161</v>
      </c>
      <c r="B323" s="1" t="s">
        <v>5914</v>
      </c>
      <c r="C323" s="1" t="s">
        <v>970</v>
      </c>
      <c r="D323" s="1" t="s">
        <v>1061</v>
      </c>
      <c r="E323" s="1" t="s">
        <v>1062</v>
      </c>
      <c r="F323" s="1" t="s">
        <v>1062</v>
      </c>
      <c r="G323" s="1">
        <v>8</v>
      </c>
      <c r="H323" s="4" t="s">
        <v>11745</v>
      </c>
      <c r="I323" s="1" t="s">
        <v>11744</v>
      </c>
      <c r="J323" s="1" t="s">
        <v>11743</v>
      </c>
      <c r="K323" s="1" t="s">
        <v>1062</v>
      </c>
      <c r="L323" s="1">
        <v>32.531020599999998</v>
      </c>
      <c r="M323" s="1">
        <v>72.033418139999995</v>
      </c>
      <c r="N323" s="1">
        <v>40</v>
      </c>
      <c r="O323" s="12" t="s">
        <v>1382</v>
      </c>
      <c r="P323" s="1">
        <v>0.36</v>
      </c>
      <c r="Q323" s="1" t="s">
        <v>1229</v>
      </c>
      <c r="R323" s="1">
        <v>580</v>
      </c>
      <c r="S323" s="1">
        <v>580</v>
      </c>
      <c r="T323" s="1">
        <v>580</v>
      </c>
      <c r="U323" s="1">
        <v>0</v>
      </c>
      <c r="V323" s="1">
        <v>0</v>
      </c>
      <c r="W323" s="1">
        <v>5</v>
      </c>
      <c r="X323" s="47">
        <v>112448389</v>
      </c>
      <c r="Y323" s="43">
        <v>300000</v>
      </c>
      <c r="Z323" s="12" t="s">
        <v>1382</v>
      </c>
      <c r="AA323" s="71">
        <v>200000</v>
      </c>
      <c r="AB323" s="71">
        <v>140000</v>
      </c>
      <c r="AC323" s="1">
        <v>210000</v>
      </c>
      <c r="AD323" s="1">
        <v>60000</v>
      </c>
      <c r="AE323" s="1">
        <v>60000</v>
      </c>
      <c r="AF323" s="1">
        <v>30000</v>
      </c>
      <c r="AG323" s="12" t="s">
        <v>11742</v>
      </c>
      <c r="AH323" s="1">
        <v>300000</v>
      </c>
      <c r="AI323" s="1">
        <v>300000</v>
      </c>
      <c r="AJ323" s="1">
        <v>0</v>
      </c>
      <c r="AK323" s="5" t="s">
        <v>38</v>
      </c>
      <c r="AL323" s="1" t="s">
        <v>50</v>
      </c>
    </row>
    <row r="324" spans="1:38" s="18" customFormat="1" ht="60" customHeight="1" x14ac:dyDescent="0.25">
      <c r="A324" s="1">
        <v>161</v>
      </c>
      <c r="B324" s="1" t="s">
        <v>5914</v>
      </c>
      <c r="C324" s="1" t="s">
        <v>970</v>
      </c>
      <c r="D324" s="1" t="s">
        <v>1061</v>
      </c>
      <c r="E324" s="1" t="s">
        <v>11738</v>
      </c>
      <c r="F324" s="1" t="s">
        <v>1061</v>
      </c>
      <c r="G324" s="1">
        <v>7</v>
      </c>
      <c r="H324" s="4" t="s">
        <v>11741</v>
      </c>
      <c r="I324" s="1" t="s">
        <v>11740</v>
      </c>
      <c r="J324" s="1" t="s">
        <v>11739</v>
      </c>
      <c r="K324" s="1" t="s">
        <v>11738</v>
      </c>
      <c r="L324" s="1">
        <v>32.520712199999998</v>
      </c>
      <c r="M324" s="1">
        <v>72.021408129999998</v>
      </c>
      <c r="N324" s="1">
        <v>48</v>
      </c>
      <c r="O324" s="12" t="s">
        <v>1382</v>
      </c>
      <c r="P324" s="1">
        <v>0.35</v>
      </c>
      <c r="Q324" s="1" t="s">
        <v>1229</v>
      </c>
      <c r="R324" s="5">
        <v>580</v>
      </c>
      <c r="S324" s="1">
        <v>580</v>
      </c>
      <c r="T324" s="1">
        <v>580</v>
      </c>
      <c r="U324" s="1">
        <v>0</v>
      </c>
      <c r="V324" s="1">
        <v>0</v>
      </c>
      <c r="W324" s="1">
        <v>5</v>
      </c>
      <c r="X324" s="47">
        <v>203709565</v>
      </c>
      <c r="Y324" s="43">
        <v>300000</v>
      </c>
      <c r="Z324" s="12" t="s">
        <v>1382</v>
      </c>
      <c r="AA324" s="71">
        <v>200000</v>
      </c>
      <c r="AB324" s="71" t="s">
        <v>11737</v>
      </c>
      <c r="AC324" s="1">
        <v>210000</v>
      </c>
      <c r="AD324" s="1">
        <v>60000</v>
      </c>
      <c r="AE324" s="1">
        <v>100000</v>
      </c>
      <c r="AF324" s="1">
        <v>30000</v>
      </c>
      <c r="AG324" s="12" t="s">
        <v>11736</v>
      </c>
      <c r="AH324" s="1">
        <v>300000</v>
      </c>
      <c r="AI324" s="1">
        <v>300000</v>
      </c>
      <c r="AJ324" s="1">
        <v>0</v>
      </c>
      <c r="AK324" s="5" t="s">
        <v>38</v>
      </c>
      <c r="AL324" s="1" t="s">
        <v>50</v>
      </c>
    </row>
    <row r="325" spans="1:38" s="18" customFormat="1" ht="60" customHeight="1" x14ac:dyDescent="0.25">
      <c r="A325" s="1">
        <f t="shared" ref="A325:A387" si="42">A324+1</f>
        <v>162</v>
      </c>
      <c r="B325" s="1" t="s">
        <v>5914</v>
      </c>
      <c r="C325" s="1" t="s">
        <v>970</v>
      </c>
      <c r="D325" s="1" t="s">
        <v>971</v>
      </c>
      <c r="E325" s="1" t="s">
        <v>1066</v>
      </c>
      <c r="F325" s="1" t="s">
        <v>1067</v>
      </c>
      <c r="G325" s="1">
        <v>6</v>
      </c>
      <c r="H325" s="4" t="s">
        <v>11735</v>
      </c>
      <c r="I325" s="4" t="s">
        <v>11734</v>
      </c>
      <c r="J325" s="62" t="s">
        <v>11733</v>
      </c>
      <c r="K325" s="1" t="s">
        <v>1066</v>
      </c>
      <c r="L325" s="1">
        <v>32.419389000000002</v>
      </c>
      <c r="M325" s="1">
        <v>71.854538000000005</v>
      </c>
      <c r="N325" s="1">
        <v>60</v>
      </c>
      <c r="O325" s="40" t="s">
        <v>11732</v>
      </c>
      <c r="P325" s="67">
        <v>1.6</v>
      </c>
      <c r="Q325" s="1" t="s">
        <v>1072</v>
      </c>
      <c r="R325" s="1">
        <v>220</v>
      </c>
      <c r="S325" s="1">
        <v>220</v>
      </c>
      <c r="T325" s="1">
        <v>220</v>
      </c>
      <c r="U325" s="1">
        <v>0</v>
      </c>
      <c r="V325" s="1">
        <v>0</v>
      </c>
      <c r="W325" s="1">
        <v>6</v>
      </c>
      <c r="X325" s="47">
        <v>3330100000574</v>
      </c>
      <c r="Y325" s="1">
        <v>300000</v>
      </c>
      <c r="Z325" s="40" t="s">
        <v>11732</v>
      </c>
      <c r="AA325" s="1">
        <v>211201</v>
      </c>
      <c r="AB325" s="1">
        <v>100000</v>
      </c>
      <c r="AC325" s="1">
        <v>210000</v>
      </c>
      <c r="AD325" s="1">
        <v>111201</v>
      </c>
      <c r="AE325" s="1">
        <v>60000</v>
      </c>
      <c r="AF325" s="1">
        <v>30000</v>
      </c>
      <c r="AG325" s="40" t="s">
        <v>11731</v>
      </c>
      <c r="AH325" s="1">
        <v>300000</v>
      </c>
      <c r="AI325" s="1">
        <v>300000</v>
      </c>
      <c r="AJ325" s="1">
        <v>0</v>
      </c>
      <c r="AK325" s="5" t="s">
        <v>38</v>
      </c>
      <c r="AL325" s="1" t="s">
        <v>50</v>
      </c>
    </row>
    <row r="326" spans="1:38" s="18" customFormat="1" ht="60" customHeight="1" x14ac:dyDescent="0.25">
      <c r="A326" s="1">
        <v>162</v>
      </c>
      <c r="B326" s="1" t="s">
        <v>5914</v>
      </c>
      <c r="C326" s="1" t="s">
        <v>970</v>
      </c>
      <c r="D326" s="1" t="s">
        <v>971</v>
      </c>
      <c r="E326" s="1" t="s">
        <v>11726</v>
      </c>
      <c r="F326" s="1" t="s">
        <v>11730</v>
      </c>
      <c r="G326" s="1">
        <v>5</v>
      </c>
      <c r="H326" s="4" t="s">
        <v>11729</v>
      </c>
      <c r="I326" s="4" t="s">
        <v>11728</v>
      </c>
      <c r="J326" s="62" t="s">
        <v>11727</v>
      </c>
      <c r="K326" s="1" t="s">
        <v>11726</v>
      </c>
      <c r="L326" s="1">
        <v>32.405636000000001</v>
      </c>
      <c r="M326" s="1">
        <v>71.895033999999995</v>
      </c>
      <c r="N326" s="1">
        <v>200</v>
      </c>
      <c r="O326" s="1" t="s">
        <v>11725</v>
      </c>
      <c r="P326" s="1">
        <v>2.06</v>
      </c>
      <c r="Q326" s="1" t="s">
        <v>1072</v>
      </c>
      <c r="R326" s="1">
        <v>160</v>
      </c>
      <c r="S326" s="1">
        <v>160</v>
      </c>
      <c r="T326" s="1">
        <v>160</v>
      </c>
      <c r="U326" s="1">
        <v>0</v>
      </c>
      <c r="V326" s="1">
        <v>0</v>
      </c>
      <c r="W326" s="1">
        <v>7</v>
      </c>
      <c r="X326" s="47">
        <v>33301000001788</v>
      </c>
      <c r="Y326" s="1">
        <v>300000</v>
      </c>
      <c r="Z326" s="1" t="s">
        <v>11725</v>
      </c>
      <c r="AA326" s="1">
        <v>200000</v>
      </c>
      <c r="AB326" s="1">
        <v>100000</v>
      </c>
      <c r="AC326" s="1">
        <v>210000</v>
      </c>
      <c r="AD326" s="1">
        <v>100000</v>
      </c>
      <c r="AE326" s="1">
        <v>60000</v>
      </c>
      <c r="AF326" s="1">
        <v>30000</v>
      </c>
      <c r="AG326" s="1" t="s">
        <v>11724</v>
      </c>
      <c r="AH326" s="1">
        <v>300000</v>
      </c>
      <c r="AI326" s="1">
        <v>300000</v>
      </c>
      <c r="AJ326" s="1">
        <v>0</v>
      </c>
      <c r="AK326" s="5" t="s">
        <v>38</v>
      </c>
      <c r="AL326" s="1" t="s">
        <v>50</v>
      </c>
    </row>
    <row r="327" spans="1:38" s="18" customFormat="1" ht="60" customHeight="1" x14ac:dyDescent="0.25">
      <c r="A327" s="1">
        <f t="shared" si="42"/>
        <v>163</v>
      </c>
      <c r="B327" s="1" t="s">
        <v>5914</v>
      </c>
      <c r="C327" s="1" t="s">
        <v>970</v>
      </c>
      <c r="D327" s="1" t="s">
        <v>1004</v>
      </c>
      <c r="E327" s="1" t="s">
        <v>11720</v>
      </c>
      <c r="F327" s="1" t="s">
        <v>11720</v>
      </c>
      <c r="G327" s="1">
        <v>6</v>
      </c>
      <c r="H327" s="4" t="s">
        <v>11723</v>
      </c>
      <c r="I327" s="1" t="s">
        <v>11722</v>
      </c>
      <c r="J327" s="1" t="s">
        <v>11721</v>
      </c>
      <c r="K327" s="1" t="s">
        <v>11720</v>
      </c>
      <c r="L327" s="1">
        <v>31.870678999999999</v>
      </c>
      <c r="M327" s="1">
        <v>71.616050000000001</v>
      </c>
      <c r="N327" s="1">
        <v>80</v>
      </c>
      <c r="O327" s="1" t="s">
        <v>11719</v>
      </c>
      <c r="P327" s="67">
        <v>1.1000000000000001</v>
      </c>
      <c r="Q327" s="1" t="s">
        <v>355</v>
      </c>
      <c r="R327" s="1">
        <v>197</v>
      </c>
      <c r="S327" s="1">
        <v>197</v>
      </c>
      <c r="T327" s="1">
        <v>197</v>
      </c>
      <c r="U327" s="1">
        <v>20</v>
      </c>
      <c r="V327" s="1">
        <v>20</v>
      </c>
      <c r="W327" s="1">
        <v>0</v>
      </c>
      <c r="X327" s="47">
        <v>5090490</v>
      </c>
      <c r="Y327" s="1">
        <v>300000</v>
      </c>
      <c r="Z327" s="1" t="s">
        <v>11718</v>
      </c>
      <c r="AA327" s="1">
        <v>115000</v>
      </c>
      <c r="AB327" s="1">
        <v>100000</v>
      </c>
      <c r="AC327" s="1">
        <v>210000</v>
      </c>
      <c r="AD327" s="1">
        <v>15000</v>
      </c>
      <c r="AE327" s="1">
        <v>60000</v>
      </c>
      <c r="AF327" s="1">
        <v>30000</v>
      </c>
      <c r="AG327" s="1" t="s">
        <v>11717</v>
      </c>
      <c r="AH327" s="1">
        <v>300000</v>
      </c>
      <c r="AI327" s="1">
        <v>300000</v>
      </c>
      <c r="AJ327" s="1">
        <v>0</v>
      </c>
      <c r="AK327" s="5" t="s">
        <v>38</v>
      </c>
      <c r="AL327" s="1" t="s">
        <v>50</v>
      </c>
    </row>
    <row r="328" spans="1:38" s="18" customFormat="1" ht="60" customHeight="1" x14ac:dyDescent="0.25">
      <c r="A328" s="1">
        <v>163</v>
      </c>
      <c r="B328" s="1" t="s">
        <v>5914</v>
      </c>
      <c r="C328" s="1" t="s">
        <v>1080</v>
      </c>
      <c r="D328" s="1" t="s">
        <v>1081</v>
      </c>
      <c r="E328" s="1" t="s">
        <v>1082</v>
      </c>
      <c r="F328" s="1" t="s">
        <v>1082</v>
      </c>
      <c r="G328" s="1">
        <v>5</v>
      </c>
      <c r="H328" s="1" t="s">
        <v>11716</v>
      </c>
      <c r="I328" s="1" t="s">
        <v>11715</v>
      </c>
      <c r="J328" s="1" t="s">
        <v>11714</v>
      </c>
      <c r="K328" s="1" t="s">
        <v>1082</v>
      </c>
      <c r="L328" s="1">
        <v>31.097187000000002</v>
      </c>
      <c r="M328" s="1">
        <v>71.543925999999999</v>
      </c>
      <c r="N328" s="1">
        <v>80</v>
      </c>
      <c r="O328" s="1" t="s">
        <v>10520</v>
      </c>
      <c r="P328" s="1">
        <v>1.41</v>
      </c>
      <c r="Q328" s="1" t="s">
        <v>355</v>
      </c>
      <c r="R328" s="1">
        <v>316</v>
      </c>
      <c r="S328" s="1">
        <v>158</v>
      </c>
      <c r="T328" s="1">
        <v>158</v>
      </c>
      <c r="U328" s="1">
        <v>0</v>
      </c>
      <c r="V328" s="1">
        <v>0</v>
      </c>
      <c r="W328" s="1">
        <v>1</v>
      </c>
      <c r="X328" s="47" t="s">
        <v>11709</v>
      </c>
      <c r="Y328" s="1">
        <v>300000</v>
      </c>
      <c r="Z328" s="1" t="s">
        <v>11713</v>
      </c>
      <c r="AA328" s="1">
        <v>200000</v>
      </c>
      <c r="AB328" s="1">
        <v>140000</v>
      </c>
      <c r="AC328" s="1">
        <v>210000</v>
      </c>
      <c r="AD328" s="1">
        <v>0</v>
      </c>
      <c r="AE328" s="1">
        <v>60000</v>
      </c>
      <c r="AF328" s="1">
        <v>29636</v>
      </c>
      <c r="AG328" s="1" t="s">
        <v>11712</v>
      </c>
      <c r="AH328" s="1">
        <v>299636</v>
      </c>
      <c r="AI328" s="1">
        <v>299636</v>
      </c>
      <c r="AJ328" s="1" t="s">
        <v>348</v>
      </c>
      <c r="AK328" s="5" t="s">
        <v>38</v>
      </c>
      <c r="AL328" s="1" t="s">
        <v>50</v>
      </c>
    </row>
    <row r="329" spans="1:38" s="18" customFormat="1" ht="60" customHeight="1" x14ac:dyDescent="0.25">
      <c r="A329" s="1">
        <f t="shared" si="42"/>
        <v>164</v>
      </c>
      <c r="B329" s="1" t="s">
        <v>5914</v>
      </c>
      <c r="C329" s="1" t="s">
        <v>1080</v>
      </c>
      <c r="D329" s="1" t="s">
        <v>1081</v>
      </c>
      <c r="E329" s="1" t="s">
        <v>1082</v>
      </c>
      <c r="F329" s="1" t="s">
        <v>1082</v>
      </c>
      <c r="G329" s="1">
        <v>8</v>
      </c>
      <c r="H329" s="1" t="s">
        <v>5250</v>
      </c>
      <c r="I329" s="1" t="s">
        <v>11711</v>
      </c>
      <c r="J329" s="1" t="s">
        <v>11710</v>
      </c>
      <c r="K329" s="1" t="s">
        <v>1082</v>
      </c>
      <c r="L329" s="1">
        <v>31.094925</v>
      </c>
      <c r="M329" s="1">
        <v>71.524916000000005</v>
      </c>
      <c r="N329" s="1">
        <v>100</v>
      </c>
      <c r="O329" s="7">
        <v>44815</v>
      </c>
      <c r="P329" s="1">
        <v>1.41</v>
      </c>
      <c r="Q329" s="1" t="s">
        <v>355</v>
      </c>
      <c r="R329" s="1">
        <v>319</v>
      </c>
      <c r="S329" s="1">
        <v>158</v>
      </c>
      <c r="T329" s="1">
        <v>158</v>
      </c>
      <c r="U329" s="1">
        <v>0</v>
      </c>
      <c r="V329" s="1">
        <v>0</v>
      </c>
      <c r="W329" s="1">
        <v>1</v>
      </c>
      <c r="X329" s="47" t="s">
        <v>11709</v>
      </c>
      <c r="Y329" s="1">
        <v>300000</v>
      </c>
      <c r="Z329" s="1" t="s">
        <v>11708</v>
      </c>
      <c r="AA329" s="1">
        <v>200000</v>
      </c>
      <c r="AB329" s="1">
        <v>140000</v>
      </c>
      <c r="AC329" s="1">
        <v>210000</v>
      </c>
      <c r="AD329" s="1">
        <v>0</v>
      </c>
      <c r="AE329" s="1">
        <v>60000</v>
      </c>
      <c r="AF329" s="1">
        <v>29636</v>
      </c>
      <c r="AG329" s="1" t="s">
        <v>7548</v>
      </c>
      <c r="AH329" s="1">
        <v>299636</v>
      </c>
      <c r="AI329" s="1">
        <v>299636</v>
      </c>
      <c r="AJ329" s="1" t="s">
        <v>348</v>
      </c>
      <c r="AK329" s="5" t="s">
        <v>38</v>
      </c>
      <c r="AL329" s="1" t="s">
        <v>50</v>
      </c>
    </row>
    <row r="330" spans="1:38" s="18" customFormat="1" ht="60" customHeight="1" x14ac:dyDescent="0.25">
      <c r="A330" s="1">
        <v>164</v>
      </c>
      <c r="B330" s="1" t="s">
        <v>5914</v>
      </c>
      <c r="C330" s="1" t="s">
        <v>1080</v>
      </c>
      <c r="D330" s="1" t="s">
        <v>1081</v>
      </c>
      <c r="E330" s="1" t="s">
        <v>1082</v>
      </c>
      <c r="F330" s="1" t="s">
        <v>1082</v>
      </c>
      <c r="G330" s="1">
        <v>5</v>
      </c>
      <c r="H330" s="1" t="s">
        <v>11707</v>
      </c>
      <c r="I330" s="1" t="s">
        <v>11706</v>
      </c>
      <c r="J330" s="1" t="s">
        <v>11705</v>
      </c>
      <c r="K330" s="1" t="s">
        <v>1082</v>
      </c>
      <c r="L330" s="1">
        <v>31.133821999999999</v>
      </c>
      <c r="M330" s="1">
        <v>71.523204199999995</v>
      </c>
      <c r="N330" s="1">
        <v>48</v>
      </c>
      <c r="O330" s="1" t="s">
        <v>7561</v>
      </c>
      <c r="P330" s="1">
        <v>1.42</v>
      </c>
      <c r="Q330" s="1" t="s">
        <v>355</v>
      </c>
      <c r="R330" s="1">
        <v>319</v>
      </c>
      <c r="S330" s="1">
        <v>159</v>
      </c>
      <c r="T330" s="1">
        <v>159</v>
      </c>
      <c r="U330" s="1">
        <v>0</v>
      </c>
      <c r="V330" s="1">
        <v>0</v>
      </c>
      <c r="W330" s="1">
        <v>1</v>
      </c>
      <c r="X330" s="47" t="s">
        <v>11704</v>
      </c>
      <c r="Y330" s="1">
        <v>300000</v>
      </c>
      <c r="Z330" s="1" t="s">
        <v>11669</v>
      </c>
      <c r="AA330" s="1">
        <v>200000</v>
      </c>
      <c r="AB330" s="1">
        <v>101942</v>
      </c>
      <c r="AC330" s="1">
        <v>210000</v>
      </c>
      <c r="AD330" s="1">
        <v>0</v>
      </c>
      <c r="AE330" s="1">
        <v>60000</v>
      </c>
      <c r="AF330" s="1">
        <v>29636</v>
      </c>
      <c r="AG330" s="1" t="s">
        <v>11462</v>
      </c>
      <c r="AH330" s="1">
        <v>299636</v>
      </c>
      <c r="AI330" s="1">
        <v>299636</v>
      </c>
      <c r="AJ330" s="1" t="s">
        <v>348</v>
      </c>
      <c r="AK330" s="5" t="s">
        <v>38</v>
      </c>
      <c r="AL330" s="1" t="s">
        <v>50</v>
      </c>
    </row>
    <row r="331" spans="1:38" s="18" customFormat="1" ht="60" customHeight="1" x14ac:dyDescent="0.25">
      <c r="A331" s="1">
        <f t="shared" si="42"/>
        <v>165</v>
      </c>
      <c r="B331" s="1" t="s">
        <v>5914</v>
      </c>
      <c r="C331" s="1" t="s">
        <v>1080</v>
      </c>
      <c r="D331" s="1" t="s">
        <v>1081</v>
      </c>
      <c r="E331" s="1" t="s">
        <v>5544</v>
      </c>
      <c r="F331" s="1" t="s">
        <v>1081</v>
      </c>
      <c r="G331" s="1">
        <v>5</v>
      </c>
      <c r="H331" s="1" t="s">
        <v>11703</v>
      </c>
      <c r="I331" s="1" t="s">
        <v>11702</v>
      </c>
      <c r="J331" s="1" t="s">
        <v>11701</v>
      </c>
      <c r="K331" s="1" t="s">
        <v>5544</v>
      </c>
      <c r="L331" s="1">
        <v>30.916529000000001</v>
      </c>
      <c r="M331" s="1">
        <v>71.441259000000002</v>
      </c>
      <c r="N331" s="1">
        <v>120</v>
      </c>
      <c r="O331" s="1" t="s">
        <v>7561</v>
      </c>
      <c r="P331" s="1">
        <v>1.24</v>
      </c>
      <c r="Q331" s="1" t="s">
        <v>355</v>
      </c>
      <c r="R331" s="1">
        <v>378</v>
      </c>
      <c r="S331" s="1">
        <v>189</v>
      </c>
      <c r="T331" s="1">
        <v>189</v>
      </c>
      <c r="U331" s="1">
        <v>0</v>
      </c>
      <c r="V331" s="1">
        <v>0</v>
      </c>
      <c r="W331" s="1">
        <v>1</v>
      </c>
      <c r="X331" s="47" t="s">
        <v>11700</v>
      </c>
      <c r="Y331" s="1">
        <v>300000</v>
      </c>
      <c r="Z331" s="1" t="s">
        <v>11669</v>
      </c>
      <c r="AA331" s="1">
        <v>200000</v>
      </c>
      <c r="AB331" s="1">
        <v>101000</v>
      </c>
      <c r="AC331" s="1">
        <v>210000</v>
      </c>
      <c r="AD331" s="1">
        <v>0</v>
      </c>
      <c r="AE331" s="1">
        <v>60000</v>
      </c>
      <c r="AF331" s="1">
        <v>29529</v>
      </c>
      <c r="AG331" s="1" t="s">
        <v>11462</v>
      </c>
      <c r="AH331" s="1">
        <v>299529</v>
      </c>
      <c r="AI331" s="1">
        <v>299529</v>
      </c>
      <c r="AJ331" s="1" t="s">
        <v>348</v>
      </c>
      <c r="AK331" s="5" t="s">
        <v>38</v>
      </c>
      <c r="AL331" s="1" t="s">
        <v>50</v>
      </c>
    </row>
    <row r="332" spans="1:38" s="18" customFormat="1" ht="60" customHeight="1" x14ac:dyDescent="0.25">
      <c r="A332" s="1">
        <v>165</v>
      </c>
      <c r="B332" s="1" t="s">
        <v>5914</v>
      </c>
      <c r="C332" s="1" t="s">
        <v>1080</v>
      </c>
      <c r="D332" s="1" t="s">
        <v>1081</v>
      </c>
      <c r="E332" s="1" t="s">
        <v>5544</v>
      </c>
      <c r="F332" s="1" t="s">
        <v>1081</v>
      </c>
      <c r="G332" s="1">
        <v>6</v>
      </c>
      <c r="H332" s="1" t="s">
        <v>11699</v>
      </c>
      <c r="I332" s="1" t="s">
        <v>11698</v>
      </c>
      <c r="J332" s="1" t="s">
        <v>11697</v>
      </c>
      <c r="K332" s="1" t="s">
        <v>5544</v>
      </c>
      <c r="L332" s="1">
        <v>30.916947</v>
      </c>
      <c r="M332" s="1">
        <v>71.477452</v>
      </c>
      <c r="N332" s="1">
        <v>61</v>
      </c>
      <c r="O332" s="7">
        <v>44604</v>
      </c>
      <c r="P332" s="1">
        <v>1.05</v>
      </c>
      <c r="Q332" s="1" t="s">
        <v>355</v>
      </c>
      <c r="R332" s="1">
        <v>319</v>
      </c>
      <c r="S332" s="1">
        <v>158</v>
      </c>
      <c r="T332" s="1">
        <v>158</v>
      </c>
      <c r="U332" s="1">
        <v>0</v>
      </c>
      <c r="V332" s="1">
        <v>0</v>
      </c>
      <c r="W332" s="1">
        <v>1</v>
      </c>
      <c r="X332" s="47" t="s">
        <v>11696</v>
      </c>
      <c r="Y332" s="1">
        <v>300000</v>
      </c>
      <c r="Z332" s="7">
        <v>44604</v>
      </c>
      <c r="AA332" s="1">
        <v>200000</v>
      </c>
      <c r="AB332" s="1">
        <v>200000</v>
      </c>
      <c r="AC332" s="1">
        <v>210000</v>
      </c>
      <c r="AD332" s="1">
        <v>0</v>
      </c>
      <c r="AE332" s="1">
        <v>60000</v>
      </c>
      <c r="AF332" s="1">
        <v>29636</v>
      </c>
      <c r="AG332" s="1" t="s">
        <v>7548</v>
      </c>
      <c r="AH332" s="1">
        <v>299636</v>
      </c>
      <c r="AI332" s="1">
        <v>299636</v>
      </c>
      <c r="AJ332" s="1" t="s">
        <v>348</v>
      </c>
      <c r="AK332" s="5" t="s">
        <v>38</v>
      </c>
      <c r="AL332" s="1" t="s">
        <v>50</v>
      </c>
    </row>
    <row r="333" spans="1:38" s="18" customFormat="1" ht="60" customHeight="1" x14ac:dyDescent="0.25">
      <c r="A333" s="1">
        <f t="shared" si="42"/>
        <v>166</v>
      </c>
      <c r="B333" s="1" t="s">
        <v>5914</v>
      </c>
      <c r="C333" s="1" t="s">
        <v>1080</v>
      </c>
      <c r="D333" s="1" t="s">
        <v>1080</v>
      </c>
      <c r="E333" s="1" t="s">
        <v>11692</v>
      </c>
      <c r="F333" s="1" t="s">
        <v>11689</v>
      </c>
      <c r="G333" s="1">
        <v>5</v>
      </c>
      <c r="H333" s="1" t="s">
        <v>11695</v>
      </c>
      <c r="I333" s="1" t="s">
        <v>11694</v>
      </c>
      <c r="J333" s="1" t="s">
        <v>11693</v>
      </c>
      <c r="K333" s="1" t="s">
        <v>11692</v>
      </c>
      <c r="L333" s="1">
        <v>30.690472</v>
      </c>
      <c r="M333" s="1">
        <v>71.087974000000003</v>
      </c>
      <c r="N333" s="1">
        <v>43</v>
      </c>
      <c r="O333" s="1" t="s">
        <v>11578</v>
      </c>
      <c r="P333" s="1">
        <v>1.41</v>
      </c>
      <c r="Q333" s="1" t="s">
        <v>355</v>
      </c>
      <c r="R333" s="1">
        <v>316</v>
      </c>
      <c r="S333" s="1">
        <v>158</v>
      </c>
      <c r="T333" s="1">
        <v>158</v>
      </c>
      <c r="U333" s="1">
        <v>0</v>
      </c>
      <c r="V333" s="1">
        <v>0</v>
      </c>
      <c r="W333" s="1">
        <v>1</v>
      </c>
      <c r="X333" s="47" t="s">
        <v>11691</v>
      </c>
      <c r="Y333" s="1">
        <v>300000</v>
      </c>
      <c r="Z333" s="1" t="s">
        <v>11578</v>
      </c>
      <c r="AA333" s="1">
        <v>200000</v>
      </c>
      <c r="AB333" s="1">
        <v>150000</v>
      </c>
      <c r="AC333" s="1">
        <v>210000</v>
      </c>
      <c r="AD333" s="1">
        <v>0</v>
      </c>
      <c r="AE333" s="1">
        <v>60000</v>
      </c>
      <c r="AF333" s="1">
        <v>29636</v>
      </c>
      <c r="AG333" s="1" t="s">
        <v>11462</v>
      </c>
      <c r="AH333" s="1">
        <v>299636</v>
      </c>
      <c r="AI333" s="1">
        <v>299636</v>
      </c>
      <c r="AJ333" s="1" t="s">
        <v>348</v>
      </c>
      <c r="AK333" s="5" t="s">
        <v>38</v>
      </c>
      <c r="AL333" s="1" t="s">
        <v>50</v>
      </c>
    </row>
    <row r="334" spans="1:38" s="18" customFormat="1" ht="60" customHeight="1" x14ac:dyDescent="0.25">
      <c r="A334" s="1">
        <v>166</v>
      </c>
      <c r="B334" s="1" t="s">
        <v>5914</v>
      </c>
      <c r="C334" s="1" t="s">
        <v>1080</v>
      </c>
      <c r="D334" s="1" t="s">
        <v>1080</v>
      </c>
      <c r="E334" s="1" t="s">
        <v>11690</v>
      </c>
      <c r="F334" s="1" t="s">
        <v>11689</v>
      </c>
      <c r="G334" s="1">
        <v>5</v>
      </c>
      <c r="H334" s="1" t="s">
        <v>11688</v>
      </c>
      <c r="I334" s="1" t="s">
        <v>11687</v>
      </c>
      <c r="J334" s="1" t="s">
        <v>11686</v>
      </c>
      <c r="K334" s="1" t="s">
        <v>11685</v>
      </c>
      <c r="L334" s="1">
        <v>30.741036000000001</v>
      </c>
      <c r="M334" s="1">
        <v>71.055938999999995</v>
      </c>
      <c r="N334" s="1">
        <v>100</v>
      </c>
      <c r="O334" s="1" t="s">
        <v>7561</v>
      </c>
      <c r="P334" s="1">
        <v>1.24</v>
      </c>
      <c r="Q334" s="1" t="s">
        <v>355</v>
      </c>
      <c r="R334" s="1">
        <v>378</v>
      </c>
      <c r="S334" s="1">
        <v>189</v>
      </c>
      <c r="T334" s="1">
        <v>189</v>
      </c>
      <c r="U334" s="1">
        <v>0</v>
      </c>
      <c r="V334" s="1">
        <v>0</v>
      </c>
      <c r="W334" s="1">
        <v>1</v>
      </c>
      <c r="X334" s="47" t="s">
        <v>11684</v>
      </c>
      <c r="Y334" s="1">
        <v>300000</v>
      </c>
      <c r="Z334" s="1" t="s">
        <v>11669</v>
      </c>
      <c r="AA334" s="1">
        <v>200000</v>
      </c>
      <c r="AB334" s="1">
        <v>140000</v>
      </c>
      <c r="AC334" s="1">
        <v>210000</v>
      </c>
      <c r="AD334" s="1">
        <v>0</v>
      </c>
      <c r="AE334" s="1">
        <v>60000</v>
      </c>
      <c r="AF334" s="1">
        <v>29623</v>
      </c>
      <c r="AG334" s="1" t="s">
        <v>11462</v>
      </c>
      <c r="AH334" s="1">
        <v>299529</v>
      </c>
      <c r="AI334" s="1">
        <v>299529</v>
      </c>
      <c r="AJ334" s="1" t="s">
        <v>348</v>
      </c>
      <c r="AK334" s="5" t="s">
        <v>38</v>
      </c>
      <c r="AL334" s="1" t="s">
        <v>50</v>
      </c>
    </row>
    <row r="335" spans="1:38" s="18" customFormat="1" ht="60" customHeight="1" x14ac:dyDescent="0.25">
      <c r="A335" s="1">
        <f t="shared" si="42"/>
        <v>167</v>
      </c>
      <c r="B335" s="1" t="s">
        <v>5914</v>
      </c>
      <c r="C335" s="1" t="s">
        <v>1080</v>
      </c>
      <c r="D335" s="1" t="s">
        <v>1080</v>
      </c>
      <c r="E335" s="1" t="s">
        <v>5566</v>
      </c>
      <c r="F335" s="1" t="s">
        <v>3356</v>
      </c>
      <c r="G335" s="1">
        <v>7</v>
      </c>
      <c r="H335" s="1" t="s">
        <v>1091</v>
      </c>
      <c r="I335" s="1" t="s">
        <v>11683</v>
      </c>
      <c r="J335" s="1">
        <v>3017841940</v>
      </c>
      <c r="K335" s="1" t="s">
        <v>3356</v>
      </c>
      <c r="L335" s="1">
        <v>30.968572999999999</v>
      </c>
      <c r="M335" s="1">
        <v>71.892272000000006</v>
      </c>
      <c r="N335" s="1">
        <v>40</v>
      </c>
      <c r="O335" s="1" t="s">
        <v>7561</v>
      </c>
      <c r="P335" s="1" t="s">
        <v>11682</v>
      </c>
      <c r="Q335" s="1" t="s">
        <v>355</v>
      </c>
      <c r="R335" s="1">
        <v>316</v>
      </c>
      <c r="S335" s="1">
        <v>158</v>
      </c>
      <c r="T335" s="1">
        <v>158</v>
      </c>
      <c r="U335" s="1">
        <v>0</v>
      </c>
      <c r="V335" s="1">
        <v>0</v>
      </c>
      <c r="W335" s="1">
        <v>1</v>
      </c>
      <c r="X335" s="47" t="s">
        <v>11681</v>
      </c>
      <c r="Y335" s="1">
        <v>300000</v>
      </c>
      <c r="Z335" s="1" t="s">
        <v>11669</v>
      </c>
      <c r="AA335" s="1">
        <v>200000</v>
      </c>
      <c r="AB335" s="1">
        <v>141000</v>
      </c>
      <c r="AC335" s="1">
        <v>210000</v>
      </c>
      <c r="AD335" s="1">
        <v>0</v>
      </c>
      <c r="AE335" s="1">
        <v>59927</v>
      </c>
      <c r="AF335" s="1">
        <v>29709</v>
      </c>
      <c r="AG335" s="7">
        <v>44846</v>
      </c>
      <c r="AH335" s="1">
        <v>299636</v>
      </c>
      <c r="AI335" s="1">
        <v>299636</v>
      </c>
      <c r="AJ335" s="1" t="s">
        <v>348</v>
      </c>
      <c r="AK335" s="5" t="s">
        <v>38</v>
      </c>
      <c r="AL335" s="1" t="s">
        <v>50</v>
      </c>
    </row>
    <row r="336" spans="1:38" s="18" customFormat="1" ht="60" customHeight="1" x14ac:dyDescent="0.25">
      <c r="A336" s="1">
        <v>167</v>
      </c>
      <c r="B336" s="1" t="s">
        <v>5914</v>
      </c>
      <c r="C336" s="1" t="s">
        <v>1080</v>
      </c>
      <c r="D336" s="1" t="s">
        <v>1081</v>
      </c>
      <c r="E336" s="1" t="s">
        <v>11680</v>
      </c>
      <c r="F336" s="1" t="s">
        <v>11679</v>
      </c>
      <c r="G336" s="1">
        <v>5</v>
      </c>
      <c r="H336" s="1" t="s">
        <v>11678</v>
      </c>
      <c r="I336" s="1" t="s">
        <v>11677</v>
      </c>
      <c r="J336" s="1" t="s">
        <v>11676</v>
      </c>
      <c r="K336" s="1" t="s">
        <v>11675</v>
      </c>
      <c r="L336" s="1">
        <v>30.834209999999999</v>
      </c>
      <c r="M336" s="1">
        <v>70.918924000000004</v>
      </c>
      <c r="N336" s="1">
        <v>48</v>
      </c>
      <c r="O336" s="1" t="s">
        <v>11578</v>
      </c>
      <c r="P336" s="1">
        <v>1.05</v>
      </c>
      <c r="Q336" s="1" t="s">
        <v>355</v>
      </c>
      <c r="R336" s="1">
        <v>318</v>
      </c>
      <c r="S336" s="1">
        <v>156</v>
      </c>
      <c r="T336" s="1">
        <v>156</v>
      </c>
      <c r="U336" s="1">
        <v>0</v>
      </c>
      <c r="V336" s="1">
        <v>0</v>
      </c>
      <c r="W336" s="1">
        <v>1</v>
      </c>
      <c r="X336" s="47" t="s">
        <v>11674</v>
      </c>
      <c r="Y336" s="1">
        <v>300000</v>
      </c>
      <c r="Z336" s="1" t="s">
        <v>11578</v>
      </c>
      <c r="AA336" s="1">
        <v>200000</v>
      </c>
      <c r="AB336" s="1">
        <v>140000</v>
      </c>
      <c r="AC336" s="1">
        <v>210000</v>
      </c>
      <c r="AD336" s="1">
        <v>0</v>
      </c>
      <c r="AE336" s="1">
        <v>60000</v>
      </c>
      <c r="AF336" s="1">
        <v>29636</v>
      </c>
      <c r="AG336" s="1" t="s">
        <v>11462</v>
      </c>
      <c r="AH336" s="1">
        <v>299636</v>
      </c>
      <c r="AI336" s="1">
        <v>299636</v>
      </c>
      <c r="AJ336" s="1" t="s">
        <v>348</v>
      </c>
      <c r="AK336" s="5" t="s">
        <v>38</v>
      </c>
      <c r="AL336" s="1" t="s">
        <v>50</v>
      </c>
    </row>
    <row r="337" spans="1:38" s="18" customFormat="1" ht="60" customHeight="1" x14ac:dyDescent="0.25">
      <c r="A337" s="1">
        <f t="shared" si="42"/>
        <v>168</v>
      </c>
      <c r="B337" s="1" t="s">
        <v>5914</v>
      </c>
      <c r="C337" s="1" t="s">
        <v>1080</v>
      </c>
      <c r="D337" s="1" t="s">
        <v>1080</v>
      </c>
      <c r="E337" s="1" t="s">
        <v>5566</v>
      </c>
      <c r="F337" s="1" t="s">
        <v>3356</v>
      </c>
      <c r="G337" s="1">
        <v>6</v>
      </c>
      <c r="H337" s="1" t="s">
        <v>11673</v>
      </c>
      <c r="I337" s="1" t="s">
        <v>11672</v>
      </c>
      <c r="J337" s="1" t="s">
        <v>11671</v>
      </c>
      <c r="K337" s="1" t="s">
        <v>3356</v>
      </c>
      <c r="L337" s="1">
        <v>30.996174</v>
      </c>
      <c r="M337" s="1">
        <v>70.923158000000001</v>
      </c>
      <c r="N337" s="1">
        <v>52</v>
      </c>
      <c r="O337" s="1" t="s">
        <v>7561</v>
      </c>
      <c r="P337" s="1">
        <v>1.05</v>
      </c>
      <c r="Q337" s="1" t="s">
        <v>355</v>
      </c>
      <c r="R337" s="1">
        <v>288</v>
      </c>
      <c r="S337" s="1">
        <v>144</v>
      </c>
      <c r="T337" s="1">
        <v>144</v>
      </c>
      <c r="U337" s="1">
        <v>8</v>
      </c>
      <c r="V337" s="1">
        <v>8</v>
      </c>
      <c r="W337" s="1">
        <v>11</v>
      </c>
      <c r="X337" s="47" t="s">
        <v>11670</v>
      </c>
      <c r="Y337" s="1">
        <v>300000</v>
      </c>
      <c r="Z337" s="1" t="s">
        <v>11669</v>
      </c>
      <c r="AA337" s="1">
        <v>200000</v>
      </c>
      <c r="AB337" s="1">
        <v>100000</v>
      </c>
      <c r="AC337" s="1">
        <v>210000</v>
      </c>
      <c r="AD337" s="1">
        <v>0</v>
      </c>
      <c r="AE337" s="1">
        <v>60000</v>
      </c>
      <c r="AF337" s="1">
        <v>29788</v>
      </c>
      <c r="AG337" s="1" t="s">
        <v>11462</v>
      </c>
      <c r="AH337" s="1">
        <v>299788</v>
      </c>
      <c r="AI337" s="1">
        <v>299788</v>
      </c>
      <c r="AJ337" s="1" t="s">
        <v>348</v>
      </c>
      <c r="AK337" s="5" t="s">
        <v>38</v>
      </c>
      <c r="AL337" s="1" t="s">
        <v>50</v>
      </c>
    </row>
    <row r="338" spans="1:38" s="18" customFormat="1" ht="60" customHeight="1" x14ac:dyDescent="0.25">
      <c r="A338" s="1">
        <v>168</v>
      </c>
      <c r="B338" s="1" t="s">
        <v>5914</v>
      </c>
      <c r="C338" s="1" t="s">
        <v>1080</v>
      </c>
      <c r="D338" s="1" t="s">
        <v>1108</v>
      </c>
      <c r="E338" s="1" t="s">
        <v>11668</v>
      </c>
      <c r="F338" s="1" t="s">
        <v>11667</v>
      </c>
      <c r="G338" s="1">
        <v>5</v>
      </c>
      <c r="H338" s="1" t="s">
        <v>11666</v>
      </c>
      <c r="I338" s="1" t="s">
        <v>11665</v>
      </c>
      <c r="J338" s="1" t="s">
        <v>11664</v>
      </c>
      <c r="K338" s="1" t="s">
        <v>11663</v>
      </c>
      <c r="L338" s="1">
        <v>31.077665</v>
      </c>
      <c r="M338" s="1">
        <v>70.912351000000001</v>
      </c>
      <c r="N338" s="1">
        <v>80</v>
      </c>
      <c r="O338" s="1" t="s">
        <v>11578</v>
      </c>
      <c r="P338" s="1">
        <v>0.98</v>
      </c>
      <c r="Q338" s="1" t="s">
        <v>355</v>
      </c>
      <c r="R338" s="1">
        <v>364</v>
      </c>
      <c r="S338" s="1">
        <v>176</v>
      </c>
      <c r="T338" s="1">
        <v>176</v>
      </c>
      <c r="U338" s="1">
        <v>18</v>
      </c>
      <c r="V338" s="1">
        <v>18</v>
      </c>
      <c r="W338" s="1">
        <v>18</v>
      </c>
      <c r="X338" s="47" t="s">
        <v>11662</v>
      </c>
      <c r="Y338" s="1">
        <v>300000</v>
      </c>
      <c r="Z338" s="1" t="s">
        <v>11578</v>
      </c>
      <c r="AA338" s="1">
        <v>200000</v>
      </c>
      <c r="AB338" s="1">
        <v>200000</v>
      </c>
      <c r="AC338" s="1">
        <v>210000</v>
      </c>
      <c r="AD338" s="1">
        <v>0</v>
      </c>
      <c r="AE338" s="1">
        <v>60000</v>
      </c>
      <c r="AF338" s="1">
        <v>29928</v>
      </c>
      <c r="AG338" s="1" t="s">
        <v>11339</v>
      </c>
      <c r="AH338" s="1">
        <v>299928</v>
      </c>
      <c r="AI338" s="1">
        <v>299928</v>
      </c>
      <c r="AJ338" s="1" t="s">
        <v>348</v>
      </c>
      <c r="AK338" s="5" t="s">
        <v>38</v>
      </c>
      <c r="AL338" s="1" t="s">
        <v>50</v>
      </c>
    </row>
    <row r="339" spans="1:38" s="18" customFormat="1" ht="60" customHeight="1" x14ac:dyDescent="0.25">
      <c r="A339" s="1">
        <f t="shared" si="42"/>
        <v>169</v>
      </c>
      <c r="B339" s="1" t="s">
        <v>5914</v>
      </c>
      <c r="C339" s="1" t="s">
        <v>1080</v>
      </c>
      <c r="D339" s="1" t="s">
        <v>1108</v>
      </c>
      <c r="E339" s="1" t="s">
        <v>11658</v>
      </c>
      <c r="F339" s="1" t="s">
        <v>11658</v>
      </c>
      <c r="G339" s="1">
        <v>8</v>
      </c>
      <c r="H339" s="1" t="s">
        <v>11661</v>
      </c>
      <c r="I339" s="1" t="s">
        <v>11660</v>
      </c>
      <c r="J339" s="1" t="s">
        <v>11659</v>
      </c>
      <c r="K339" s="1" t="s">
        <v>11658</v>
      </c>
      <c r="L339" s="1">
        <v>31.100297999999999</v>
      </c>
      <c r="M339" s="1">
        <v>70.862904</v>
      </c>
      <c r="N339" s="1">
        <v>40</v>
      </c>
      <c r="O339" s="7">
        <v>44573</v>
      </c>
      <c r="P339" s="1">
        <v>1.05</v>
      </c>
      <c r="Q339" s="1" t="s">
        <v>355</v>
      </c>
      <c r="R339" s="1">
        <v>262</v>
      </c>
      <c r="S339" s="1">
        <v>132</v>
      </c>
      <c r="T339" s="1">
        <v>132</v>
      </c>
      <c r="U339" s="1">
        <v>14</v>
      </c>
      <c r="V339" s="1">
        <v>14</v>
      </c>
      <c r="W339" s="1">
        <v>16</v>
      </c>
      <c r="X339" s="47" t="s">
        <v>11657</v>
      </c>
      <c r="Y339" s="1">
        <v>300000</v>
      </c>
      <c r="Z339" s="7">
        <v>44573</v>
      </c>
      <c r="AA339" s="1">
        <v>200000</v>
      </c>
      <c r="AB339" s="1">
        <v>140000</v>
      </c>
      <c r="AC339" s="1">
        <v>210000</v>
      </c>
      <c r="AD339" s="1">
        <v>0</v>
      </c>
      <c r="AE339" s="1">
        <v>60000</v>
      </c>
      <c r="AF339" s="1">
        <v>29914</v>
      </c>
      <c r="AG339" s="7">
        <v>44846</v>
      </c>
      <c r="AH339" s="1">
        <v>299914</v>
      </c>
      <c r="AI339" s="1">
        <v>299914</v>
      </c>
      <c r="AJ339" s="1" t="s">
        <v>348</v>
      </c>
      <c r="AK339" s="5" t="s">
        <v>38</v>
      </c>
      <c r="AL339" s="1" t="s">
        <v>50</v>
      </c>
    </row>
    <row r="340" spans="1:38" s="18" customFormat="1" ht="60" customHeight="1" x14ac:dyDescent="0.25">
      <c r="A340" s="1">
        <v>169</v>
      </c>
      <c r="B340" s="1" t="s">
        <v>5914</v>
      </c>
      <c r="C340" s="1" t="s">
        <v>1080</v>
      </c>
      <c r="D340" s="1" t="s">
        <v>1108</v>
      </c>
      <c r="E340" s="1" t="s">
        <v>11652</v>
      </c>
      <c r="F340" s="1" t="s">
        <v>11651</v>
      </c>
      <c r="G340" s="1">
        <v>5</v>
      </c>
      <c r="H340" s="1" t="s">
        <v>11656</v>
      </c>
      <c r="I340" s="1" t="s">
        <v>11655</v>
      </c>
      <c r="J340" s="1" t="s">
        <v>11654</v>
      </c>
      <c r="K340" s="1" t="s">
        <v>11647</v>
      </c>
      <c r="L340" s="1">
        <v>31.229533</v>
      </c>
      <c r="M340" s="1">
        <v>70.92371</v>
      </c>
      <c r="N340" s="1">
        <v>80</v>
      </c>
      <c r="O340" s="1" t="s">
        <v>3151</v>
      </c>
      <c r="P340" s="1">
        <v>1.24</v>
      </c>
      <c r="Q340" s="1" t="s">
        <v>355</v>
      </c>
      <c r="R340" s="1">
        <v>264</v>
      </c>
      <c r="S340" s="1">
        <v>183</v>
      </c>
      <c r="T340" s="1">
        <v>183</v>
      </c>
      <c r="U340" s="1">
        <v>0</v>
      </c>
      <c r="V340" s="1">
        <v>0</v>
      </c>
      <c r="W340" s="1">
        <v>8</v>
      </c>
      <c r="X340" s="47" t="s">
        <v>11653</v>
      </c>
      <c r="Y340" s="1">
        <v>300000</v>
      </c>
      <c r="Z340" s="1" t="s">
        <v>3151</v>
      </c>
      <c r="AA340" s="1">
        <v>200000</v>
      </c>
      <c r="AB340" s="1">
        <v>140000</v>
      </c>
      <c r="AC340" s="1">
        <v>210000</v>
      </c>
      <c r="AD340" s="1">
        <v>0</v>
      </c>
      <c r="AE340" s="1">
        <v>60000</v>
      </c>
      <c r="AF340" s="1">
        <v>29224</v>
      </c>
      <c r="AG340" s="1" t="s">
        <v>11339</v>
      </c>
      <c r="AH340" s="1">
        <v>299224</v>
      </c>
      <c r="AI340" s="1">
        <v>299224</v>
      </c>
      <c r="AJ340" s="1" t="s">
        <v>348</v>
      </c>
      <c r="AK340" s="5" t="s">
        <v>38</v>
      </c>
      <c r="AL340" s="1" t="s">
        <v>50</v>
      </c>
    </row>
    <row r="341" spans="1:38" s="18" customFormat="1" ht="60" customHeight="1" x14ac:dyDescent="0.25">
      <c r="A341" s="1">
        <f t="shared" si="42"/>
        <v>170</v>
      </c>
      <c r="B341" s="1" t="s">
        <v>5914</v>
      </c>
      <c r="C341" s="1" t="s">
        <v>1080</v>
      </c>
      <c r="D341" s="1" t="s">
        <v>1108</v>
      </c>
      <c r="E341" s="1" t="s">
        <v>11652</v>
      </c>
      <c r="F341" s="1" t="s">
        <v>11651</v>
      </c>
      <c r="G341" s="1">
        <v>5</v>
      </c>
      <c r="H341" s="1" t="s">
        <v>11650</v>
      </c>
      <c r="I341" s="1" t="s">
        <v>11649</v>
      </c>
      <c r="J341" s="1" t="s">
        <v>11648</v>
      </c>
      <c r="K341" s="1" t="s">
        <v>11647</v>
      </c>
      <c r="L341" s="1">
        <v>31.220552000000001</v>
      </c>
      <c r="M341" s="1">
        <v>70.929242000000002</v>
      </c>
      <c r="N341" s="1">
        <v>3196</v>
      </c>
      <c r="O341" s="1" t="s">
        <v>11578</v>
      </c>
      <c r="P341" s="1">
        <v>0.98</v>
      </c>
      <c r="Q341" s="1" t="s">
        <v>355</v>
      </c>
      <c r="R341" s="1">
        <v>378</v>
      </c>
      <c r="S341" s="1">
        <v>189</v>
      </c>
      <c r="T341" s="1">
        <v>189</v>
      </c>
      <c r="U341" s="1">
        <v>0</v>
      </c>
      <c r="V341" s="1">
        <v>0</v>
      </c>
      <c r="W341" s="1">
        <v>0</v>
      </c>
      <c r="X341" s="47" t="s">
        <v>11646</v>
      </c>
      <c r="Y341" s="1">
        <v>300000</v>
      </c>
      <c r="Z341" s="1" t="s">
        <v>11578</v>
      </c>
      <c r="AA341" s="1">
        <v>200000</v>
      </c>
      <c r="AB341" s="1">
        <v>140000</v>
      </c>
      <c r="AC341" s="1">
        <v>210000</v>
      </c>
      <c r="AD341" s="1">
        <v>0</v>
      </c>
      <c r="AE341" s="1">
        <v>60000</v>
      </c>
      <c r="AF341" s="1">
        <v>29529</v>
      </c>
      <c r="AG341" s="1" t="s">
        <v>11339</v>
      </c>
      <c r="AH341" s="1">
        <v>299529</v>
      </c>
      <c r="AI341" s="1">
        <v>299529</v>
      </c>
      <c r="AJ341" s="1" t="s">
        <v>348</v>
      </c>
      <c r="AK341" s="5" t="s">
        <v>38</v>
      </c>
      <c r="AL341" s="1" t="s">
        <v>11645</v>
      </c>
    </row>
    <row r="342" spans="1:38" s="18" customFormat="1" ht="60" customHeight="1" x14ac:dyDescent="0.25">
      <c r="A342" s="1">
        <v>170</v>
      </c>
      <c r="B342" s="1" t="s">
        <v>5914</v>
      </c>
      <c r="C342" s="1" t="s">
        <v>1080</v>
      </c>
      <c r="D342" s="1" t="s">
        <v>1081</v>
      </c>
      <c r="E342" s="1" t="s">
        <v>1151</v>
      </c>
      <c r="F342" s="1" t="s">
        <v>1151</v>
      </c>
      <c r="G342" s="1">
        <v>5</v>
      </c>
      <c r="H342" s="1" t="s">
        <v>11644</v>
      </c>
      <c r="I342" s="1" t="s">
        <v>11643</v>
      </c>
      <c r="J342" s="1" t="s">
        <v>11642</v>
      </c>
      <c r="K342" s="1" t="s">
        <v>1151</v>
      </c>
      <c r="L342" s="1">
        <v>30.987985999999999</v>
      </c>
      <c r="M342" s="1">
        <v>71.586639000000005</v>
      </c>
      <c r="N342" s="1">
        <v>80</v>
      </c>
      <c r="O342" s="12" t="s">
        <v>9220</v>
      </c>
      <c r="P342" s="1">
        <v>1.41</v>
      </c>
      <c r="Q342" s="1" t="s">
        <v>355</v>
      </c>
      <c r="R342" s="1">
        <v>319</v>
      </c>
      <c r="S342" s="1">
        <v>158</v>
      </c>
      <c r="T342" s="1">
        <v>158</v>
      </c>
      <c r="U342" s="1">
        <v>1</v>
      </c>
      <c r="V342" s="1">
        <v>0</v>
      </c>
      <c r="W342" s="1">
        <v>1</v>
      </c>
      <c r="X342" s="47">
        <v>9120010001728</v>
      </c>
      <c r="Y342" s="1">
        <v>300000</v>
      </c>
      <c r="Z342" s="12" t="s">
        <v>11641</v>
      </c>
      <c r="AA342" s="1">
        <v>200000</v>
      </c>
      <c r="AB342" s="1">
        <v>100000</v>
      </c>
      <c r="AC342" s="1">
        <v>210000</v>
      </c>
      <c r="AD342" s="1">
        <v>100000</v>
      </c>
      <c r="AE342" s="1">
        <v>60000</v>
      </c>
      <c r="AF342" s="1">
        <v>0</v>
      </c>
      <c r="AG342" s="12" t="s">
        <v>7548</v>
      </c>
      <c r="AH342" s="1">
        <v>299636</v>
      </c>
      <c r="AI342" s="1">
        <v>270000</v>
      </c>
      <c r="AJ342" s="1">
        <v>29636</v>
      </c>
      <c r="AK342" s="5" t="s">
        <v>38</v>
      </c>
      <c r="AL342" s="1" t="s">
        <v>50</v>
      </c>
    </row>
    <row r="343" spans="1:38" s="18" customFormat="1" ht="60" customHeight="1" x14ac:dyDescent="0.25">
      <c r="A343" s="1">
        <f t="shared" si="42"/>
        <v>171</v>
      </c>
      <c r="B343" s="1" t="s">
        <v>5914</v>
      </c>
      <c r="C343" s="1" t="s">
        <v>1080</v>
      </c>
      <c r="D343" s="1" t="s">
        <v>1081</v>
      </c>
      <c r="E343" s="1" t="s">
        <v>1082</v>
      </c>
      <c r="F343" s="1" t="s">
        <v>1082</v>
      </c>
      <c r="G343" s="1">
        <v>7</v>
      </c>
      <c r="H343" s="1" t="s">
        <v>11640</v>
      </c>
      <c r="I343" s="1" t="s">
        <v>11639</v>
      </c>
      <c r="J343" s="1" t="s">
        <v>11638</v>
      </c>
      <c r="K343" s="1" t="s">
        <v>1082</v>
      </c>
      <c r="L343" s="1">
        <v>31.022631000000001</v>
      </c>
      <c r="M343" s="1">
        <v>71.559028999999995</v>
      </c>
      <c r="N343" s="1">
        <v>200</v>
      </c>
      <c r="O343" s="40" t="s">
        <v>11637</v>
      </c>
      <c r="P343" s="1">
        <v>1.26</v>
      </c>
      <c r="Q343" s="1" t="s">
        <v>355</v>
      </c>
      <c r="R343" s="1">
        <v>366</v>
      </c>
      <c r="S343" s="1">
        <v>183</v>
      </c>
      <c r="T343" s="1">
        <v>189</v>
      </c>
      <c r="U343" s="1">
        <v>9</v>
      </c>
      <c r="V343" s="1">
        <v>0</v>
      </c>
      <c r="W343" s="1">
        <v>1</v>
      </c>
      <c r="X343" s="47">
        <v>760010000780</v>
      </c>
      <c r="Y343" s="1">
        <v>300000</v>
      </c>
      <c r="Z343" s="12" t="s">
        <v>11636</v>
      </c>
      <c r="AA343" s="1">
        <v>200000</v>
      </c>
      <c r="AB343" s="1">
        <v>100000</v>
      </c>
      <c r="AC343" s="1">
        <v>210000</v>
      </c>
      <c r="AD343" s="1">
        <v>100000</v>
      </c>
      <c r="AE343" s="1">
        <v>60000</v>
      </c>
      <c r="AF343" s="1">
        <v>0</v>
      </c>
      <c r="AG343" s="12" t="s">
        <v>5356</v>
      </c>
      <c r="AH343" s="1">
        <v>299529</v>
      </c>
      <c r="AI343" s="1">
        <v>270000</v>
      </c>
      <c r="AJ343" s="1">
        <v>29529</v>
      </c>
      <c r="AK343" s="5" t="s">
        <v>38</v>
      </c>
      <c r="AL343" s="1" t="s">
        <v>50</v>
      </c>
    </row>
    <row r="344" spans="1:38" s="18" customFormat="1" ht="60" customHeight="1" x14ac:dyDescent="0.25">
      <c r="A344" s="1">
        <v>171</v>
      </c>
      <c r="B344" s="1" t="s">
        <v>5914</v>
      </c>
      <c r="C344" s="1" t="s">
        <v>1080</v>
      </c>
      <c r="D344" s="1" t="s">
        <v>1081</v>
      </c>
      <c r="E344" s="1" t="s">
        <v>1151</v>
      </c>
      <c r="F344" s="1" t="s">
        <v>1151</v>
      </c>
      <c r="G344" s="1">
        <v>5</v>
      </c>
      <c r="H344" s="1" t="s">
        <v>10295</v>
      </c>
      <c r="I344" s="1" t="s">
        <v>11635</v>
      </c>
      <c r="J344" s="1" t="s">
        <v>11634</v>
      </c>
      <c r="K344" s="1" t="s">
        <v>1151</v>
      </c>
      <c r="L344" s="1">
        <v>30.500360000000001</v>
      </c>
      <c r="M344" s="1">
        <v>71.372399999999999</v>
      </c>
      <c r="N344" s="1">
        <v>200</v>
      </c>
      <c r="O344" s="12" t="s">
        <v>7547</v>
      </c>
      <c r="P344" s="1">
        <v>1.26</v>
      </c>
      <c r="Q344" s="1" t="s">
        <v>355</v>
      </c>
      <c r="R344" s="1">
        <v>366</v>
      </c>
      <c r="S344" s="1">
        <v>183</v>
      </c>
      <c r="T344" s="1">
        <v>183</v>
      </c>
      <c r="U344" s="1">
        <v>9</v>
      </c>
      <c r="V344" s="1">
        <v>0</v>
      </c>
      <c r="W344" s="1">
        <v>1</v>
      </c>
      <c r="X344" s="47">
        <v>9120010001843</v>
      </c>
      <c r="Y344" s="1">
        <v>300000</v>
      </c>
      <c r="Z344" s="12" t="s">
        <v>7547</v>
      </c>
      <c r="AA344" s="1">
        <v>200000</v>
      </c>
      <c r="AB344" s="1">
        <v>100000</v>
      </c>
      <c r="AC344" s="1">
        <v>210000</v>
      </c>
      <c r="AD344" s="1">
        <v>100000</v>
      </c>
      <c r="AE344" s="1">
        <v>60000</v>
      </c>
      <c r="AF344" s="1">
        <v>0</v>
      </c>
      <c r="AG344" s="12" t="s">
        <v>11633</v>
      </c>
      <c r="AH344" s="1">
        <v>299224</v>
      </c>
      <c r="AI344" s="1">
        <v>270000</v>
      </c>
      <c r="AJ344" s="1">
        <v>29224</v>
      </c>
      <c r="AK344" s="5" t="s">
        <v>38</v>
      </c>
      <c r="AL344" s="1" t="s">
        <v>50</v>
      </c>
    </row>
    <row r="345" spans="1:38" s="18" customFormat="1" ht="60" customHeight="1" x14ac:dyDescent="0.25">
      <c r="A345" s="1">
        <f t="shared" si="42"/>
        <v>172</v>
      </c>
      <c r="B345" s="1" t="s">
        <v>5914</v>
      </c>
      <c r="C345" s="1" t="s">
        <v>1215</v>
      </c>
      <c r="D345" s="1" t="s">
        <v>1215</v>
      </c>
      <c r="E345" s="1" t="s">
        <v>5609</v>
      </c>
      <c r="F345" s="1" t="s">
        <v>4623</v>
      </c>
      <c r="G345" s="5">
        <v>5</v>
      </c>
      <c r="H345" s="5" t="s">
        <v>11632</v>
      </c>
      <c r="I345" s="1" t="s">
        <v>11631</v>
      </c>
      <c r="J345" s="1">
        <v>3006081067</v>
      </c>
      <c r="K345" s="1" t="s">
        <v>5609</v>
      </c>
      <c r="L345" s="1">
        <v>32.73462</v>
      </c>
      <c r="M345" s="1">
        <v>71.800820000000002</v>
      </c>
      <c r="N345" s="1">
        <v>400</v>
      </c>
      <c r="O345" s="12" t="s">
        <v>11630</v>
      </c>
      <c r="P345" s="1">
        <v>1.06</v>
      </c>
      <c r="Q345" s="1" t="s">
        <v>294</v>
      </c>
      <c r="R345" s="1">
        <v>200</v>
      </c>
      <c r="S345" s="1">
        <v>200</v>
      </c>
      <c r="T345" s="1">
        <v>200</v>
      </c>
      <c r="U345" s="1">
        <v>0</v>
      </c>
      <c r="V345" s="1">
        <v>0</v>
      </c>
      <c r="W345" s="1">
        <v>23</v>
      </c>
      <c r="X345" s="47">
        <v>3.10630100000042E+16</v>
      </c>
      <c r="Y345" s="1">
        <v>300000</v>
      </c>
      <c r="Z345" s="12" t="s">
        <v>11630</v>
      </c>
      <c r="AA345" s="71">
        <v>200000</v>
      </c>
      <c r="AB345" s="1">
        <v>200000</v>
      </c>
      <c r="AC345" s="1">
        <v>210000</v>
      </c>
      <c r="AD345" s="1">
        <v>0</v>
      </c>
      <c r="AE345" s="1">
        <v>60000</v>
      </c>
      <c r="AF345" s="1">
        <v>30000</v>
      </c>
      <c r="AG345" s="12" t="s">
        <v>11204</v>
      </c>
      <c r="AH345" s="1">
        <v>300000</v>
      </c>
      <c r="AI345" s="1">
        <v>300000</v>
      </c>
      <c r="AJ345" s="5" t="s">
        <v>38</v>
      </c>
      <c r="AK345" s="5" t="s">
        <v>38</v>
      </c>
      <c r="AL345" s="1" t="s">
        <v>50</v>
      </c>
    </row>
    <row r="346" spans="1:38" s="18" customFormat="1" ht="60" customHeight="1" x14ac:dyDescent="0.25">
      <c r="A346" s="1">
        <v>172</v>
      </c>
      <c r="B346" s="1" t="s">
        <v>5914</v>
      </c>
      <c r="C346" s="1" t="s">
        <v>1215</v>
      </c>
      <c r="D346" s="1" t="s">
        <v>1215</v>
      </c>
      <c r="E346" s="1" t="s">
        <v>5601</v>
      </c>
      <c r="F346" s="1" t="s">
        <v>11629</v>
      </c>
      <c r="G346" s="5">
        <v>5</v>
      </c>
      <c r="H346" s="5" t="s">
        <v>11628</v>
      </c>
      <c r="I346" s="1" t="s">
        <v>11627</v>
      </c>
      <c r="J346" s="1" t="s">
        <v>11626</v>
      </c>
      <c r="K346" s="1" t="s">
        <v>5601</v>
      </c>
      <c r="L346" s="1">
        <v>32.758209999999998</v>
      </c>
      <c r="M346" s="1">
        <v>71.642250000000004</v>
      </c>
      <c r="N346" s="1">
        <v>464</v>
      </c>
      <c r="O346" s="12" t="s">
        <v>11625</v>
      </c>
      <c r="P346" s="1">
        <v>0.85</v>
      </c>
      <c r="Q346" s="1" t="s">
        <v>1229</v>
      </c>
      <c r="R346" s="1">
        <v>260</v>
      </c>
      <c r="S346" s="1">
        <v>260</v>
      </c>
      <c r="T346" s="1">
        <v>260</v>
      </c>
      <c r="U346" s="1">
        <v>0</v>
      </c>
      <c r="V346" s="1">
        <v>0</v>
      </c>
      <c r="W346" s="1">
        <v>12</v>
      </c>
      <c r="X346" s="47">
        <v>634991541007118</v>
      </c>
      <c r="Y346" s="1">
        <v>300000</v>
      </c>
      <c r="Z346" s="12" t="s">
        <v>11625</v>
      </c>
      <c r="AA346" s="71">
        <v>200000</v>
      </c>
      <c r="AB346" s="1">
        <v>200000</v>
      </c>
      <c r="AC346" s="1">
        <v>210000</v>
      </c>
      <c r="AD346" s="1">
        <v>0</v>
      </c>
      <c r="AE346" s="1">
        <v>60000</v>
      </c>
      <c r="AF346" s="1">
        <v>30000</v>
      </c>
      <c r="AG346" s="12" t="s">
        <v>11624</v>
      </c>
      <c r="AH346" s="1">
        <v>300000</v>
      </c>
      <c r="AI346" s="1">
        <v>300000</v>
      </c>
      <c r="AJ346" s="5" t="s">
        <v>38</v>
      </c>
      <c r="AK346" s="5" t="s">
        <v>38</v>
      </c>
      <c r="AL346" s="1" t="s">
        <v>50</v>
      </c>
    </row>
    <row r="347" spans="1:38" s="18" customFormat="1" ht="60" customHeight="1" x14ac:dyDescent="0.25">
      <c r="A347" s="1">
        <f t="shared" si="42"/>
        <v>173</v>
      </c>
      <c r="B347" s="1" t="s">
        <v>5914</v>
      </c>
      <c r="C347" s="1" t="s">
        <v>1215</v>
      </c>
      <c r="D347" s="1" t="s">
        <v>1223</v>
      </c>
      <c r="E347" s="1" t="s">
        <v>11620</v>
      </c>
      <c r="F347" s="1" t="s">
        <v>11620</v>
      </c>
      <c r="G347" s="5">
        <v>5</v>
      </c>
      <c r="H347" s="5" t="s">
        <v>11623</v>
      </c>
      <c r="I347" s="1" t="s">
        <v>11622</v>
      </c>
      <c r="J347" s="1" t="s">
        <v>11621</v>
      </c>
      <c r="K347" s="1" t="s">
        <v>11620</v>
      </c>
      <c r="L347" s="1">
        <v>32.77619</v>
      </c>
      <c r="M347" s="1">
        <v>71.258319999999998</v>
      </c>
      <c r="N347" s="1">
        <v>408</v>
      </c>
      <c r="O347" s="12" t="s">
        <v>5281</v>
      </c>
      <c r="P347" s="1">
        <v>0.71</v>
      </c>
      <c r="Q347" s="1" t="s">
        <v>1229</v>
      </c>
      <c r="R347" s="1">
        <v>220</v>
      </c>
      <c r="S347" s="1">
        <v>220</v>
      </c>
      <c r="T347" s="1">
        <v>220</v>
      </c>
      <c r="U347" s="1">
        <v>0</v>
      </c>
      <c r="V347" s="1">
        <v>0</v>
      </c>
      <c r="W347" s="1">
        <v>16</v>
      </c>
      <c r="X347" s="47">
        <v>23360013832387</v>
      </c>
      <c r="Y347" s="1">
        <v>300000</v>
      </c>
      <c r="Z347" s="12" t="s">
        <v>5281</v>
      </c>
      <c r="AA347" s="71">
        <v>200000</v>
      </c>
      <c r="AB347" s="1">
        <v>200000</v>
      </c>
      <c r="AC347" s="1">
        <v>210000</v>
      </c>
      <c r="AD347" s="1">
        <v>0</v>
      </c>
      <c r="AE347" s="1">
        <v>60000</v>
      </c>
      <c r="AF347" s="1">
        <v>30000</v>
      </c>
      <c r="AG347" s="12" t="s">
        <v>11610</v>
      </c>
      <c r="AH347" s="1">
        <v>300000</v>
      </c>
      <c r="AI347" s="1">
        <v>300000</v>
      </c>
      <c r="AJ347" s="5" t="s">
        <v>38</v>
      </c>
      <c r="AK347" s="5" t="s">
        <v>38</v>
      </c>
      <c r="AL347" s="1" t="s">
        <v>50</v>
      </c>
    </row>
    <row r="348" spans="1:38" s="18" customFormat="1" ht="60" customHeight="1" x14ac:dyDescent="0.25">
      <c r="A348" s="1">
        <v>173</v>
      </c>
      <c r="B348" s="1" t="s">
        <v>5914</v>
      </c>
      <c r="C348" s="1" t="s">
        <v>1215</v>
      </c>
      <c r="D348" s="1" t="s">
        <v>1223</v>
      </c>
      <c r="E348" s="1" t="s">
        <v>1230</v>
      </c>
      <c r="F348" s="1" t="s">
        <v>11619</v>
      </c>
      <c r="G348" s="5">
        <v>6</v>
      </c>
      <c r="H348" s="5" t="s">
        <v>11618</v>
      </c>
      <c r="I348" s="1" t="s">
        <v>11617</v>
      </c>
      <c r="J348" s="1" t="s">
        <v>11616</v>
      </c>
      <c r="K348" s="1" t="s">
        <v>11615</v>
      </c>
      <c r="L348" s="1">
        <v>32.836970000000001</v>
      </c>
      <c r="M348" s="1">
        <v>71.253780000000006</v>
      </c>
      <c r="N348" s="1">
        <v>408</v>
      </c>
      <c r="O348" s="12" t="s">
        <v>3151</v>
      </c>
      <c r="P348" s="1">
        <v>0.56999999999999995</v>
      </c>
      <c r="Q348" s="1" t="s">
        <v>1229</v>
      </c>
      <c r="R348" s="1">
        <v>225</v>
      </c>
      <c r="S348" s="1">
        <v>225</v>
      </c>
      <c r="T348" s="1">
        <v>225</v>
      </c>
      <c r="U348" s="1">
        <v>0</v>
      </c>
      <c r="V348" s="1">
        <v>0</v>
      </c>
      <c r="W348" s="1">
        <v>15</v>
      </c>
      <c r="X348" s="47">
        <v>3106301000004200</v>
      </c>
      <c r="Y348" s="1">
        <v>300000</v>
      </c>
      <c r="Z348" s="12" t="s">
        <v>3151</v>
      </c>
      <c r="AA348" s="71">
        <v>200000</v>
      </c>
      <c r="AB348" s="1">
        <v>200000</v>
      </c>
      <c r="AC348" s="1">
        <v>210000</v>
      </c>
      <c r="AD348" s="1">
        <v>0</v>
      </c>
      <c r="AE348" s="1">
        <v>60000</v>
      </c>
      <c r="AF348" s="1">
        <v>30000</v>
      </c>
      <c r="AG348" s="12" t="s">
        <v>11614</v>
      </c>
      <c r="AH348" s="1">
        <v>300000</v>
      </c>
      <c r="AI348" s="1">
        <v>300000</v>
      </c>
      <c r="AJ348" s="5" t="s">
        <v>38</v>
      </c>
      <c r="AK348" s="5" t="s">
        <v>38</v>
      </c>
      <c r="AL348" s="1" t="s">
        <v>50</v>
      </c>
    </row>
    <row r="349" spans="1:38" s="18" customFormat="1" ht="60" customHeight="1" x14ac:dyDescent="0.25">
      <c r="A349" s="1">
        <f t="shared" si="42"/>
        <v>174</v>
      </c>
      <c r="B349" s="1" t="s">
        <v>5914</v>
      </c>
      <c r="C349" s="1" t="s">
        <v>1215</v>
      </c>
      <c r="D349" s="1" t="s">
        <v>1223</v>
      </c>
      <c r="E349" s="1" t="s">
        <v>11571</v>
      </c>
      <c r="F349" s="1" t="s">
        <v>11571</v>
      </c>
      <c r="G349" s="5">
        <v>5</v>
      </c>
      <c r="H349" s="5" t="s">
        <v>11613</v>
      </c>
      <c r="I349" s="1" t="s">
        <v>11612</v>
      </c>
      <c r="J349" s="1" t="s">
        <v>11611</v>
      </c>
      <c r="K349" s="1" t="s">
        <v>11571</v>
      </c>
      <c r="L349" s="1">
        <v>32.805439999999997</v>
      </c>
      <c r="M349" s="1">
        <v>71.204130000000006</v>
      </c>
      <c r="N349" s="1">
        <v>720</v>
      </c>
      <c r="O349" s="12" t="s">
        <v>3151</v>
      </c>
      <c r="P349" s="1">
        <v>1.06</v>
      </c>
      <c r="Q349" s="1" t="s">
        <v>1229</v>
      </c>
      <c r="R349" s="1">
        <v>220</v>
      </c>
      <c r="S349" s="1">
        <v>220</v>
      </c>
      <c r="T349" s="1">
        <v>220</v>
      </c>
      <c r="U349" s="1">
        <v>0</v>
      </c>
      <c r="V349" s="1">
        <v>0</v>
      </c>
      <c r="W349" s="1">
        <v>20</v>
      </c>
      <c r="X349" s="47">
        <v>3106301000004150</v>
      </c>
      <c r="Y349" s="1">
        <v>300000</v>
      </c>
      <c r="Z349" s="12" t="s">
        <v>3151</v>
      </c>
      <c r="AA349" s="71">
        <v>200000</v>
      </c>
      <c r="AB349" s="1">
        <v>200000</v>
      </c>
      <c r="AC349" s="1">
        <v>210000</v>
      </c>
      <c r="AD349" s="1">
        <v>0</v>
      </c>
      <c r="AE349" s="1">
        <v>60000</v>
      </c>
      <c r="AF349" s="1">
        <v>30000</v>
      </c>
      <c r="AG349" s="12" t="s">
        <v>11610</v>
      </c>
      <c r="AH349" s="1">
        <v>300000</v>
      </c>
      <c r="AI349" s="1">
        <v>300000</v>
      </c>
      <c r="AJ349" s="5" t="s">
        <v>38</v>
      </c>
      <c r="AK349" s="5" t="s">
        <v>38</v>
      </c>
      <c r="AL349" s="1" t="s">
        <v>50</v>
      </c>
    </row>
    <row r="350" spans="1:38" s="18" customFormat="1" ht="60" customHeight="1" x14ac:dyDescent="0.25">
      <c r="A350" s="1">
        <v>174</v>
      </c>
      <c r="B350" s="1" t="s">
        <v>5914</v>
      </c>
      <c r="C350" s="1" t="s">
        <v>1215</v>
      </c>
      <c r="D350" s="1" t="s">
        <v>1248</v>
      </c>
      <c r="E350" s="1" t="s">
        <v>5627</v>
      </c>
      <c r="F350" s="1" t="s">
        <v>5628</v>
      </c>
      <c r="G350" s="5">
        <v>5</v>
      </c>
      <c r="H350" s="5" t="s">
        <v>11609</v>
      </c>
      <c r="I350" s="1" t="s">
        <v>11608</v>
      </c>
      <c r="J350" s="1" t="s">
        <v>11607</v>
      </c>
      <c r="K350" s="1" t="s">
        <v>5627</v>
      </c>
      <c r="L350" s="1">
        <v>32.572187</v>
      </c>
      <c r="M350" s="1">
        <v>71.544062999999994</v>
      </c>
      <c r="N350" s="1">
        <v>130</v>
      </c>
      <c r="O350" s="12" t="s">
        <v>11578</v>
      </c>
      <c r="P350" s="1">
        <v>1.23</v>
      </c>
      <c r="Q350" s="1" t="s">
        <v>355</v>
      </c>
      <c r="R350" s="1">
        <v>200</v>
      </c>
      <c r="S350" s="1">
        <v>200</v>
      </c>
      <c r="T350" s="1">
        <v>200</v>
      </c>
      <c r="U350" s="1">
        <v>5</v>
      </c>
      <c r="V350" s="1">
        <v>6</v>
      </c>
      <c r="W350" s="1">
        <v>4</v>
      </c>
      <c r="X350" s="47">
        <v>10100130850016</v>
      </c>
      <c r="Y350" s="1">
        <v>300000</v>
      </c>
      <c r="Z350" s="12" t="s">
        <v>11578</v>
      </c>
      <c r="AA350" s="71">
        <v>200000</v>
      </c>
      <c r="AB350" s="1">
        <v>200000</v>
      </c>
      <c r="AC350" s="1">
        <v>210000</v>
      </c>
      <c r="AD350" s="1">
        <v>0</v>
      </c>
      <c r="AE350" s="1">
        <v>60000</v>
      </c>
      <c r="AF350" s="1">
        <v>30000</v>
      </c>
      <c r="AG350" s="12" t="s">
        <v>11577</v>
      </c>
      <c r="AH350" s="1">
        <v>300000</v>
      </c>
      <c r="AI350" s="1">
        <v>300000</v>
      </c>
      <c r="AJ350" s="5" t="s">
        <v>38</v>
      </c>
      <c r="AK350" s="5" t="s">
        <v>38</v>
      </c>
      <c r="AL350" s="1" t="s">
        <v>50</v>
      </c>
    </row>
    <row r="351" spans="1:38" s="18" customFormat="1" ht="60" customHeight="1" x14ac:dyDescent="0.25">
      <c r="A351" s="1">
        <f t="shared" si="42"/>
        <v>175</v>
      </c>
      <c r="B351" s="1" t="s">
        <v>5914</v>
      </c>
      <c r="C351" s="1" t="s">
        <v>1215</v>
      </c>
      <c r="D351" s="1" t="s">
        <v>1248</v>
      </c>
      <c r="E351" s="1" t="s">
        <v>11603</v>
      </c>
      <c r="F351" s="1" t="s">
        <v>5652</v>
      </c>
      <c r="G351" s="5">
        <v>7</v>
      </c>
      <c r="H351" s="5" t="s">
        <v>11606</v>
      </c>
      <c r="I351" s="1" t="s">
        <v>11605</v>
      </c>
      <c r="J351" s="1" t="s">
        <v>11604</v>
      </c>
      <c r="K351" s="1" t="s">
        <v>11603</v>
      </c>
      <c r="L351" s="1">
        <v>32.411937999999999</v>
      </c>
      <c r="M351" s="1">
        <v>71.351692</v>
      </c>
      <c r="N351" s="1">
        <v>208</v>
      </c>
      <c r="O351" s="12" t="s">
        <v>11578</v>
      </c>
      <c r="P351" s="1">
        <v>1.59</v>
      </c>
      <c r="Q351" s="1" t="s">
        <v>355</v>
      </c>
      <c r="R351" s="1">
        <v>161</v>
      </c>
      <c r="S351" s="1">
        <v>161</v>
      </c>
      <c r="T351" s="1">
        <v>161</v>
      </c>
      <c r="U351" s="1">
        <v>5</v>
      </c>
      <c r="V351" s="1">
        <v>6</v>
      </c>
      <c r="W351" s="1">
        <v>1</v>
      </c>
      <c r="X351" s="47">
        <v>10100438960014</v>
      </c>
      <c r="Y351" s="1">
        <v>300000</v>
      </c>
      <c r="Z351" s="12" t="s">
        <v>11578</v>
      </c>
      <c r="AA351" s="71">
        <v>200000</v>
      </c>
      <c r="AB351" s="1">
        <v>200000</v>
      </c>
      <c r="AC351" s="1">
        <v>210000</v>
      </c>
      <c r="AD351" s="1">
        <v>0</v>
      </c>
      <c r="AE351" s="1">
        <v>60000</v>
      </c>
      <c r="AF351" s="1">
        <v>30000</v>
      </c>
      <c r="AG351" s="12" t="s">
        <v>633</v>
      </c>
      <c r="AH351" s="1">
        <v>300000</v>
      </c>
      <c r="AI351" s="1">
        <v>300000</v>
      </c>
      <c r="AJ351" s="5" t="s">
        <v>38</v>
      </c>
      <c r="AK351" s="5" t="s">
        <v>38</v>
      </c>
      <c r="AL351" s="1" t="s">
        <v>50</v>
      </c>
    </row>
    <row r="352" spans="1:38" s="18" customFormat="1" ht="60" customHeight="1" x14ac:dyDescent="0.25">
      <c r="A352" s="1">
        <v>175</v>
      </c>
      <c r="B352" s="1" t="s">
        <v>5914</v>
      </c>
      <c r="C352" s="1" t="s">
        <v>1215</v>
      </c>
      <c r="D352" s="1" t="s">
        <v>1248</v>
      </c>
      <c r="E352" s="1" t="s">
        <v>11599</v>
      </c>
      <c r="F352" s="1" t="s">
        <v>5652</v>
      </c>
      <c r="G352" s="5">
        <v>5</v>
      </c>
      <c r="H352" s="1" t="s">
        <v>11602</v>
      </c>
      <c r="I352" s="1" t="s">
        <v>11601</v>
      </c>
      <c r="J352" s="1" t="s">
        <v>11600</v>
      </c>
      <c r="K352" s="1" t="s">
        <v>11595</v>
      </c>
      <c r="L352" s="1">
        <v>32.21293</v>
      </c>
      <c r="M352" s="1">
        <v>71.301550000000006</v>
      </c>
      <c r="N352" s="1">
        <v>240</v>
      </c>
      <c r="O352" s="12" t="s">
        <v>6140</v>
      </c>
      <c r="P352" s="1">
        <v>1.48</v>
      </c>
      <c r="Q352" s="1" t="s">
        <v>355</v>
      </c>
      <c r="R352" s="1">
        <v>161</v>
      </c>
      <c r="S352" s="1">
        <v>154</v>
      </c>
      <c r="T352" s="1">
        <v>161</v>
      </c>
      <c r="U352" s="1">
        <v>6</v>
      </c>
      <c r="V352" s="1">
        <v>6</v>
      </c>
      <c r="W352" s="1">
        <v>1</v>
      </c>
      <c r="X352" s="47">
        <v>10100577920016</v>
      </c>
      <c r="Y352" s="1">
        <v>300000</v>
      </c>
      <c r="Z352" s="12" t="s">
        <v>11578</v>
      </c>
      <c r="AA352" s="71">
        <v>200000</v>
      </c>
      <c r="AB352" s="1">
        <v>200000</v>
      </c>
      <c r="AC352" s="1">
        <v>210000</v>
      </c>
      <c r="AD352" s="1">
        <v>0</v>
      </c>
      <c r="AE352" s="1">
        <v>60000</v>
      </c>
      <c r="AF352" s="1">
        <v>30000</v>
      </c>
      <c r="AG352" s="12" t="s">
        <v>11522</v>
      </c>
      <c r="AH352" s="1">
        <v>300000</v>
      </c>
      <c r="AI352" s="1">
        <v>300000</v>
      </c>
      <c r="AJ352" s="5" t="s">
        <v>38</v>
      </c>
      <c r="AK352" s="5" t="s">
        <v>38</v>
      </c>
      <c r="AL352" s="1" t="s">
        <v>50</v>
      </c>
    </row>
    <row r="353" spans="1:38" s="18" customFormat="1" ht="60" customHeight="1" x14ac:dyDescent="0.25">
      <c r="A353" s="1">
        <f t="shared" si="42"/>
        <v>176</v>
      </c>
      <c r="B353" s="1" t="s">
        <v>5914</v>
      </c>
      <c r="C353" s="1" t="s">
        <v>1215</v>
      </c>
      <c r="D353" s="1" t="s">
        <v>1248</v>
      </c>
      <c r="E353" s="1" t="s">
        <v>11599</v>
      </c>
      <c r="F353" s="1" t="s">
        <v>5652</v>
      </c>
      <c r="G353" s="5">
        <v>5</v>
      </c>
      <c r="H353" s="5" t="s">
        <v>11598</v>
      </c>
      <c r="I353" s="1" t="s">
        <v>11597</v>
      </c>
      <c r="J353" s="1" t="s">
        <v>11596</v>
      </c>
      <c r="K353" s="1" t="s">
        <v>11595</v>
      </c>
      <c r="L353" s="1">
        <v>32.388599999999997</v>
      </c>
      <c r="M353" s="1">
        <v>71.358928000000006</v>
      </c>
      <c r="N353" s="1">
        <v>152</v>
      </c>
      <c r="O353" s="1" t="s">
        <v>11594</v>
      </c>
      <c r="P353" s="1">
        <v>1.23</v>
      </c>
      <c r="Q353" s="1" t="s">
        <v>355</v>
      </c>
      <c r="R353" s="1">
        <v>200</v>
      </c>
      <c r="S353" s="1">
        <v>200</v>
      </c>
      <c r="T353" s="1">
        <v>200</v>
      </c>
      <c r="U353" s="1">
        <v>5</v>
      </c>
      <c r="V353" s="1">
        <v>6</v>
      </c>
      <c r="W353" s="1">
        <v>3</v>
      </c>
      <c r="X353" s="47">
        <v>10100123130014</v>
      </c>
      <c r="Y353" s="1">
        <v>300000</v>
      </c>
      <c r="Z353" s="12" t="s">
        <v>11578</v>
      </c>
      <c r="AA353" s="71">
        <v>200000</v>
      </c>
      <c r="AB353" s="1">
        <v>200000</v>
      </c>
      <c r="AC353" s="1">
        <v>210000</v>
      </c>
      <c r="AD353" s="1">
        <v>0</v>
      </c>
      <c r="AE353" s="1">
        <v>60000</v>
      </c>
      <c r="AF353" s="1">
        <v>30000</v>
      </c>
      <c r="AG353" s="12" t="s">
        <v>633</v>
      </c>
      <c r="AH353" s="1">
        <v>300000</v>
      </c>
      <c r="AI353" s="1">
        <v>300000</v>
      </c>
      <c r="AJ353" s="5" t="s">
        <v>38</v>
      </c>
      <c r="AK353" s="5" t="s">
        <v>38</v>
      </c>
      <c r="AL353" s="1" t="s">
        <v>50</v>
      </c>
    </row>
    <row r="354" spans="1:38" s="18" customFormat="1" ht="60" customHeight="1" x14ac:dyDescent="0.25">
      <c r="A354" s="1">
        <v>176</v>
      </c>
      <c r="B354" s="1" t="s">
        <v>5914</v>
      </c>
      <c r="C354" s="1" t="s">
        <v>1215</v>
      </c>
      <c r="D354" s="1" t="s">
        <v>1248</v>
      </c>
      <c r="E354" s="1" t="s">
        <v>5652</v>
      </c>
      <c r="F354" s="1" t="s">
        <v>5652</v>
      </c>
      <c r="G354" s="5">
        <v>5</v>
      </c>
      <c r="H354" s="5" t="s">
        <v>11593</v>
      </c>
      <c r="I354" s="1" t="s">
        <v>11592</v>
      </c>
      <c r="J354" s="1" t="s">
        <v>11591</v>
      </c>
      <c r="K354" s="1" t="s">
        <v>5652</v>
      </c>
      <c r="L354" s="1">
        <v>32.359450000000002</v>
      </c>
      <c r="M354" s="1">
        <v>71.303017999999994</v>
      </c>
      <c r="N354" s="1">
        <v>120</v>
      </c>
      <c r="O354" s="12" t="s">
        <v>11578</v>
      </c>
      <c r="P354" s="1">
        <v>1.23</v>
      </c>
      <c r="Q354" s="1" t="s">
        <v>355</v>
      </c>
      <c r="R354" s="1">
        <v>200</v>
      </c>
      <c r="S354" s="1">
        <v>200</v>
      </c>
      <c r="T354" s="1">
        <v>200</v>
      </c>
      <c r="U354" s="1">
        <v>5</v>
      </c>
      <c r="V354" s="1">
        <v>3</v>
      </c>
      <c r="W354" s="1">
        <v>1</v>
      </c>
      <c r="X354" s="47">
        <v>101001306850016</v>
      </c>
      <c r="Y354" s="1">
        <v>300000</v>
      </c>
      <c r="Z354" s="12" t="s">
        <v>11578</v>
      </c>
      <c r="AA354" s="71">
        <v>200000</v>
      </c>
      <c r="AB354" s="1">
        <v>200000</v>
      </c>
      <c r="AC354" s="1">
        <v>210000</v>
      </c>
      <c r="AD354" s="1">
        <v>0</v>
      </c>
      <c r="AE354" s="1">
        <v>60000</v>
      </c>
      <c r="AF354" s="1">
        <v>30000</v>
      </c>
      <c r="AG354" s="12" t="s">
        <v>11577</v>
      </c>
      <c r="AH354" s="1">
        <v>300000</v>
      </c>
      <c r="AI354" s="1">
        <v>300000</v>
      </c>
      <c r="AJ354" s="5" t="s">
        <v>38</v>
      </c>
      <c r="AK354" s="5" t="s">
        <v>38</v>
      </c>
      <c r="AL354" s="1" t="s">
        <v>50</v>
      </c>
    </row>
    <row r="355" spans="1:38" s="18" customFormat="1" ht="60" customHeight="1" x14ac:dyDescent="0.25">
      <c r="A355" s="1">
        <f t="shared" si="42"/>
        <v>177</v>
      </c>
      <c r="B355" s="1" t="s">
        <v>5914</v>
      </c>
      <c r="C355" s="1" t="s">
        <v>1215</v>
      </c>
      <c r="D355" s="1" t="s">
        <v>1248</v>
      </c>
      <c r="E355" s="1" t="s">
        <v>5652</v>
      </c>
      <c r="F355" s="1" t="s">
        <v>5652</v>
      </c>
      <c r="G355" s="5">
        <v>6</v>
      </c>
      <c r="H355" s="5" t="s">
        <v>11590</v>
      </c>
      <c r="I355" s="1" t="s">
        <v>11589</v>
      </c>
      <c r="J355" s="1" t="s">
        <v>11588</v>
      </c>
      <c r="K355" s="1" t="s">
        <v>5652</v>
      </c>
      <c r="L355" s="1">
        <v>32.359462999999998</v>
      </c>
      <c r="M355" s="1">
        <v>71.302944999999994</v>
      </c>
      <c r="N355" s="1">
        <v>104</v>
      </c>
      <c r="O355" s="12" t="s">
        <v>11578</v>
      </c>
      <c r="P355" s="1">
        <v>1.41</v>
      </c>
      <c r="Q355" s="1" t="s">
        <v>355</v>
      </c>
      <c r="R355" s="1">
        <v>200</v>
      </c>
      <c r="S355" s="1">
        <v>200</v>
      </c>
      <c r="T355" s="1">
        <v>200</v>
      </c>
      <c r="U355" s="1">
        <v>5</v>
      </c>
      <c r="V355" s="1">
        <v>6</v>
      </c>
      <c r="W355" s="1">
        <v>1</v>
      </c>
      <c r="X355" s="47">
        <v>10100587440019</v>
      </c>
      <c r="Y355" s="1">
        <v>300000</v>
      </c>
      <c r="Z355" s="12" t="s">
        <v>11578</v>
      </c>
      <c r="AA355" s="71">
        <v>200000</v>
      </c>
      <c r="AB355" s="1">
        <v>200000</v>
      </c>
      <c r="AC355" s="1">
        <v>210000</v>
      </c>
      <c r="AD355" s="1">
        <v>0</v>
      </c>
      <c r="AE355" s="1">
        <v>60000</v>
      </c>
      <c r="AF355" s="1">
        <v>30000</v>
      </c>
      <c r="AG355" s="12" t="s">
        <v>11577</v>
      </c>
      <c r="AH355" s="1">
        <v>300000</v>
      </c>
      <c r="AI355" s="1">
        <v>300000</v>
      </c>
      <c r="AJ355" s="5" t="s">
        <v>38</v>
      </c>
      <c r="AK355" s="5" t="s">
        <v>38</v>
      </c>
      <c r="AL355" s="1" t="s">
        <v>50</v>
      </c>
    </row>
    <row r="356" spans="1:38" s="18" customFormat="1" ht="60" customHeight="1" x14ac:dyDescent="0.25">
      <c r="A356" s="1">
        <v>177</v>
      </c>
      <c r="B356" s="1" t="s">
        <v>5914</v>
      </c>
      <c r="C356" s="1" t="s">
        <v>1215</v>
      </c>
      <c r="D356" s="1" t="s">
        <v>1248</v>
      </c>
      <c r="E356" s="1" t="s">
        <v>11583</v>
      </c>
      <c r="F356" s="1" t="s">
        <v>5652</v>
      </c>
      <c r="G356" s="5">
        <v>8</v>
      </c>
      <c r="H356" s="5" t="s">
        <v>11587</v>
      </c>
      <c r="I356" s="1" t="s">
        <v>11586</v>
      </c>
      <c r="J356" s="1" t="s">
        <v>11585</v>
      </c>
      <c r="K356" s="1" t="s">
        <v>11579</v>
      </c>
      <c r="L356" s="1">
        <v>32.344093000000001</v>
      </c>
      <c r="M356" s="1">
        <v>71.304445000000001</v>
      </c>
      <c r="N356" s="1">
        <v>160</v>
      </c>
      <c r="O356" s="12" t="s">
        <v>11578</v>
      </c>
      <c r="P356" s="1">
        <v>1.23</v>
      </c>
      <c r="Q356" s="1" t="s">
        <v>355</v>
      </c>
      <c r="R356" s="1">
        <v>580</v>
      </c>
      <c r="S356" s="1">
        <v>200</v>
      </c>
      <c r="T356" s="1">
        <v>200</v>
      </c>
      <c r="U356" s="1">
        <v>5</v>
      </c>
      <c r="V356" s="1">
        <v>5</v>
      </c>
      <c r="W356" s="1">
        <v>1</v>
      </c>
      <c r="X356" s="47">
        <v>10100291650014</v>
      </c>
      <c r="Y356" s="1">
        <v>300000</v>
      </c>
      <c r="Z356" s="12" t="s">
        <v>11578</v>
      </c>
      <c r="AA356" s="71">
        <v>200000</v>
      </c>
      <c r="AB356" s="1">
        <v>200000</v>
      </c>
      <c r="AC356" s="1">
        <v>210000</v>
      </c>
      <c r="AD356" s="1">
        <v>0</v>
      </c>
      <c r="AE356" s="1">
        <v>60000</v>
      </c>
      <c r="AF356" s="1">
        <v>0</v>
      </c>
      <c r="AG356" s="12" t="s">
        <v>11577</v>
      </c>
      <c r="AH356" s="1">
        <v>300000</v>
      </c>
      <c r="AI356" s="1">
        <v>300000</v>
      </c>
      <c r="AJ356" s="5" t="s">
        <v>38</v>
      </c>
      <c r="AK356" s="5" t="s">
        <v>38</v>
      </c>
      <c r="AL356" s="1" t="s">
        <v>11584</v>
      </c>
    </row>
    <row r="357" spans="1:38" s="18" customFormat="1" ht="60" customHeight="1" x14ac:dyDescent="0.25">
      <c r="A357" s="1">
        <f t="shared" si="42"/>
        <v>178</v>
      </c>
      <c r="B357" s="1" t="s">
        <v>5914</v>
      </c>
      <c r="C357" s="1" t="s">
        <v>1215</v>
      </c>
      <c r="D357" s="1" t="s">
        <v>1248</v>
      </c>
      <c r="E357" s="1" t="s">
        <v>11583</v>
      </c>
      <c r="F357" s="1" t="s">
        <v>5652</v>
      </c>
      <c r="G357" s="5">
        <v>7</v>
      </c>
      <c r="H357" s="5" t="s">
        <v>11582</v>
      </c>
      <c r="I357" s="1" t="s">
        <v>11581</v>
      </c>
      <c r="J357" s="1" t="s">
        <v>11580</v>
      </c>
      <c r="K357" s="1" t="s">
        <v>11579</v>
      </c>
      <c r="L357" s="1">
        <v>32.318503</v>
      </c>
      <c r="M357" s="1">
        <v>71.261302000000001</v>
      </c>
      <c r="N357" s="1">
        <v>114</v>
      </c>
      <c r="O357" s="12" t="s">
        <v>11578</v>
      </c>
      <c r="P357" s="1">
        <v>1.23</v>
      </c>
      <c r="Q357" s="1" t="s">
        <v>355</v>
      </c>
      <c r="R357" s="1">
        <v>200</v>
      </c>
      <c r="S357" s="1">
        <v>200</v>
      </c>
      <c r="T357" s="1">
        <v>200</v>
      </c>
      <c r="U357" s="1">
        <v>5</v>
      </c>
      <c r="V357" s="1">
        <v>6</v>
      </c>
      <c r="W357" s="1">
        <v>1</v>
      </c>
      <c r="X357" s="47">
        <v>100195486670023</v>
      </c>
      <c r="Y357" s="1">
        <v>300000</v>
      </c>
      <c r="Z357" s="12" t="s">
        <v>11578</v>
      </c>
      <c r="AA357" s="71">
        <v>200000</v>
      </c>
      <c r="AB357" s="1">
        <v>200000</v>
      </c>
      <c r="AC357" s="1">
        <v>210000</v>
      </c>
      <c r="AD357" s="1">
        <v>0</v>
      </c>
      <c r="AE357" s="1">
        <v>60000</v>
      </c>
      <c r="AF357" s="1">
        <v>0</v>
      </c>
      <c r="AG357" s="40" t="s">
        <v>11577</v>
      </c>
      <c r="AH357" s="1">
        <v>300000</v>
      </c>
      <c r="AI357" s="1">
        <v>300000</v>
      </c>
      <c r="AJ357" s="5" t="s">
        <v>38</v>
      </c>
      <c r="AK357" s="5" t="s">
        <v>38</v>
      </c>
      <c r="AL357" s="1" t="s">
        <v>50</v>
      </c>
    </row>
    <row r="358" spans="1:38" s="18" customFormat="1" ht="60" customHeight="1" x14ac:dyDescent="0.25">
      <c r="A358" s="1">
        <v>178</v>
      </c>
      <c r="B358" s="1" t="s">
        <v>5914</v>
      </c>
      <c r="C358" s="1" t="s">
        <v>1215</v>
      </c>
      <c r="D358" s="1" t="s">
        <v>1215</v>
      </c>
      <c r="E358" s="1" t="s">
        <v>11207</v>
      </c>
      <c r="F358" s="1" t="s">
        <v>11211</v>
      </c>
      <c r="G358" s="5">
        <v>6</v>
      </c>
      <c r="H358" s="5" t="s">
        <v>11215</v>
      </c>
      <c r="I358" s="1" t="s">
        <v>11214</v>
      </c>
      <c r="J358" s="1" t="s">
        <v>11213</v>
      </c>
      <c r="K358" s="1" t="s">
        <v>11207</v>
      </c>
      <c r="L358" s="1">
        <v>32.525016999999998</v>
      </c>
      <c r="M358" s="1">
        <v>71.689594999999997</v>
      </c>
      <c r="N358" s="1">
        <v>100</v>
      </c>
      <c r="O358" s="12" t="s">
        <v>11205</v>
      </c>
      <c r="P358" s="1">
        <v>1.06</v>
      </c>
      <c r="Q358" s="1" t="s">
        <v>1229</v>
      </c>
      <c r="R358" s="1">
        <v>225</v>
      </c>
      <c r="S358" s="1">
        <v>225</v>
      </c>
      <c r="T358" s="1">
        <v>225</v>
      </c>
      <c r="U358" s="1">
        <v>0</v>
      </c>
      <c r="V358" s="1">
        <v>0</v>
      </c>
      <c r="W358" s="1">
        <v>3</v>
      </c>
      <c r="X358" s="87" t="s">
        <v>11212</v>
      </c>
      <c r="Y358" s="1">
        <v>300000</v>
      </c>
      <c r="Z358" s="12" t="s">
        <v>11205</v>
      </c>
      <c r="AA358" s="71">
        <v>200000</v>
      </c>
      <c r="AB358" s="1">
        <v>200000</v>
      </c>
      <c r="AC358" s="1">
        <v>210000</v>
      </c>
      <c r="AD358" s="1">
        <v>0</v>
      </c>
      <c r="AE358" s="1">
        <v>60000</v>
      </c>
      <c r="AF358" s="1">
        <v>30000</v>
      </c>
      <c r="AG358" s="12" t="s">
        <v>11204</v>
      </c>
      <c r="AH358" s="1">
        <v>300000</v>
      </c>
      <c r="AI358" s="1">
        <v>300000</v>
      </c>
      <c r="AJ358" s="5" t="s">
        <v>38</v>
      </c>
      <c r="AK358" s="5" t="s">
        <v>38</v>
      </c>
      <c r="AL358" s="1" t="s">
        <v>1156</v>
      </c>
    </row>
    <row r="359" spans="1:38" s="18" customFormat="1" ht="60" customHeight="1" x14ac:dyDescent="0.25">
      <c r="A359" s="1">
        <f t="shared" si="42"/>
        <v>179</v>
      </c>
      <c r="B359" s="1" t="s">
        <v>5914</v>
      </c>
      <c r="C359" s="1" t="s">
        <v>1215</v>
      </c>
      <c r="D359" s="1" t="s">
        <v>1215</v>
      </c>
      <c r="E359" s="1" t="s">
        <v>11576</v>
      </c>
      <c r="F359" s="1" t="s">
        <v>11575</v>
      </c>
      <c r="G359" s="5">
        <v>5</v>
      </c>
      <c r="H359" s="5" t="s">
        <v>11574</v>
      </c>
      <c r="I359" s="1" t="s">
        <v>11573</v>
      </c>
      <c r="J359" s="1" t="s">
        <v>11572</v>
      </c>
      <c r="K359" s="1" t="s">
        <v>11571</v>
      </c>
      <c r="L359" s="1">
        <v>32.572612999999997</v>
      </c>
      <c r="M359" s="1">
        <v>71.751248000000004</v>
      </c>
      <c r="N359" s="1">
        <v>150</v>
      </c>
      <c r="O359" s="12" t="s">
        <v>11569</v>
      </c>
      <c r="P359" s="1">
        <v>1.06</v>
      </c>
      <c r="Q359" s="1" t="s">
        <v>1229</v>
      </c>
      <c r="R359" s="1">
        <v>250</v>
      </c>
      <c r="S359" s="1">
        <v>250</v>
      </c>
      <c r="T359" s="1">
        <v>250</v>
      </c>
      <c r="U359" s="1">
        <v>0</v>
      </c>
      <c r="V359" s="1">
        <v>0</v>
      </c>
      <c r="W359" s="1">
        <v>3</v>
      </c>
      <c r="X359" s="87" t="s">
        <v>11570</v>
      </c>
      <c r="Y359" s="1">
        <v>300000</v>
      </c>
      <c r="Z359" s="12" t="s">
        <v>11569</v>
      </c>
      <c r="AA359" s="71">
        <v>200000</v>
      </c>
      <c r="AB359" s="1">
        <v>200000</v>
      </c>
      <c r="AC359" s="1">
        <v>210000</v>
      </c>
      <c r="AD359" s="1">
        <v>0</v>
      </c>
      <c r="AE359" s="1">
        <v>60000</v>
      </c>
      <c r="AF359" s="1">
        <v>30000</v>
      </c>
      <c r="AG359" s="12" t="s">
        <v>11562</v>
      </c>
      <c r="AH359" s="1">
        <v>300000</v>
      </c>
      <c r="AI359" s="1">
        <v>300000</v>
      </c>
      <c r="AJ359" s="5" t="s">
        <v>38</v>
      </c>
      <c r="AK359" s="5" t="s">
        <v>38</v>
      </c>
      <c r="AL359" s="1" t="s">
        <v>1156</v>
      </c>
    </row>
    <row r="360" spans="1:38" s="18" customFormat="1" ht="60" customHeight="1" x14ac:dyDescent="0.25">
      <c r="A360" s="1">
        <v>179</v>
      </c>
      <c r="B360" s="1" t="s">
        <v>5914</v>
      </c>
      <c r="C360" s="1" t="s">
        <v>1215</v>
      </c>
      <c r="D360" s="1" t="s">
        <v>1215</v>
      </c>
      <c r="E360" s="1" t="s">
        <v>11207</v>
      </c>
      <c r="F360" s="1" t="s">
        <v>11211</v>
      </c>
      <c r="G360" s="5">
        <v>5</v>
      </c>
      <c r="H360" s="5" t="s">
        <v>11210</v>
      </c>
      <c r="I360" s="1" t="s">
        <v>11209</v>
      </c>
      <c r="J360" s="1" t="s">
        <v>11208</v>
      </c>
      <c r="K360" s="1" t="s">
        <v>11207</v>
      </c>
      <c r="L360" s="1">
        <v>32.494678</v>
      </c>
      <c r="M360" s="1">
        <v>71.706582999999995</v>
      </c>
      <c r="N360" s="1">
        <v>85</v>
      </c>
      <c r="O360" s="12" t="s">
        <v>11205</v>
      </c>
      <c r="P360" s="1">
        <v>1.23</v>
      </c>
      <c r="Q360" s="1" t="s">
        <v>1229</v>
      </c>
      <c r="R360" s="1">
        <v>190</v>
      </c>
      <c r="S360" s="1">
        <v>190</v>
      </c>
      <c r="T360" s="1">
        <v>190</v>
      </c>
      <c r="U360" s="1">
        <v>0</v>
      </c>
      <c r="V360" s="1">
        <v>0</v>
      </c>
      <c r="W360" s="1">
        <v>3</v>
      </c>
      <c r="X360" s="87" t="s">
        <v>11206</v>
      </c>
      <c r="Y360" s="1">
        <v>300000</v>
      </c>
      <c r="Z360" s="12" t="s">
        <v>11205</v>
      </c>
      <c r="AA360" s="71">
        <v>200000</v>
      </c>
      <c r="AB360" s="1">
        <v>200000</v>
      </c>
      <c r="AC360" s="1">
        <v>210000</v>
      </c>
      <c r="AD360" s="1">
        <v>0</v>
      </c>
      <c r="AE360" s="1">
        <v>60000</v>
      </c>
      <c r="AF360" s="1">
        <v>30000</v>
      </c>
      <c r="AG360" s="12" t="s">
        <v>11204</v>
      </c>
      <c r="AH360" s="1">
        <v>300000</v>
      </c>
      <c r="AI360" s="1">
        <v>300000</v>
      </c>
      <c r="AJ360" s="5" t="s">
        <v>38</v>
      </c>
      <c r="AK360" s="5" t="s">
        <v>38</v>
      </c>
      <c r="AL360" s="1" t="s">
        <v>1156</v>
      </c>
    </row>
    <row r="361" spans="1:38" s="18" customFormat="1" ht="60" customHeight="1" x14ac:dyDescent="0.25">
      <c r="A361" s="1">
        <f t="shared" si="42"/>
        <v>180</v>
      </c>
      <c r="B361" s="1" t="s">
        <v>5914</v>
      </c>
      <c r="C361" s="1" t="s">
        <v>1215</v>
      </c>
      <c r="D361" s="1" t="s">
        <v>1215</v>
      </c>
      <c r="E361" s="1" t="s">
        <v>11564</v>
      </c>
      <c r="F361" s="1" t="s">
        <v>11568</v>
      </c>
      <c r="G361" s="5">
        <v>6</v>
      </c>
      <c r="H361" s="5" t="s">
        <v>11567</v>
      </c>
      <c r="I361" s="1" t="s">
        <v>11566</v>
      </c>
      <c r="J361" s="1" t="s">
        <v>11565</v>
      </c>
      <c r="K361" s="1" t="s">
        <v>11564</v>
      </c>
      <c r="L361" s="1">
        <v>32.758209999999998</v>
      </c>
      <c r="M361" s="1">
        <v>71.642250000000004</v>
      </c>
      <c r="N361" s="1">
        <v>100</v>
      </c>
      <c r="O361" s="12" t="s">
        <v>11556</v>
      </c>
      <c r="P361" s="1">
        <v>1.27</v>
      </c>
      <c r="Q361" s="1" t="s">
        <v>294</v>
      </c>
      <c r="R361" s="1">
        <v>190</v>
      </c>
      <c r="S361" s="1">
        <v>190</v>
      </c>
      <c r="T361" s="1">
        <v>190</v>
      </c>
      <c r="U361" s="1">
        <v>0</v>
      </c>
      <c r="V361" s="1">
        <v>0</v>
      </c>
      <c r="W361" s="1">
        <v>3</v>
      </c>
      <c r="X361" s="87" t="s">
        <v>11563</v>
      </c>
      <c r="Y361" s="1">
        <v>300000</v>
      </c>
      <c r="Z361" s="12" t="s">
        <v>11556</v>
      </c>
      <c r="AA361" s="71">
        <v>200000</v>
      </c>
      <c r="AB361" s="1">
        <v>200000</v>
      </c>
      <c r="AC361" s="1">
        <v>210000</v>
      </c>
      <c r="AD361" s="1">
        <v>0</v>
      </c>
      <c r="AE361" s="1">
        <v>60000</v>
      </c>
      <c r="AF361" s="1">
        <v>30000</v>
      </c>
      <c r="AG361" s="12" t="s">
        <v>11562</v>
      </c>
      <c r="AH361" s="1">
        <v>300000</v>
      </c>
      <c r="AI361" s="1">
        <v>300000</v>
      </c>
      <c r="AJ361" s="5" t="s">
        <v>38</v>
      </c>
      <c r="AK361" s="5" t="s">
        <v>38</v>
      </c>
      <c r="AL361" s="1" t="s">
        <v>1156</v>
      </c>
    </row>
    <row r="362" spans="1:38" s="18" customFormat="1" ht="60" customHeight="1" x14ac:dyDescent="0.25">
      <c r="A362" s="1">
        <v>180</v>
      </c>
      <c r="B362" s="1" t="s">
        <v>5914</v>
      </c>
      <c r="C362" s="1" t="s">
        <v>1215</v>
      </c>
      <c r="D362" s="1" t="s">
        <v>1215</v>
      </c>
      <c r="E362" s="1" t="s">
        <v>11558</v>
      </c>
      <c r="F362" s="1" t="s">
        <v>4623</v>
      </c>
      <c r="G362" s="5">
        <v>5</v>
      </c>
      <c r="H362" s="1" t="s">
        <v>11561</v>
      </c>
      <c r="I362" s="1" t="s">
        <v>11560</v>
      </c>
      <c r="J362" s="1" t="s">
        <v>11559</v>
      </c>
      <c r="K362" s="1" t="s">
        <v>11558</v>
      </c>
      <c r="L362" s="1">
        <v>32.723514999999999</v>
      </c>
      <c r="M362" s="1">
        <v>71.837006000000002</v>
      </c>
      <c r="N362" s="1">
        <v>100</v>
      </c>
      <c r="O362" s="12" t="s">
        <v>11556</v>
      </c>
      <c r="P362" s="1">
        <v>0.75</v>
      </c>
      <c r="Q362" s="1" t="s">
        <v>294</v>
      </c>
      <c r="R362" s="1">
        <v>250</v>
      </c>
      <c r="S362" s="1">
        <v>250</v>
      </c>
      <c r="T362" s="1">
        <v>250</v>
      </c>
      <c r="U362" s="1">
        <v>0</v>
      </c>
      <c r="V362" s="1">
        <v>0</v>
      </c>
      <c r="W362" s="1">
        <v>3</v>
      </c>
      <c r="X362" s="87" t="s">
        <v>11557</v>
      </c>
      <c r="Y362" s="1">
        <v>300000</v>
      </c>
      <c r="Z362" s="12" t="s">
        <v>11556</v>
      </c>
      <c r="AA362" s="71">
        <v>200000</v>
      </c>
      <c r="AB362" s="1">
        <v>200000</v>
      </c>
      <c r="AC362" s="1">
        <v>210000</v>
      </c>
      <c r="AD362" s="1">
        <v>0</v>
      </c>
      <c r="AE362" s="1">
        <v>60000</v>
      </c>
      <c r="AF362" s="1">
        <v>30000</v>
      </c>
      <c r="AG362" s="40">
        <v>45204</v>
      </c>
      <c r="AH362" s="1">
        <v>300000</v>
      </c>
      <c r="AI362" s="1">
        <v>300000</v>
      </c>
      <c r="AJ362" s="5" t="s">
        <v>38</v>
      </c>
      <c r="AK362" s="5" t="s">
        <v>38</v>
      </c>
      <c r="AL362" s="1" t="s">
        <v>1156</v>
      </c>
    </row>
    <row r="363" spans="1:38" s="18" customFormat="1" ht="60" customHeight="1" x14ac:dyDescent="0.25">
      <c r="A363" s="1">
        <f t="shared" si="42"/>
        <v>181</v>
      </c>
      <c r="B363" s="1" t="s">
        <v>5914</v>
      </c>
      <c r="C363" s="1" t="s">
        <v>1215</v>
      </c>
      <c r="D363" s="1" t="s">
        <v>1215</v>
      </c>
      <c r="E363" s="1" t="s">
        <v>2310</v>
      </c>
      <c r="F363" s="1" t="s">
        <v>4623</v>
      </c>
      <c r="G363" s="5">
        <v>5</v>
      </c>
      <c r="H363" s="5" t="s">
        <v>11555</v>
      </c>
      <c r="I363" s="1" t="s">
        <v>11554</v>
      </c>
      <c r="J363" s="1" t="s">
        <v>11553</v>
      </c>
      <c r="K363" s="1" t="s">
        <v>2310</v>
      </c>
      <c r="L363" s="1">
        <v>31.896758999999999</v>
      </c>
      <c r="M363" s="1">
        <v>71.822878000000003</v>
      </c>
      <c r="N363" s="1">
        <v>90</v>
      </c>
      <c r="O363" s="12" t="s">
        <v>3151</v>
      </c>
      <c r="P363" s="1">
        <v>0.71</v>
      </c>
      <c r="Q363" s="1" t="s">
        <v>1229</v>
      </c>
      <c r="R363" s="1">
        <v>350</v>
      </c>
      <c r="S363" s="1">
        <v>350</v>
      </c>
      <c r="T363" s="1">
        <v>350</v>
      </c>
      <c r="U363" s="1">
        <v>0</v>
      </c>
      <c r="V363" s="1">
        <v>0</v>
      </c>
      <c r="W363" s="1">
        <v>4</v>
      </c>
      <c r="X363" s="87" t="s">
        <v>11552</v>
      </c>
      <c r="Y363" s="1">
        <v>300000</v>
      </c>
      <c r="Z363" s="12" t="s">
        <v>11205</v>
      </c>
      <c r="AA363" s="71">
        <v>200000</v>
      </c>
      <c r="AB363" s="1">
        <v>200000</v>
      </c>
      <c r="AC363" s="1">
        <v>210000</v>
      </c>
      <c r="AD363" s="1">
        <v>0</v>
      </c>
      <c r="AE363" s="1">
        <v>60000</v>
      </c>
      <c r="AF363" s="1">
        <v>30000</v>
      </c>
      <c r="AG363" s="12" t="s">
        <v>11204</v>
      </c>
      <c r="AH363" s="1">
        <v>300000</v>
      </c>
      <c r="AI363" s="1">
        <v>300000</v>
      </c>
      <c r="AJ363" s="5" t="s">
        <v>38</v>
      </c>
      <c r="AK363" s="5" t="s">
        <v>38</v>
      </c>
      <c r="AL363" s="1" t="s">
        <v>50</v>
      </c>
    </row>
    <row r="364" spans="1:38" s="18" customFormat="1" ht="60" customHeight="1" x14ac:dyDescent="0.25">
      <c r="A364" s="1">
        <v>181</v>
      </c>
      <c r="B364" s="1" t="s">
        <v>5914</v>
      </c>
      <c r="C364" s="1" t="s">
        <v>1302</v>
      </c>
      <c r="D364" s="1" t="s">
        <v>1302</v>
      </c>
      <c r="E364" s="1" t="s">
        <v>11551</v>
      </c>
      <c r="F364" s="1" t="s">
        <v>11550</v>
      </c>
      <c r="G364" s="1">
        <v>5</v>
      </c>
      <c r="H364" s="1" t="s">
        <v>11549</v>
      </c>
      <c r="I364" s="1" t="s">
        <v>11548</v>
      </c>
      <c r="J364" s="1" t="s">
        <v>11547</v>
      </c>
      <c r="K364" s="1" t="s">
        <v>11546</v>
      </c>
      <c r="L364" s="1">
        <v>32.136381999999998</v>
      </c>
      <c r="M364" s="1">
        <v>74.850460999999996</v>
      </c>
      <c r="N364" s="1">
        <v>64</v>
      </c>
      <c r="O364" s="12" t="s">
        <v>11495</v>
      </c>
      <c r="P364" s="1">
        <v>0.92</v>
      </c>
      <c r="Q364" s="1" t="s">
        <v>294</v>
      </c>
      <c r="R364" s="1">
        <v>396</v>
      </c>
      <c r="S364" s="1">
        <v>200</v>
      </c>
      <c r="T364" s="1">
        <v>262</v>
      </c>
      <c r="U364" s="1">
        <v>9</v>
      </c>
      <c r="V364" s="1">
        <v>0</v>
      </c>
      <c r="W364" s="1">
        <v>15</v>
      </c>
      <c r="X364" s="47">
        <v>98080107259013</v>
      </c>
      <c r="Y364" s="1">
        <v>300000</v>
      </c>
      <c r="Z364" s="12" t="s">
        <v>11495</v>
      </c>
      <c r="AA364" s="1">
        <v>201000</v>
      </c>
      <c r="AB364" s="1">
        <v>201000</v>
      </c>
      <c r="AC364" s="1">
        <v>210000</v>
      </c>
      <c r="AD364" s="1">
        <v>0</v>
      </c>
      <c r="AE364" s="1">
        <v>0</v>
      </c>
      <c r="AF364" s="1">
        <v>90000</v>
      </c>
      <c r="AG364" s="1" t="s">
        <v>11456</v>
      </c>
      <c r="AH364" s="1">
        <v>300000</v>
      </c>
      <c r="AI364" s="1">
        <v>300000</v>
      </c>
      <c r="AJ364" s="1">
        <v>0</v>
      </c>
      <c r="AK364" s="5" t="s">
        <v>38</v>
      </c>
      <c r="AL364" s="1" t="s">
        <v>50</v>
      </c>
    </row>
    <row r="365" spans="1:38" s="18" customFormat="1" ht="60" customHeight="1" x14ac:dyDescent="0.25">
      <c r="A365" s="1">
        <f t="shared" si="42"/>
        <v>182</v>
      </c>
      <c r="B365" s="1" t="s">
        <v>5914</v>
      </c>
      <c r="C365" s="1" t="s">
        <v>1302</v>
      </c>
      <c r="D365" s="1" t="s">
        <v>1318</v>
      </c>
      <c r="E365" s="1" t="s">
        <v>11541</v>
      </c>
      <c r="F365" s="1" t="s">
        <v>11545</v>
      </c>
      <c r="G365" s="1">
        <v>5</v>
      </c>
      <c r="H365" s="1" t="s">
        <v>11544</v>
      </c>
      <c r="I365" s="1" t="s">
        <v>11543</v>
      </c>
      <c r="J365" s="1" t="s">
        <v>11542</v>
      </c>
      <c r="K365" s="1" t="s">
        <v>11541</v>
      </c>
      <c r="L365" s="1">
        <v>32.241582000000001</v>
      </c>
      <c r="M365" s="1">
        <v>74.884366</v>
      </c>
      <c r="N365" s="1">
        <v>72</v>
      </c>
      <c r="O365" s="12" t="s">
        <v>11468</v>
      </c>
      <c r="P365" s="1">
        <v>0.92</v>
      </c>
      <c r="Q365" s="1" t="s">
        <v>294</v>
      </c>
      <c r="R365" s="1">
        <v>360</v>
      </c>
      <c r="S365" s="1">
        <v>200</v>
      </c>
      <c r="T365" s="1">
        <v>250</v>
      </c>
      <c r="U365" s="1">
        <v>9</v>
      </c>
      <c r="V365" s="1">
        <v>0</v>
      </c>
      <c r="W365" s="1">
        <v>13</v>
      </c>
      <c r="X365" s="47">
        <v>10100917460010</v>
      </c>
      <c r="Y365" s="1">
        <v>300000</v>
      </c>
      <c r="Z365" s="12" t="s">
        <v>1324</v>
      </c>
      <c r="AA365" s="1">
        <v>200000</v>
      </c>
      <c r="AB365" s="1">
        <v>200000</v>
      </c>
      <c r="AC365" s="1">
        <v>210000</v>
      </c>
      <c r="AD365" s="1">
        <v>0</v>
      </c>
      <c r="AE365" s="1">
        <v>0</v>
      </c>
      <c r="AF365" s="1">
        <v>90000</v>
      </c>
      <c r="AG365" s="12" t="s">
        <v>7571</v>
      </c>
      <c r="AH365" s="1">
        <v>300000</v>
      </c>
      <c r="AI365" s="1">
        <v>300000</v>
      </c>
      <c r="AJ365" s="1">
        <v>0</v>
      </c>
      <c r="AK365" s="5" t="s">
        <v>38</v>
      </c>
      <c r="AL365" s="5" t="s">
        <v>50</v>
      </c>
    </row>
    <row r="366" spans="1:38" s="18" customFormat="1" ht="60" customHeight="1" x14ac:dyDescent="0.25">
      <c r="A366" s="1">
        <v>182</v>
      </c>
      <c r="B366" s="1" t="s">
        <v>5914</v>
      </c>
      <c r="C366" s="1" t="s">
        <v>1302</v>
      </c>
      <c r="D366" s="1" t="s">
        <v>1310</v>
      </c>
      <c r="E366" s="1" t="s">
        <v>11537</v>
      </c>
      <c r="F366" s="1" t="s">
        <v>11540</v>
      </c>
      <c r="G366" s="1">
        <v>8</v>
      </c>
      <c r="H366" s="1" t="s">
        <v>11539</v>
      </c>
      <c r="I366" s="1" t="s">
        <v>3525</v>
      </c>
      <c r="J366" s="1" t="s">
        <v>11538</v>
      </c>
      <c r="K366" s="1" t="s">
        <v>11537</v>
      </c>
      <c r="L366" s="1">
        <v>32.146113</v>
      </c>
      <c r="M366" s="1">
        <v>75.028459999999995</v>
      </c>
      <c r="N366" s="1">
        <v>56</v>
      </c>
      <c r="O366" s="1" t="s">
        <v>11536</v>
      </c>
      <c r="P366" s="1">
        <v>0.92</v>
      </c>
      <c r="Q366" s="1" t="s">
        <v>1229</v>
      </c>
      <c r="R366" s="1">
        <v>300</v>
      </c>
      <c r="S366" s="1">
        <v>200</v>
      </c>
      <c r="T366" s="1">
        <v>305</v>
      </c>
      <c r="U366" s="1">
        <v>9</v>
      </c>
      <c r="V366" s="1">
        <v>0</v>
      </c>
      <c r="W366" s="1">
        <v>0</v>
      </c>
      <c r="X366" s="47">
        <v>32667103929713</v>
      </c>
      <c r="Y366" s="1">
        <v>300000</v>
      </c>
      <c r="Z366" s="12" t="s">
        <v>11535</v>
      </c>
      <c r="AA366" s="1">
        <v>200000</v>
      </c>
      <c r="AB366" s="1">
        <v>200000</v>
      </c>
      <c r="AC366" s="1">
        <v>210000</v>
      </c>
      <c r="AD366" s="1">
        <v>0</v>
      </c>
      <c r="AE366" s="1">
        <v>60000</v>
      </c>
      <c r="AF366" s="1">
        <v>30000</v>
      </c>
      <c r="AG366" s="12" t="s">
        <v>11534</v>
      </c>
      <c r="AH366" s="1">
        <v>300000</v>
      </c>
      <c r="AI366" s="1">
        <v>300000</v>
      </c>
      <c r="AJ366" s="1">
        <v>0</v>
      </c>
      <c r="AK366" s="5" t="s">
        <v>38</v>
      </c>
      <c r="AL366" s="5" t="s">
        <v>50</v>
      </c>
    </row>
    <row r="367" spans="1:38" s="18" customFormat="1" ht="60" customHeight="1" x14ac:dyDescent="0.25">
      <c r="A367" s="1">
        <f t="shared" si="42"/>
        <v>183</v>
      </c>
      <c r="B367" s="1" t="s">
        <v>5914</v>
      </c>
      <c r="C367" s="1" t="s">
        <v>1302</v>
      </c>
      <c r="D367" s="1" t="s">
        <v>1310</v>
      </c>
      <c r="E367" s="1" t="s">
        <v>11530</v>
      </c>
      <c r="F367" s="1" t="s">
        <v>11533</v>
      </c>
      <c r="G367" s="1">
        <v>5</v>
      </c>
      <c r="H367" s="1" t="s">
        <v>11532</v>
      </c>
      <c r="I367" s="1" t="s">
        <v>11531</v>
      </c>
      <c r="J367" s="1" t="s">
        <v>5691</v>
      </c>
      <c r="K367" s="1" t="s">
        <v>11530</v>
      </c>
      <c r="L367" s="1">
        <v>32.178980000000003</v>
      </c>
      <c r="M367" s="1">
        <v>75.125308000000004</v>
      </c>
      <c r="N367" s="1">
        <v>56</v>
      </c>
      <c r="O367" s="12" t="s">
        <v>9271</v>
      </c>
      <c r="P367" s="1">
        <v>0.92</v>
      </c>
      <c r="Q367" s="1" t="s">
        <v>294</v>
      </c>
      <c r="R367" s="1">
        <v>360</v>
      </c>
      <c r="S367" s="1">
        <v>200</v>
      </c>
      <c r="T367" s="1">
        <v>262</v>
      </c>
      <c r="U367" s="1">
        <v>9</v>
      </c>
      <c r="V367" s="1">
        <v>0</v>
      </c>
      <c r="W367" s="1">
        <v>10</v>
      </c>
      <c r="X367" s="47">
        <v>8631007726062</v>
      </c>
      <c r="Y367" s="1">
        <v>300000</v>
      </c>
      <c r="Z367" s="12" t="s">
        <v>9271</v>
      </c>
      <c r="AA367" s="1">
        <v>200000</v>
      </c>
      <c r="AB367" s="1">
        <v>200000</v>
      </c>
      <c r="AC367" s="1">
        <v>210000</v>
      </c>
      <c r="AD367" s="1">
        <v>0</v>
      </c>
      <c r="AE367" s="1">
        <v>60000</v>
      </c>
      <c r="AF367" s="1">
        <v>30000</v>
      </c>
      <c r="AG367" s="12" t="s">
        <v>11529</v>
      </c>
      <c r="AH367" s="1">
        <v>300000</v>
      </c>
      <c r="AI367" s="1">
        <v>300000</v>
      </c>
      <c r="AJ367" s="1">
        <v>0</v>
      </c>
      <c r="AK367" s="5" t="s">
        <v>38</v>
      </c>
      <c r="AL367" s="5" t="s">
        <v>50</v>
      </c>
    </row>
    <row r="368" spans="1:38" s="18" customFormat="1" ht="60" customHeight="1" x14ac:dyDescent="0.25">
      <c r="A368" s="1">
        <v>183</v>
      </c>
      <c r="B368" s="1" t="s">
        <v>5914</v>
      </c>
      <c r="C368" s="1" t="s">
        <v>1302</v>
      </c>
      <c r="D368" s="1" t="s">
        <v>1310</v>
      </c>
      <c r="E368" s="1" t="s">
        <v>11528</v>
      </c>
      <c r="F368" s="1" t="s">
        <v>11527</v>
      </c>
      <c r="G368" s="1">
        <v>6</v>
      </c>
      <c r="H368" s="1" t="s">
        <v>11526</v>
      </c>
      <c r="I368" s="1" t="s">
        <v>11525</v>
      </c>
      <c r="J368" s="1" t="s">
        <v>11524</v>
      </c>
      <c r="K368" s="1" t="s">
        <v>11523</v>
      </c>
      <c r="L368" s="1">
        <v>32.226512999999997</v>
      </c>
      <c r="M368" s="1">
        <v>75.234046000000006</v>
      </c>
      <c r="N368" s="1">
        <v>80</v>
      </c>
      <c r="O368" s="12" t="s">
        <v>7561</v>
      </c>
      <c r="P368" s="1">
        <v>0.92</v>
      </c>
      <c r="Q368" s="1" t="s">
        <v>294</v>
      </c>
      <c r="R368" s="1">
        <v>360</v>
      </c>
      <c r="S368" s="1">
        <v>200</v>
      </c>
      <c r="T368" s="1">
        <v>262</v>
      </c>
      <c r="U368" s="1">
        <v>9</v>
      </c>
      <c r="V368" s="1">
        <v>0</v>
      </c>
      <c r="W368" s="1">
        <v>12</v>
      </c>
      <c r="X368" s="47">
        <v>607203571140</v>
      </c>
      <c r="Y368" s="1">
        <v>300000</v>
      </c>
      <c r="Z368" s="12" t="s">
        <v>5679</v>
      </c>
      <c r="AA368" s="1">
        <v>200000</v>
      </c>
      <c r="AB368" s="1">
        <v>200000</v>
      </c>
      <c r="AC368" s="1">
        <v>210000</v>
      </c>
      <c r="AD368" s="1">
        <v>0</v>
      </c>
      <c r="AE368" s="1">
        <v>0</v>
      </c>
      <c r="AF368" s="1">
        <v>900000</v>
      </c>
      <c r="AG368" s="12" t="s">
        <v>11522</v>
      </c>
      <c r="AH368" s="1">
        <v>300000</v>
      </c>
      <c r="AI368" s="1">
        <v>300000</v>
      </c>
      <c r="AJ368" s="1">
        <v>0</v>
      </c>
      <c r="AK368" s="5" t="s">
        <v>38</v>
      </c>
      <c r="AL368" s="5" t="s">
        <v>50</v>
      </c>
    </row>
    <row r="369" spans="1:38" s="18" customFormat="1" ht="60" customHeight="1" x14ac:dyDescent="0.25">
      <c r="A369" s="1">
        <f t="shared" si="42"/>
        <v>184</v>
      </c>
      <c r="B369" s="1" t="s">
        <v>11509</v>
      </c>
      <c r="C369" s="1" t="s">
        <v>1302</v>
      </c>
      <c r="D369" s="1" t="s">
        <v>1310</v>
      </c>
      <c r="E369" s="1" t="s">
        <v>11517</v>
      </c>
      <c r="F369" s="1" t="s">
        <v>11521</v>
      </c>
      <c r="G369" s="1">
        <v>5</v>
      </c>
      <c r="H369" s="1" t="s">
        <v>11520</v>
      </c>
      <c r="I369" s="1" t="s">
        <v>11519</v>
      </c>
      <c r="J369" s="12" t="s">
        <v>11518</v>
      </c>
      <c r="K369" s="1" t="s">
        <v>11517</v>
      </c>
      <c r="L369" s="1">
        <v>32.057847000000002</v>
      </c>
      <c r="M369" s="1">
        <v>75.006487000000007</v>
      </c>
      <c r="N369" s="1">
        <v>96</v>
      </c>
      <c r="O369" s="12" t="s">
        <v>11467</v>
      </c>
      <c r="P369" s="1">
        <v>0.92</v>
      </c>
      <c r="Q369" s="1" t="s">
        <v>11516</v>
      </c>
      <c r="R369" s="1">
        <v>360</v>
      </c>
      <c r="S369" s="1">
        <v>184</v>
      </c>
      <c r="T369" s="1">
        <v>185</v>
      </c>
      <c r="U369" s="1">
        <v>10</v>
      </c>
      <c r="V369" s="1">
        <v>10</v>
      </c>
      <c r="W369" s="1">
        <v>0</v>
      </c>
      <c r="X369" s="47">
        <v>8367903907603</v>
      </c>
      <c r="Y369" s="1">
        <v>300000</v>
      </c>
      <c r="Z369" s="12" t="s">
        <v>11467</v>
      </c>
      <c r="AA369" s="1">
        <v>200000</v>
      </c>
      <c r="AB369" s="1">
        <v>200000</v>
      </c>
      <c r="AC369" s="1">
        <v>210000</v>
      </c>
      <c r="AD369" s="1">
        <v>0</v>
      </c>
      <c r="AE369" s="1">
        <v>0</v>
      </c>
      <c r="AF369" s="1">
        <v>90000</v>
      </c>
      <c r="AG369" s="12" t="s">
        <v>9637</v>
      </c>
      <c r="AH369" s="1">
        <v>300000</v>
      </c>
      <c r="AI369" s="1">
        <v>300000</v>
      </c>
      <c r="AJ369" s="1">
        <v>0</v>
      </c>
      <c r="AK369" s="5" t="s">
        <v>38</v>
      </c>
      <c r="AL369" s="5" t="s">
        <v>50</v>
      </c>
    </row>
    <row r="370" spans="1:38" s="18" customFormat="1" ht="60" customHeight="1" x14ac:dyDescent="0.25">
      <c r="A370" s="1">
        <v>184</v>
      </c>
      <c r="B370" s="1" t="s">
        <v>11515</v>
      </c>
      <c r="C370" s="1" t="s">
        <v>1302</v>
      </c>
      <c r="D370" s="1" t="s">
        <v>1302</v>
      </c>
      <c r="E370" s="1" t="s">
        <v>11510</v>
      </c>
      <c r="F370" s="1" t="s">
        <v>11514</v>
      </c>
      <c r="G370" s="1">
        <v>5</v>
      </c>
      <c r="H370" s="1" t="s">
        <v>11513</v>
      </c>
      <c r="I370" s="1" t="s">
        <v>11512</v>
      </c>
      <c r="J370" s="12" t="s">
        <v>11511</v>
      </c>
      <c r="K370" s="1" t="s">
        <v>11510</v>
      </c>
      <c r="L370" s="1">
        <v>32.198509999999999</v>
      </c>
      <c r="M370" s="1">
        <v>74.862920000000003</v>
      </c>
      <c r="N370" s="1">
        <v>128</v>
      </c>
      <c r="O370" s="12" t="s">
        <v>11468</v>
      </c>
      <c r="P370" s="1">
        <v>0.92</v>
      </c>
      <c r="Q370" s="1" t="s">
        <v>294</v>
      </c>
      <c r="R370" s="1">
        <v>200</v>
      </c>
      <c r="S370" s="1">
        <v>200</v>
      </c>
      <c r="T370" s="1">
        <v>200</v>
      </c>
      <c r="U370" s="1">
        <v>9</v>
      </c>
      <c r="V370" s="1">
        <v>0</v>
      </c>
      <c r="W370" s="1">
        <v>3</v>
      </c>
      <c r="X370" s="47">
        <v>602025576400010</v>
      </c>
      <c r="Y370" s="1">
        <v>300000</v>
      </c>
      <c r="Z370" s="12" t="s">
        <v>11467</v>
      </c>
      <c r="AA370" s="1">
        <v>200000</v>
      </c>
      <c r="AB370" s="1">
        <v>200000</v>
      </c>
      <c r="AC370" s="1">
        <v>210000</v>
      </c>
      <c r="AD370" s="1">
        <v>0</v>
      </c>
      <c r="AE370" s="1">
        <v>0</v>
      </c>
      <c r="AF370" s="1">
        <v>90000</v>
      </c>
      <c r="AG370" s="12" t="s">
        <v>7547</v>
      </c>
      <c r="AH370" s="1">
        <v>300000</v>
      </c>
      <c r="AI370" s="1">
        <v>300000</v>
      </c>
      <c r="AJ370" s="1">
        <v>0</v>
      </c>
      <c r="AK370" s="5" t="s">
        <v>38</v>
      </c>
      <c r="AL370" s="5" t="s">
        <v>50</v>
      </c>
    </row>
    <row r="371" spans="1:38" s="18" customFormat="1" ht="60" customHeight="1" x14ac:dyDescent="0.25">
      <c r="A371" s="1">
        <f t="shared" si="42"/>
        <v>185</v>
      </c>
      <c r="B371" s="1" t="s">
        <v>11509</v>
      </c>
      <c r="C371" s="1" t="s">
        <v>1302</v>
      </c>
      <c r="D371" s="1" t="s">
        <v>1302</v>
      </c>
      <c r="E371" s="1" t="s">
        <v>1304</v>
      </c>
      <c r="F371" s="1" t="s">
        <v>1304</v>
      </c>
      <c r="G371" s="1">
        <v>6</v>
      </c>
      <c r="H371" s="1" t="s">
        <v>11508</v>
      </c>
      <c r="I371" s="1" t="s">
        <v>11507</v>
      </c>
      <c r="J371" s="1" t="s">
        <v>11506</v>
      </c>
      <c r="K371" s="1" t="s">
        <v>1304</v>
      </c>
      <c r="L371" s="1">
        <v>32.155818799999999</v>
      </c>
      <c r="M371" s="1">
        <v>74.958322199999998</v>
      </c>
      <c r="N371" s="1">
        <v>48</v>
      </c>
      <c r="O371" s="12" t="s">
        <v>11468</v>
      </c>
      <c r="P371" s="1">
        <v>0.92</v>
      </c>
      <c r="Q371" s="1" t="s">
        <v>294</v>
      </c>
      <c r="R371" s="1">
        <v>200</v>
      </c>
      <c r="S371" s="1">
        <v>200</v>
      </c>
      <c r="T371" s="1">
        <v>200</v>
      </c>
      <c r="U371" s="1">
        <v>9</v>
      </c>
      <c r="V371" s="1">
        <v>0</v>
      </c>
      <c r="W371" s="1">
        <v>5</v>
      </c>
      <c r="X371" s="47">
        <v>36153191011653</v>
      </c>
      <c r="Y371" s="1">
        <v>300000</v>
      </c>
      <c r="Z371" s="12" t="s">
        <v>11467</v>
      </c>
      <c r="AA371" s="1">
        <v>200000</v>
      </c>
      <c r="AB371" s="1">
        <v>200000</v>
      </c>
      <c r="AC371" s="1">
        <v>210000</v>
      </c>
      <c r="AD371" s="1">
        <v>0</v>
      </c>
      <c r="AE371" s="1">
        <v>0</v>
      </c>
      <c r="AF371" s="1">
        <v>90000</v>
      </c>
      <c r="AG371" s="12" t="s">
        <v>11311</v>
      </c>
      <c r="AH371" s="1">
        <v>300000</v>
      </c>
      <c r="AI371" s="1">
        <v>300000</v>
      </c>
      <c r="AJ371" s="1">
        <v>0</v>
      </c>
      <c r="AK371" s="5" t="s">
        <v>38</v>
      </c>
      <c r="AL371" s="1" t="s">
        <v>50</v>
      </c>
    </row>
    <row r="372" spans="1:38" s="18" customFormat="1" ht="60" customHeight="1" x14ac:dyDescent="0.25">
      <c r="A372" s="1">
        <v>185</v>
      </c>
      <c r="B372" s="1" t="s">
        <v>5914</v>
      </c>
      <c r="C372" s="1" t="s">
        <v>1302</v>
      </c>
      <c r="D372" s="1" t="s">
        <v>1302</v>
      </c>
      <c r="E372" s="1" t="s">
        <v>11502</v>
      </c>
      <c r="F372" s="1" t="s">
        <v>1304</v>
      </c>
      <c r="G372" s="1">
        <v>5</v>
      </c>
      <c r="H372" s="1" t="s">
        <v>11505</v>
      </c>
      <c r="I372" s="1" t="s">
        <v>11504</v>
      </c>
      <c r="J372" s="1" t="s">
        <v>11503</v>
      </c>
      <c r="K372" s="1" t="s">
        <v>11502</v>
      </c>
      <c r="L372" s="1">
        <v>32.18844</v>
      </c>
      <c r="M372" s="1">
        <v>74.915369999999996</v>
      </c>
      <c r="N372" s="1">
        <v>88</v>
      </c>
      <c r="O372" s="12" t="s">
        <v>11468</v>
      </c>
      <c r="P372" s="1">
        <v>0.94</v>
      </c>
      <c r="Q372" s="1" t="s">
        <v>294</v>
      </c>
      <c r="R372" s="1">
        <v>200</v>
      </c>
      <c r="S372" s="1">
        <v>200</v>
      </c>
      <c r="T372" s="1">
        <v>200</v>
      </c>
      <c r="U372" s="1">
        <v>9</v>
      </c>
      <c r="V372" s="1">
        <v>0</v>
      </c>
      <c r="W372" s="1">
        <v>6</v>
      </c>
      <c r="X372" s="47">
        <v>90098101761301</v>
      </c>
      <c r="Y372" s="1">
        <v>300000</v>
      </c>
      <c r="Z372" s="12" t="s">
        <v>11467</v>
      </c>
      <c r="AA372" s="1">
        <v>200000</v>
      </c>
      <c r="AB372" s="1">
        <v>200000</v>
      </c>
      <c r="AC372" s="1">
        <v>210000</v>
      </c>
      <c r="AD372" s="1">
        <v>0</v>
      </c>
      <c r="AE372" s="1">
        <v>0</v>
      </c>
      <c r="AF372" s="1">
        <v>90000</v>
      </c>
      <c r="AG372" s="12" t="s">
        <v>9637</v>
      </c>
      <c r="AH372" s="1">
        <v>300000</v>
      </c>
      <c r="AI372" s="1">
        <v>300000</v>
      </c>
      <c r="AJ372" s="1">
        <v>0</v>
      </c>
      <c r="AK372" s="5" t="s">
        <v>38</v>
      </c>
      <c r="AL372" s="5" t="s">
        <v>50</v>
      </c>
    </row>
    <row r="373" spans="1:38" s="18" customFormat="1" ht="60" customHeight="1" x14ac:dyDescent="0.25">
      <c r="A373" s="1">
        <f t="shared" si="42"/>
        <v>186</v>
      </c>
      <c r="B373" s="1" t="s">
        <v>5914</v>
      </c>
      <c r="C373" s="1" t="s">
        <v>1302</v>
      </c>
      <c r="D373" s="1" t="s">
        <v>1318</v>
      </c>
      <c r="E373" s="1" t="s">
        <v>11497</v>
      </c>
      <c r="F373" s="1" t="s">
        <v>11501</v>
      </c>
      <c r="G373" s="1">
        <v>5</v>
      </c>
      <c r="H373" s="1" t="s">
        <v>11500</v>
      </c>
      <c r="I373" s="1" t="s">
        <v>11499</v>
      </c>
      <c r="J373" s="1" t="s">
        <v>11498</v>
      </c>
      <c r="K373" s="1" t="s">
        <v>11497</v>
      </c>
      <c r="L373" s="1">
        <v>32.438028000000003</v>
      </c>
      <c r="M373" s="1" t="s">
        <v>11496</v>
      </c>
      <c r="N373" s="1">
        <v>96</v>
      </c>
      <c r="O373" s="12" t="s">
        <v>11495</v>
      </c>
      <c r="P373" s="1">
        <v>0.92</v>
      </c>
      <c r="Q373" s="1" t="s">
        <v>294</v>
      </c>
      <c r="R373" s="1">
        <v>200</v>
      </c>
      <c r="S373" s="1">
        <v>200</v>
      </c>
      <c r="T373" s="1">
        <v>200</v>
      </c>
      <c r="U373" s="1">
        <v>9</v>
      </c>
      <c r="V373" s="1">
        <v>0</v>
      </c>
      <c r="W373" s="1">
        <v>7</v>
      </c>
      <c r="X373" s="47">
        <v>3219000003080</v>
      </c>
      <c r="Y373" s="1">
        <v>300000</v>
      </c>
      <c r="Z373" s="12" t="s">
        <v>11495</v>
      </c>
      <c r="AA373" s="1">
        <v>200000</v>
      </c>
      <c r="AB373" s="1">
        <v>200000</v>
      </c>
      <c r="AC373" s="1">
        <v>210000</v>
      </c>
      <c r="AD373" s="1">
        <v>0</v>
      </c>
      <c r="AE373" s="1">
        <v>0</v>
      </c>
      <c r="AF373" s="1">
        <v>90000</v>
      </c>
      <c r="AG373" s="12" t="s">
        <v>11311</v>
      </c>
      <c r="AH373" s="1">
        <v>300000</v>
      </c>
      <c r="AI373" s="1">
        <v>300000</v>
      </c>
      <c r="AJ373" s="1">
        <v>0</v>
      </c>
      <c r="AK373" s="5" t="s">
        <v>38</v>
      </c>
      <c r="AL373" s="1" t="s">
        <v>50</v>
      </c>
    </row>
    <row r="374" spans="1:38" s="18" customFormat="1" ht="60" customHeight="1" x14ac:dyDescent="0.25">
      <c r="A374" s="1">
        <v>186</v>
      </c>
      <c r="B374" s="1" t="s">
        <v>5914</v>
      </c>
      <c r="C374" s="1" t="s">
        <v>1302</v>
      </c>
      <c r="D374" s="1" t="s">
        <v>1310</v>
      </c>
      <c r="E374" s="1" t="s">
        <v>11490</v>
      </c>
      <c r="F374" s="1" t="s">
        <v>11494</v>
      </c>
      <c r="G374" s="1">
        <v>5</v>
      </c>
      <c r="H374" s="1" t="s">
        <v>11493</v>
      </c>
      <c r="I374" s="1" t="s">
        <v>11492</v>
      </c>
      <c r="J374" s="1" t="s">
        <v>11491</v>
      </c>
      <c r="K374" s="1" t="s">
        <v>11490</v>
      </c>
      <c r="L374" s="1">
        <v>32.221665799999997</v>
      </c>
      <c r="M374" s="1">
        <v>75.276848299999997</v>
      </c>
      <c r="N374" s="1">
        <v>96</v>
      </c>
      <c r="O374" s="12" t="s">
        <v>7561</v>
      </c>
      <c r="P374" s="1">
        <v>0.91</v>
      </c>
      <c r="Q374" s="1" t="s">
        <v>294</v>
      </c>
      <c r="R374" s="1">
        <v>200</v>
      </c>
      <c r="S374" s="1">
        <v>200</v>
      </c>
      <c r="T374" s="1">
        <v>200</v>
      </c>
      <c r="U374" s="1">
        <v>9</v>
      </c>
      <c r="V374" s="1">
        <v>0</v>
      </c>
      <c r="W374" s="1">
        <v>4</v>
      </c>
      <c r="X374" s="47">
        <v>6.07203577141084E+16</v>
      </c>
      <c r="Y374" s="1">
        <v>300000</v>
      </c>
      <c r="Z374" s="12" t="s">
        <v>5679</v>
      </c>
      <c r="AA374" s="1">
        <v>200000</v>
      </c>
      <c r="AB374" s="1">
        <v>200000</v>
      </c>
      <c r="AC374" s="1">
        <v>210000</v>
      </c>
      <c r="AD374" s="1">
        <v>0</v>
      </c>
      <c r="AE374" s="1">
        <v>0</v>
      </c>
      <c r="AF374" s="1">
        <v>90000</v>
      </c>
      <c r="AG374" s="12" t="s">
        <v>9637</v>
      </c>
      <c r="AH374" s="1">
        <v>300000</v>
      </c>
      <c r="AI374" s="1">
        <v>300000</v>
      </c>
      <c r="AJ374" s="1">
        <v>0</v>
      </c>
      <c r="AK374" s="5" t="s">
        <v>38</v>
      </c>
      <c r="AL374" s="1" t="s">
        <v>50</v>
      </c>
    </row>
    <row r="375" spans="1:38" s="18" customFormat="1" ht="60" customHeight="1" x14ac:dyDescent="0.25">
      <c r="A375" s="1">
        <f t="shared" si="42"/>
        <v>187</v>
      </c>
      <c r="B375" s="1" t="s">
        <v>5914</v>
      </c>
      <c r="C375" s="1" t="s">
        <v>1302</v>
      </c>
      <c r="D375" s="1" t="s">
        <v>1310</v>
      </c>
      <c r="E375" s="1" t="s">
        <v>11485</v>
      </c>
      <c r="F375" s="1" t="s">
        <v>11489</v>
      </c>
      <c r="G375" s="1">
        <v>5</v>
      </c>
      <c r="H375" s="1" t="s">
        <v>11488</v>
      </c>
      <c r="I375" s="1" t="s">
        <v>11487</v>
      </c>
      <c r="J375" s="1" t="s">
        <v>11486</v>
      </c>
      <c r="K375" s="1" t="s">
        <v>11485</v>
      </c>
      <c r="L375" s="1">
        <v>32.167999000000002</v>
      </c>
      <c r="M375" s="1">
        <v>74.920141000000001</v>
      </c>
      <c r="N375" s="1">
        <v>80</v>
      </c>
      <c r="O375" s="12" t="s">
        <v>11484</v>
      </c>
      <c r="P375" s="1">
        <v>0.91</v>
      </c>
      <c r="Q375" s="1" t="s">
        <v>355</v>
      </c>
      <c r="R375" s="1">
        <v>175</v>
      </c>
      <c r="S375" s="1">
        <v>175</v>
      </c>
      <c r="T375" s="1">
        <v>175</v>
      </c>
      <c r="U375" s="1">
        <v>0</v>
      </c>
      <c r="V375" s="1">
        <v>0</v>
      </c>
      <c r="W375" s="1">
        <v>3</v>
      </c>
      <c r="X375" s="47">
        <v>14747981293801</v>
      </c>
      <c r="Y375" s="1">
        <v>300000</v>
      </c>
      <c r="Z375" s="12" t="s">
        <v>11467</v>
      </c>
      <c r="AA375" s="1">
        <v>200000</v>
      </c>
      <c r="AB375" s="1">
        <v>200000</v>
      </c>
      <c r="AC375" s="1">
        <v>2100000</v>
      </c>
      <c r="AD375" s="1">
        <v>0</v>
      </c>
      <c r="AE375" s="1">
        <v>0</v>
      </c>
      <c r="AF375" s="1">
        <v>90000</v>
      </c>
      <c r="AG375" s="12" t="s">
        <v>11483</v>
      </c>
      <c r="AH375" s="1">
        <v>300000</v>
      </c>
      <c r="AI375" s="1">
        <v>300000</v>
      </c>
      <c r="AJ375" s="1">
        <v>0</v>
      </c>
      <c r="AK375" s="5" t="s">
        <v>38</v>
      </c>
      <c r="AL375" s="1" t="s">
        <v>50</v>
      </c>
    </row>
    <row r="376" spans="1:38" s="18" customFormat="1" ht="60" customHeight="1" x14ac:dyDescent="0.25">
      <c r="A376" s="1">
        <v>187</v>
      </c>
      <c r="B376" s="1" t="s">
        <v>5914</v>
      </c>
      <c r="C376" s="1" t="s">
        <v>1302</v>
      </c>
      <c r="D376" s="1" t="s">
        <v>1310</v>
      </c>
      <c r="E376" s="1" t="s">
        <v>9652</v>
      </c>
      <c r="F376" s="1" t="s">
        <v>5706</v>
      </c>
      <c r="G376" s="1">
        <v>6</v>
      </c>
      <c r="H376" s="1" t="s">
        <v>11482</v>
      </c>
      <c r="I376" s="1" t="s">
        <v>11481</v>
      </c>
      <c r="J376" s="1" t="s">
        <v>11480</v>
      </c>
      <c r="K376" s="1" t="s">
        <v>9652</v>
      </c>
      <c r="L376" s="1">
        <v>32.270433400000002</v>
      </c>
      <c r="M376" s="1">
        <v>75.322045399999993</v>
      </c>
      <c r="N376" s="1">
        <v>120</v>
      </c>
      <c r="O376" s="12" t="s">
        <v>7561</v>
      </c>
      <c r="P376" s="1">
        <v>0.92</v>
      </c>
      <c r="Q376" s="1" t="s">
        <v>294</v>
      </c>
      <c r="R376" s="1">
        <v>200</v>
      </c>
      <c r="S376" s="1">
        <v>200</v>
      </c>
      <c r="T376" s="1">
        <v>200</v>
      </c>
      <c r="U376" s="1">
        <v>9</v>
      </c>
      <c r="V376" s="1">
        <v>0</v>
      </c>
      <c r="W376" s="1">
        <v>7</v>
      </c>
      <c r="X376" s="47">
        <v>6.0720357714108304E+16</v>
      </c>
      <c r="Y376" s="1">
        <v>300000</v>
      </c>
      <c r="Z376" s="12" t="s">
        <v>9637</v>
      </c>
      <c r="AA376" s="1">
        <v>200000</v>
      </c>
      <c r="AB376" s="1">
        <v>200000</v>
      </c>
      <c r="AC376" s="1">
        <v>210000</v>
      </c>
      <c r="AD376" s="1">
        <v>0</v>
      </c>
      <c r="AE376" s="1">
        <v>0</v>
      </c>
      <c r="AF376" s="1">
        <v>90000</v>
      </c>
      <c r="AG376" s="12" t="s">
        <v>9637</v>
      </c>
      <c r="AH376" s="1">
        <v>300000</v>
      </c>
      <c r="AI376" s="1">
        <v>300000</v>
      </c>
      <c r="AJ376" s="1">
        <v>0</v>
      </c>
      <c r="AK376" s="5" t="s">
        <v>38</v>
      </c>
      <c r="AL376" s="1" t="s">
        <v>50</v>
      </c>
    </row>
    <row r="377" spans="1:38" s="18" customFormat="1" ht="60" customHeight="1" x14ac:dyDescent="0.25">
      <c r="A377" s="1">
        <f t="shared" si="42"/>
        <v>188</v>
      </c>
      <c r="B377" s="1" t="s">
        <v>5914</v>
      </c>
      <c r="C377" s="1" t="s">
        <v>1302</v>
      </c>
      <c r="D377" s="1" t="s">
        <v>1310</v>
      </c>
      <c r="E377" s="1" t="s">
        <v>11475</v>
      </c>
      <c r="F377" s="1" t="s">
        <v>11479</v>
      </c>
      <c r="G377" s="1">
        <v>5</v>
      </c>
      <c r="H377" s="1" t="s">
        <v>11478</v>
      </c>
      <c r="I377" s="1" t="s">
        <v>11477</v>
      </c>
      <c r="J377" s="1" t="s">
        <v>11476</v>
      </c>
      <c r="K377" s="1" t="s">
        <v>11475</v>
      </c>
      <c r="L377" s="1">
        <v>32.342317999999999</v>
      </c>
      <c r="M377" s="1">
        <v>75.086027000000001</v>
      </c>
      <c r="N377" s="1">
        <v>96</v>
      </c>
      <c r="O377" s="12" t="s">
        <v>7561</v>
      </c>
      <c r="P377" s="1">
        <v>0.92</v>
      </c>
      <c r="Q377" s="1" t="s">
        <v>1229</v>
      </c>
      <c r="R377" s="1">
        <v>200</v>
      </c>
      <c r="S377" s="1">
        <v>200</v>
      </c>
      <c r="T377" s="1">
        <v>200</v>
      </c>
      <c r="U377" s="1">
        <v>0</v>
      </c>
      <c r="V377" s="1">
        <v>0</v>
      </c>
      <c r="W377" s="1">
        <v>5</v>
      </c>
      <c r="X377" s="47">
        <v>1650081006532010</v>
      </c>
      <c r="Y377" s="1">
        <v>300000</v>
      </c>
      <c r="Z377" s="12" t="s">
        <v>5679</v>
      </c>
      <c r="AA377" s="1">
        <v>200000</v>
      </c>
      <c r="AB377" s="1">
        <v>200000</v>
      </c>
      <c r="AC377" s="1">
        <v>210000</v>
      </c>
      <c r="AD377" s="1">
        <v>0</v>
      </c>
      <c r="AE377" s="1">
        <v>0</v>
      </c>
      <c r="AF377" s="1">
        <v>90000</v>
      </c>
      <c r="AG377" s="12" t="s">
        <v>11474</v>
      </c>
      <c r="AH377" s="1">
        <v>300000</v>
      </c>
      <c r="AI377" s="1">
        <v>300000</v>
      </c>
      <c r="AJ377" s="1">
        <v>0</v>
      </c>
      <c r="AK377" s="5" t="s">
        <v>38</v>
      </c>
      <c r="AL377" s="1" t="s">
        <v>50</v>
      </c>
    </row>
    <row r="378" spans="1:38" s="18" customFormat="1" ht="60" customHeight="1" x14ac:dyDescent="0.25">
      <c r="A378" s="1">
        <v>188</v>
      </c>
      <c r="B378" s="1" t="s">
        <v>5914</v>
      </c>
      <c r="C378" s="1" t="s">
        <v>1302</v>
      </c>
      <c r="D378" s="1" t="s">
        <v>1302</v>
      </c>
      <c r="E378" s="1" t="s">
        <v>11469</v>
      </c>
      <c r="F378" s="1" t="s">
        <v>11473</v>
      </c>
      <c r="G378" s="1">
        <v>5</v>
      </c>
      <c r="H378" s="1" t="s">
        <v>11472</v>
      </c>
      <c r="I378" s="1" t="s">
        <v>11471</v>
      </c>
      <c r="J378" s="1" t="s">
        <v>11470</v>
      </c>
      <c r="K378" s="1" t="s">
        <v>11469</v>
      </c>
      <c r="L378" s="1">
        <v>32.167251999999998</v>
      </c>
      <c r="M378" s="1">
        <v>74.732617000000005</v>
      </c>
      <c r="N378" s="1">
        <v>72</v>
      </c>
      <c r="O378" s="12" t="s">
        <v>11468</v>
      </c>
      <c r="P378" s="1">
        <v>0.92</v>
      </c>
      <c r="Q378" s="1" t="s">
        <v>294</v>
      </c>
      <c r="R378" s="1">
        <v>360</v>
      </c>
      <c r="S378" s="1">
        <v>200</v>
      </c>
      <c r="T378" s="1">
        <v>200</v>
      </c>
      <c r="U378" s="1">
        <v>9</v>
      </c>
      <c r="V378" s="1">
        <v>0</v>
      </c>
      <c r="W378" s="1">
        <v>4</v>
      </c>
      <c r="X378" s="47">
        <v>225001008084643</v>
      </c>
      <c r="Y378" s="1">
        <v>300000</v>
      </c>
      <c r="Z378" s="40" t="s">
        <v>11467</v>
      </c>
      <c r="AA378" s="1">
        <v>200000</v>
      </c>
      <c r="AB378" s="1">
        <v>200000</v>
      </c>
      <c r="AC378" s="1">
        <v>210000</v>
      </c>
      <c r="AD378" s="1">
        <v>0</v>
      </c>
      <c r="AE378" s="1">
        <v>60000</v>
      </c>
      <c r="AF378" s="1">
        <v>30000</v>
      </c>
      <c r="AG378" s="1" t="s">
        <v>11339</v>
      </c>
      <c r="AH378" s="1">
        <v>300000</v>
      </c>
      <c r="AI378" s="1">
        <v>300000</v>
      </c>
      <c r="AJ378" s="1">
        <v>0</v>
      </c>
      <c r="AK378" s="5" t="s">
        <v>38</v>
      </c>
      <c r="AL378" s="1" t="s">
        <v>50</v>
      </c>
    </row>
    <row r="379" spans="1:38" s="18" customFormat="1" ht="60" customHeight="1" x14ac:dyDescent="0.25">
      <c r="A379" s="1">
        <f t="shared" si="42"/>
        <v>189</v>
      </c>
      <c r="B379" s="1" t="s">
        <v>5914</v>
      </c>
      <c r="C379" s="1" t="s">
        <v>1302</v>
      </c>
      <c r="D379" s="1" t="s">
        <v>1302</v>
      </c>
      <c r="E379" s="1" t="s">
        <v>5722</v>
      </c>
      <c r="F379" s="1" t="s">
        <v>11466</v>
      </c>
      <c r="G379" s="1">
        <v>5</v>
      </c>
      <c r="H379" s="1" t="s">
        <v>11465</v>
      </c>
      <c r="I379" s="1" t="s">
        <v>11464</v>
      </c>
      <c r="J379" s="1" t="s">
        <v>11463</v>
      </c>
      <c r="K379" s="1" t="s">
        <v>5722</v>
      </c>
      <c r="L379" s="1">
        <v>32.062353999999999</v>
      </c>
      <c r="M379" s="1">
        <v>74.889686999999995</v>
      </c>
      <c r="N379" s="1">
        <v>128</v>
      </c>
      <c r="O379" s="12" t="s">
        <v>11462</v>
      </c>
      <c r="P379" s="1">
        <v>0.92</v>
      </c>
      <c r="Q379" s="1" t="s">
        <v>294</v>
      </c>
      <c r="R379" s="1">
        <v>450</v>
      </c>
      <c r="S379" s="1">
        <v>350</v>
      </c>
      <c r="T379" s="1">
        <v>200</v>
      </c>
      <c r="U379" s="1">
        <v>0</v>
      </c>
      <c r="V379" s="1">
        <v>0</v>
      </c>
      <c r="W379" s="1">
        <v>3</v>
      </c>
      <c r="X379" s="47">
        <v>361462141011684</v>
      </c>
      <c r="Y379" s="1">
        <v>300000</v>
      </c>
      <c r="Z379" s="12" t="s">
        <v>11461</v>
      </c>
      <c r="AA379" s="1">
        <v>200000</v>
      </c>
      <c r="AB379" s="1">
        <v>200000</v>
      </c>
      <c r="AC379" s="1">
        <v>210000</v>
      </c>
      <c r="AD379" s="1">
        <v>0</v>
      </c>
      <c r="AE379" s="1">
        <v>0</v>
      </c>
      <c r="AF379" s="1">
        <v>90000</v>
      </c>
      <c r="AG379" s="12" t="s">
        <v>7571</v>
      </c>
      <c r="AH379" s="1">
        <v>300000</v>
      </c>
      <c r="AI379" s="1">
        <v>300000</v>
      </c>
      <c r="AJ379" s="1">
        <v>0</v>
      </c>
      <c r="AK379" s="5" t="s">
        <v>38</v>
      </c>
      <c r="AL379" s="1" t="s">
        <v>50</v>
      </c>
    </row>
    <row r="380" spans="1:38" s="18" customFormat="1" ht="60" customHeight="1" x14ac:dyDescent="0.25">
      <c r="A380" s="1">
        <v>189</v>
      </c>
      <c r="B380" s="1" t="s">
        <v>5914</v>
      </c>
      <c r="C380" s="1" t="s">
        <v>1302</v>
      </c>
      <c r="D380" s="1" t="s">
        <v>1302</v>
      </c>
      <c r="E380" s="1" t="s">
        <v>1339</v>
      </c>
      <c r="F380" s="1" t="s">
        <v>1339</v>
      </c>
      <c r="G380" s="1">
        <v>8</v>
      </c>
      <c r="H380" s="1" t="s">
        <v>11460</v>
      </c>
      <c r="I380" s="1" t="s">
        <v>11459</v>
      </c>
      <c r="J380" s="1" t="s">
        <v>11458</v>
      </c>
      <c r="K380" s="1" t="s">
        <v>1339</v>
      </c>
      <c r="L380" s="1">
        <v>32.080092</v>
      </c>
      <c r="M380" s="1">
        <v>74.931365</v>
      </c>
      <c r="N380" s="1">
        <v>64</v>
      </c>
      <c r="O380" s="12" t="s">
        <v>1867</v>
      </c>
      <c r="P380" s="1">
        <v>0.92</v>
      </c>
      <c r="Q380" s="1" t="s">
        <v>1229</v>
      </c>
      <c r="R380" s="1">
        <v>200</v>
      </c>
      <c r="S380" s="1">
        <v>200</v>
      </c>
      <c r="T380" s="1">
        <v>200</v>
      </c>
      <c r="U380" s="1">
        <v>9</v>
      </c>
      <c r="V380" s="1">
        <v>0</v>
      </c>
      <c r="W380" s="1">
        <v>1</v>
      </c>
      <c r="X380" s="47">
        <v>54887000060555</v>
      </c>
      <c r="Y380" s="1">
        <v>300000</v>
      </c>
      <c r="Z380" s="12" t="s">
        <v>11457</v>
      </c>
      <c r="AA380" s="1">
        <v>200000</v>
      </c>
      <c r="AB380" s="1">
        <v>200000</v>
      </c>
      <c r="AC380" s="1">
        <v>210000</v>
      </c>
      <c r="AD380" s="1">
        <v>0</v>
      </c>
      <c r="AE380" s="1">
        <v>60000</v>
      </c>
      <c r="AF380" s="1">
        <v>30000</v>
      </c>
      <c r="AG380" s="12" t="s">
        <v>11456</v>
      </c>
      <c r="AH380" s="1">
        <v>300000</v>
      </c>
      <c r="AI380" s="1">
        <v>300000</v>
      </c>
      <c r="AJ380" s="1">
        <v>0</v>
      </c>
      <c r="AK380" s="5" t="s">
        <v>38</v>
      </c>
      <c r="AL380" s="1" t="s">
        <v>50</v>
      </c>
    </row>
    <row r="381" spans="1:38" s="18" customFormat="1" ht="60" customHeight="1" x14ac:dyDescent="0.25">
      <c r="A381" s="1">
        <f t="shared" si="42"/>
        <v>190</v>
      </c>
      <c r="B381" s="1" t="s">
        <v>5914</v>
      </c>
      <c r="C381" s="1" t="s">
        <v>1383</v>
      </c>
      <c r="D381" s="1" t="s">
        <v>1384</v>
      </c>
      <c r="E381" s="1" t="s">
        <v>11451</v>
      </c>
      <c r="F381" s="1" t="s">
        <v>11455</v>
      </c>
      <c r="G381" s="5">
        <v>5</v>
      </c>
      <c r="H381" s="5" t="s">
        <v>11454</v>
      </c>
      <c r="I381" s="1" t="s">
        <v>11453</v>
      </c>
      <c r="J381" s="1" t="s">
        <v>11452</v>
      </c>
      <c r="K381" s="1" t="s">
        <v>11451</v>
      </c>
      <c r="L381" s="1">
        <v>29.436150000000001</v>
      </c>
      <c r="M381" s="1">
        <v>70.602519999999998</v>
      </c>
      <c r="N381" s="1">
        <v>320</v>
      </c>
      <c r="O381" s="1" t="s">
        <v>1805</v>
      </c>
      <c r="P381" s="1">
        <v>0.88</v>
      </c>
      <c r="Q381" s="1" t="s">
        <v>355</v>
      </c>
      <c r="R381" s="1">
        <v>350</v>
      </c>
      <c r="S381" s="1">
        <v>175</v>
      </c>
      <c r="T381" s="1">
        <v>175</v>
      </c>
      <c r="U381" s="1">
        <v>3</v>
      </c>
      <c r="V381" s="1">
        <v>3</v>
      </c>
      <c r="W381" s="1">
        <v>1</v>
      </c>
      <c r="X381" s="47">
        <v>3113301000009820</v>
      </c>
      <c r="Y381" s="1">
        <v>300000</v>
      </c>
      <c r="Z381" s="1" t="s">
        <v>11388</v>
      </c>
      <c r="AA381" s="71">
        <v>146000</v>
      </c>
      <c r="AB381" s="1">
        <v>100000</v>
      </c>
      <c r="AC381" s="1">
        <v>210000</v>
      </c>
      <c r="AD381" s="1">
        <v>85000</v>
      </c>
      <c r="AE381" s="1">
        <v>60000</v>
      </c>
      <c r="AF381" s="1">
        <v>30000</v>
      </c>
      <c r="AG381" s="1" t="s">
        <v>11450</v>
      </c>
      <c r="AH381" s="1">
        <v>300000</v>
      </c>
      <c r="AI381" s="1">
        <v>300000</v>
      </c>
      <c r="AJ381" s="5" t="s">
        <v>38</v>
      </c>
      <c r="AK381" s="5" t="s">
        <v>38</v>
      </c>
      <c r="AL381" s="1" t="s">
        <v>50</v>
      </c>
    </row>
    <row r="382" spans="1:38" s="18" customFormat="1" ht="60" customHeight="1" x14ac:dyDescent="0.25">
      <c r="A382" s="1">
        <v>190</v>
      </c>
      <c r="B382" s="1" t="s">
        <v>5914</v>
      </c>
      <c r="C382" s="1" t="s">
        <v>1383</v>
      </c>
      <c r="D382" s="1" t="s">
        <v>1384</v>
      </c>
      <c r="E382" s="1" t="s">
        <v>11446</v>
      </c>
      <c r="F382" s="1" t="s">
        <v>9583</v>
      </c>
      <c r="G382" s="5">
        <v>5</v>
      </c>
      <c r="H382" s="5" t="s">
        <v>11449</v>
      </c>
      <c r="I382" s="1" t="s">
        <v>11448</v>
      </c>
      <c r="J382" s="1" t="s">
        <v>11447</v>
      </c>
      <c r="K382" s="1" t="s">
        <v>11446</v>
      </c>
      <c r="L382" s="1">
        <v>29.617656499999999</v>
      </c>
      <c r="M382" s="1">
        <v>70.649963</v>
      </c>
      <c r="N382" s="1">
        <v>208</v>
      </c>
      <c r="O382" s="1" t="s">
        <v>11401</v>
      </c>
      <c r="P382" s="1">
        <v>0.88</v>
      </c>
      <c r="Q382" s="1" t="s">
        <v>355</v>
      </c>
      <c r="R382" s="1">
        <v>366</v>
      </c>
      <c r="S382" s="1">
        <v>183</v>
      </c>
      <c r="T382" s="1">
        <v>183</v>
      </c>
      <c r="U382" s="1">
        <v>0</v>
      </c>
      <c r="V382" s="1">
        <v>2</v>
      </c>
      <c r="W382" s="1">
        <v>1</v>
      </c>
      <c r="X382" s="47">
        <v>3113301000009790</v>
      </c>
      <c r="Y382" s="1">
        <v>300000</v>
      </c>
      <c r="Z382" s="1" t="s">
        <v>11383</v>
      </c>
      <c r="AA382" s="71">
        <v>146000</v>
      </c>
      <c r="AB382" s="1">
        <f t="shared" ref="AB382:AB397" si="43">AA382*0.7</f>
        <v>102200</v>
      </c>
      <c r="AC382" s="1">
        <v>210000</v>
      </c>
      <c r="AD382" s="1">
        <f t="shared" ref="AD382:AD387" si="44">AA382*0.3</f>
        <v>43800</v>
      </c>
      <c r="AE382" s="1">
        <v>0</v>
      </c>
      <c r="AF382" s="1">
        <v>90000</v>
      </c>
      <c r="AG382" s="1" t="s">
        <v>11441</v>
      </c>
      <c r="AH382" s="1">
        <v>300000</v>
      </c>
      <c r="AI382" s="1">
        <v>300000</v>
      </c>
      <c r="AJ382" s="5" t="s">
        <v>38</v>
      </c>
      <c r="AK382" s="5" t="s">
        <v>38</v>
      </c>
      <c r="AL382" s="1" t="s">
        <v>50</v>
      </c>
    </row>
    <row r="383" spans="1:38" s="18" customFormat="1" ht="60" customHeight="1" x14ac:dyDescent="0.25">
      <c r="A383" s="1">
        <f t="shared" si="42"/>
        <v>191</v>
      </c>
      <c r="B383" s="1" t="s">
        <v>5914</v>
      </c>
      <c r="C383" s="1" t="s">
        <v>1383</v>
      </c>
      <c r="D383" s="1" t="s">
        <v>1384</v>
      </c>
      <c r="E383" s="1" t="s">
        <v>11442</v>
      </c>
      <c r="F383" s="1" t="s">
        <v>9583</v>
      </c>
      <c r="G383" s="5">
        <v>5</v>
      </c>
      <c r="H383" s="5" t="s">
        <v>11445</v>
      </c>
      <c r="I383" s="1" t="s">
        <v>11444</v>
      </c>
      <c r="J383" s="1" t="s">
        <v>11443</v>
      </c>
      <c r="K383" s="1" t="s">
        <v>11442</v>
      </c>
      <c r="L383" s="1">
        <v>29.623139999999999</v>
      </c>
      <c r="M383" s="1">
        <v>70.26885</v>
      </c>
      <c r="N383" s="1">
        <v>208</v>
      </c>
      <c r="O383" s="1" t="s">
        <v>1805</v>
      </c>
      <c r="P383" s="1">
        <v>0.81</v>
      </c>
      <c r="Q383" s="1" t="s">
        <v>355</v>
      </c>
      <c r="R383" s="1">
        <v>356</v>
      </c>
      <c r="S383" s="1">
        <v>178</v>
      </c>
      <c r="T383" s="1">
        <v>178</v>
      </c>
      <c r="U383" s="1">
        <v>2</v>
      </c>
      <c r="V383" s="1">
        <v>3</v>
      </c>
      <c r="W383" s="1">
        <v>1</v>
      </c>
      <c r="X383" s="47">
        <v>3113301000009860</v>
      </c>
      <c r="Y383" s="1">
        <v>300000</v>
      </c>
      <c r="Z383" s="1" t="s">
        <v>7343</v>
      </c>
      <c r="AA383" s="71">
        <v>146000</v>
      </c>
      <c r="AB383" s="1">
        <f t="shared" si="43"/>
        <v>102200</v>
      </c>
      <c r="AC383" s="1">
        <v>210000</v>
      </c>
      <c r="AD383" s="1">
        <f t="shared" si="44"/>
        <v>43800</v>
      </c>
      <c r="AE383" s="1">
        <v>0</v>
      </c>
      <c r="AF383" s="1">
        <v>90000</v>
      </c>
      <c r="AG383" s="1" t="s">
        <v>11441</v>
      </c>
      <c r="AH383" s="1">
        <v>300000</v>
      </c>
      <c r="AI383" s="1">
        <v>300000</v>
      </c>
      <c r="AJ383" s="5" t="s">
        <v>38</v>
      </c>
      <c r="AK383" s="5" t="s">
        <v>38</v>
      </c>
      <c r="AL383" s="1" t="s">
        <v>50</v>
      </c>
    </row>
    <row r="384" spans="1:38" s="18" customFormat="1" ht="60" customHeight="1" x14ac:dyDescent="0.25">
      <c r="A384" s="1">
        <v>191</v>
      </c>
      <c r="B384" s="1" t="s">
        <v>5914</v>
      </c>
      <c r="C384" s="1" t="s">
        <v>1383</v>
      </c>
      <c r="D384" s="1" t="s">
        <v>1403</v>
      </c>
      <c r="E384" s="1" t="s">
        <v>11385</v>
      </c>
      <c r="F384" s="1" t="s">
        <v>11385</v>
      </c>
      <c r="G384" s="5">
        <v>8</v>
      </c>
      <c r="H384" s="5" t="s">
        <v>11440</v>
      </c>
      <c r="I384" s="1" t="s">
        <v>11439</v>
      </c>
      <c r="J384" s="1" t="s">
        <v>11438</v>
      </c>
      <c r="K384" s="1" t="s">
        <v>11385</v>
      </c>
      <c r="L384" s="1">
        <v>28.805713999999998</v>
      </c>
      <c r="M384" s="1">
        <v>69.877735000000001</v>
      </c>
      <c r="N384" s="1">
        <v>56</v>
      </c>
      <c r="O384" s="1" t="s">
        <v>11436</v>
      </c>
      <c r="P384" s="1" t="s">
        <v>11437</v>
      </c>
      <c r="Q384" s="1" t="s">
        <v>355</v>
      </c>
      <c r="R384" s="1">
        <v>350</v>
      </c>
      <c r="S384" s="1">
        <v>175</v>
      </c>
      <c r="T384" s="1">
        <v>175</v>
      </c>
      <c r="U384" s="1">
        <v>3</v>
      </c>
      <c r="V384" s="1">
        <v>3</v>
      </c>
      <c r="W384" s="1">
        <v>1</v>
      </c>
      <c r="X384" s="47">
        <v>3206301000004940</v>
      </c>
      <c r="Y384" s="1">
        <v>300000</v>
      </c>
      <c r="Z384" s="1" t="s">
        <v>11436</v>
      </c>
      <c r="AA384" s="71">
        <v>146000</v>
      </c>
      <c r="AB384" s="1">
        <f t="shared" si="43"/>
        <v>102200</v>
      </c>
      <c r="AC384" s="1">
        <v>210000</v>
      </c>
      <c r="AD384" s="1">
        <f t="shared" si="44"/>
        <v>43800</v>
      </c>
      <c r="AE384" s="1">
        <v>0</v>
      </c>
      <c r="AF384" s="1">
        <v>90000</v>
      </c>
      <c r="AG384" s="1" t="s">
        <v>11374</v>
      </c>
      <c r="AH384" s="1">
        <v>300000</v>
      </c>
      <c r="AI384" s="1">
        <v>300000</v>
      </c>
      <c r="AJ384" s="5" t="s">
        <v>38</v>
      </c>
      <c r="AK384" s="5" t="s">
        <v>38</v>
      </c>
      <c r="AL384" s="1" t="s">
        <v>50</v>
      </c>
    </row>
    <row r="385" spans="1:38" s="18" customFormat="1" ht="60" customHeight="1" x14ac:dyDescent="0.25">
      <c r="A385" s="1">
        <f t="shared" si="42"/>
        <v>192</v>
      </c>
      <c r="B385" s="1" t="s">
        <v>5914</v>
      </c>
      <c r="C385" s="1" t="s">
        <v>1383</v>
      </c>
      <c r="D385" s="1" t="s">
        <v>1403</v>
      </c>
      <c r="E385" s="1" t="s">
        <v>11377</v>
      </c>
      <c r="F385" s="1" t="s">
        <v>11381</v>
      </c>
      <c r="G385" s="5">
        <v>5</v>
      </c>
      <c r="H385" s="5" t="s">
        <v>11435</v>
      </c>
      <c r="I385" s="1" t="s">
        <v>11434</v>
      </c>
      <c r="J385" s="1" t="s">
        <v>11433</v>
      </c>
      <c r="K385" s="1" t="s">
        <v>11377</v>
      </c>
      <c r="L385" s="1">
        <v>28.738211</v>
      </c>
      <c r="M385" s="1">
        <v>69.816135000000003</v>
      </c>
      <c r="N385" s="1">
        <v>264</v>
      </c>
      <c r="O385" s="1" t="s">
        <v>11401</v>
      </c>
      <c r="P385" s="1">
        <v>1.41</v>
      </c>
      <c r="Q385" s="1" t="s">
        <v>355</v>
      </c>
      <c r="R385" s="1">
        <v>292</v>
      </c>
      <c r="S385" s="1">
        <v>146</v>
      </c>
      <c r="T385" s="1">
        <v>146</v>
      </c>
      <c r="U385" s="1">
        <v>3</v>
      </c>
      <c r="V385" s="1">
        <v>3</v>
      </c>
      <c r="W385" s="1">
        <v>1</v>
      </c>
      <c r="X385" s="47">
        <v>3206301000004870</v>
      </c>
      <c r="Y385" s="1">
        <v>300000</v>
      </c>
      <c r="Z385" s="1" t="s">
        <v>11383</v>
      </c>
      <c r="AA385" s="71">
        <v>146000</v>
      </c>
      <c r="AB385" s="1">
        <f t="shared" si="43"/>
        <v>102200</v>
      </c>
      <c r="AC385" s="1">
        <v>210000</v>
      </c>
      <c r="AD385" s="1">
        <f t="shared" si="44"/>
        <v>43800</v>
      </c>
      <c r="AE385" s="1">
        <v>60000</v>
      </c>
      <c r="AF385" s="1">
        <v>30000</v>
      </c>
      <c r="AG385" s="1" t="s">
        <v>11382</v>
      </c>
      <c r="AH385" s="1">
        <v>300000</v>
      </c>
      <c r="AI385" s="1">
        <v>300000</v>
      </c>
      <c r="AJ385" s="5" t="s">
        <v>38</v>
      </c>
      <c r="AK385" s="5" t="s">
        <v>38</v>
      </c>
      <c r="AL385" s="1" t="s">
        <v>50</v>
      </c>
    </row>
    <row r="386" spans="1:38" s="18" customFormat="1" ht="60" customHeight="1" x14ac:dyDescent="0.25">
      <c r="A386" s="1">
        <v>192</v>
      </c>
      <c r="B386" s="1" t="s">
        <v>5914</v>
      </c>
      <c r="C386" s="1" t="s">
        <v>1383</v>
      </c>
      <c r="D386" s="1" t="s">
        <v>1403</v>
      </c>
      <c r="E386" s="1" t="s">
        <v>11385</v>
      </c>
      <c r="F386" s="1" t="s">
        <v>11385</v>
      </c>
      <c r="G386" s="5">
        <v>5</v>
      </c>
      <c r="H386" s="5" t="s">
        <v>5774</v>
      </c>
      <c r="I386" s="1" t="s">
        <v>11432</v>
      </c>
      <c r="J386" s="1" t="s">
        <v>5776</v>
      </c>
      <c r="K386" s="1" t="s">
        <v>11385</v>
      </c>
      <c r="L386" s="1">
        <v>28.804689</v>
      </c>
      <c r="M386" s="1">
        <v>69.872390999999993</v>
      </c>
      <c r="N386" s="1">
        <v>264</v>
      </c>
      <c r="O386" s="1" t="s">
        <v>11401</v>
      </c>
      <c r="P386" s="1">
        <v>1.41</v>
      </c>
      <c r="Q386" s="1" t="s">
        <v>355</v>
      </c>
      <c r="R386" s="1">
        <v>292</v>
      </c>
      <c r="S386" s="1">
        <v>146</v>
      </c>
      <c r="T386" s="1">
        <v>146</v>
      </c>
      <c r="U386" s="1">
        <v>3</v>
      </c>
      <c r="V386" s="1">
        <v>3</v>
      </c>
      <c r="W386" s="1">
        <v>1</v>
      </c>
      <c r="X386" s="47">
        <v>3206301000004910</v>
      </c>
      <c r="Y386" s="1">
        <v>300000</v>
      </c>
      <c r="Z386" s="1" t="s">
        <v>11383</v>
      </c>
      <c r="AA386" s="71">
        <v>146000</v>
      </c>
      <c r="AB386" s="1">
        <f t="shared" si="43"/>
        <v>102200</v>
      </c>
      <c r="AC386" s="1">
        <v>210000</v>
      </c>
      <c r="AD386" s="1">
        <f t="shared" si="44"/>
        <v>43800</v>
      </c>
      <c r="AE386" s="1">
        <v>60000</v>
      </c>
      <c r="AF386" s="1">
        <v>30000</v>
      </c>
      <c r="AG386" s="1" t="s">
        <v>11382</v>
      </c>
      <c r="AH386" s="1">
        <v>300000</v>
      </c>
      <c r="AI386" s="1">
        <v>300000</v>
      </c>
      <c r="AJ386" s="5" t="s">
        <v>38</v>
      </c>
      <c r="AK386" s="5" t="s">
        <v>38</v>
      </c>
      <c r="AL386" s="1" t="s">
        <v>50</v>
      </c>
    </row>
    <row r="387" spans="1:38" s="18" customFormat="1" ht="60" customHeight="1" x14ac:dyDescent="0.25">
      <c r="A387" s="1">
        <f t="shared" si="42"/>
        <v>193</v>
      </c>
      <c r="B387" s="1" t="s">
        <v>5914</v>
      </c>
      <c r="C387" s="1" t="s">
        <v>1383</v>
      </c>
      <c r="D387" s="1" t="s">
        <v>1403</v>
      </c>
      <c r="E387" s="1" t="s">
        <v>11377</v>
      </c>
      <c r="F387" s="1" t="s">
        <v>11381</v>
      </c>
      <c r="G387" s="5">
        <v>5</v>
      </c>
      <c r="H387" s="5" t="s">
        <v>11431</v>
      </c>
      <c r="I387" s="1" t="s">
        <v>11430</v>
      </c>
      <c r="J387" s="1" t="s">
        <v>11429</v>
      </c>
      <c r="K387" s="1" t="s">
        <v>11377</v>
      </c>
      <c r="L387" s="1">
        <v>28.799561000000001</v>
      </c>
      <c r="M387" s="1">
        <v>69.871601999999996</v>
      </c>
      <c r="N387" s="1">
        <v>280</v>
      </c>
      <c r="O387" s="1" t="s">
        <v>6020</v>
      </c>
      <c r="P387" s="1">
        <v>1.41</v>
      </c>
      <c r="Q387" s="1" t="s">
        <v>355</v>
      </c>
      <c r="R387" s="1">
        <v>284</v>
      </c>
      <c r="S387" s="1">
        <v>142</v>
      </c>
      <c r="T387" s="1">
        <v>142</v>
      </c>
      <c r="U387" s="1">
        <v>5</v>
      </c>
      <c r="V387" s="1">
        <v>5</v>
      </c>
      <c r="W387" s="1">
        <v>1</v>
      </c>
      <c r="X387" s="47">
        <v>3206301000004870</v>
      </c>
      <c r="Y387" s="1">
        <v>300000</v>
      </c>
      <c r="Z387" s="1" t="s">
        <v>11383</v>
      </c>
      <c r="AA387" s="71">
        <v>146000</v>
      </c>
      <c r="AB387" s="1">
        <f t="shared" si="43"/>
        <v>102200</v>
      </c>
      <c r="AC387" s="1">
        <v>210000</v>
      </c>
      <c r="AD387" s="1">
        <f t="shared" si="44"/>
        <v>43800</v>
      </c>
      <c r="AE387" s="1">
        <v>60000</v>
      </c>
      <c r="AF387" s="1">
        <v>30000</v>
      </c>
      <c r="AG387" s="1" t="s">
        <v>11382</v>
      </c>
      <c r="AH387" s="1">
        <v>300000</v>
      </c>
      <c r="AI387" s="1">
        <v>300000</v>
      </c>
      <c r="AJ387" s="5" t="s">
        <v>38</v>
      </c>
      <c r="AK387" s="5" t="s">
        <v>38</v>
      </c>
      <c r="AL387" s="1" t="s">
        <v>50</v>
      </c>
    </row>
    <row r="388" spans="1:38" s="18" customFormat="1" ht="60" customHeight="1" x14ac:dyDescent="0.25">
      <c r="A388" s="1">
        <v>193</v>
      </c>
      <c r="B388" s="1" t="s">
        <v>5914</v>
      </c>
      <c r="C388" s="1" t="s">
        <v>1409</v>
      </c>
      <c r="D388" s="1" t="s">
        <v>1383</v>
      </c>
      <c r="E388" s="1" t="s">
        <v>11424</v>
      </c>
      <c r="F388" s="1" t="s">
        <v>11428</v>
      </c>
      <c r="G388" s="1">
        <v>5</v>
      </c>
      <c r="H388" s="5" t="s">
        <v>11427</v>
      </c>
      <c r="I388" s="1" t="s">
        <v>11426</v>
      </c>
      <c r="J388" s="1" t="s">
        <v>11425</v>
      </c>
      <c r="K388" s="1" t="s">
        <v>11424</v>
      </c>
      <c r="L388" s="1">
        <v>29.279573899999999</v>
      </c>
      <c r="M388" s="1">
        <v>70.269147000000004</v>
      </c>
      <c r="N388" s="1">
        <v>432</v>
      </c>
      <c r="O388" s="1" t="s">
        <v>6020</v>
      </c>
      <c r="P388" s="67">
        <v>1.06</v>
      </c>
      <c r="Q388" s="43" t="s">
        <v>355</v>
      </c>
      <c r="R388" s="1">
        <v>332</v>
      </c>
      <c r="S388" s="1">
        <v>166</v>
      </c>
      <c r="T388" s="1">
        <v>163</v>
      </c>
      <c r="U388" s="1">
        <v>10</v>
      </c>
      <c r="V388" s="1" t="s">
        <v>11423</v>
      </c>
      <c r="W388" s="1">
        <v>0</v>
      </c>
      <c r="X388" s="1">
        <v>4262</v>
      </c>
      <c r="Y388" s="1">
        <v>300000</v>
      </c>
      <c r="Z388" s="1" t="s">
        <v>11383</v>
      </c>
      <c r="AA388" s="1">
        <v>200000</v>
      </c>
      <c r="AB388" s="1">
        <f t="shared" si="43"/>
        <v>140000</v>
      </c>
      <c r="AC388" s="1">
        <f t="shared" ref="AC388:AC397" si="45">Y388*0.7</f>
        <v>210000</v>
      </c>
      <c r="AD388" s="1">
        <v>60000</v>
      </c>
      <c r="AE388" s="1">
        <f t="shared" ref="AE388:AE397" si="46">Y388*0.2</f>
        <v>60000</v>
      </c>
      <c r="AF388" s="1">
        <f t="shared" ref="AF388:AF397" si="47">Y388*0.1</f>
        <v>30000</v>
      </c>
      <c r="AG388" s="1" t="s">
        <v>9263</v>
      </c>
      <c r="AH388" s="1">
        <v>300000</v>
      </c>
      <c r="AI388" s="1">
        <f t="shared" ref="AI388:AI397" si="48">AH388</f>
        <v>300000</v>
      </c>
      <c r="AJ388" s="1">
        <v>0</v>
      </c>
      <c r="AK388" s="5" t="s">
        <v>38</v>
      </c>
      <c r="AL388" s="1" t="s">
        <v>50</v>
      </c>
    </row>
    <row r="389" spans="1:38" s="18" customFormat="1" ht="60" customHeight="1" x14ac:dyDescent="0.25">
      <c r="A389" s="1">
        <f t="shared" ref="A389:A433" si="49">A388+1</f>
        <v>194</v>
      </c>
      <c r="B389" s="1" t="s">
        <v>5914</v>
      </c>
      <c r="C389" s="1" t="s">
        <v>1409</v>
      </c>
      <c r="D389" s="1" t="s">
        <v>1383</v>
      </c>
      <c r="E389" s="1" t="s">
        <v>11419</v>
      </c>
      <c r="F389" s="1" t="s">
        <v>11419</v>
      </c>
      <c r="G389" s="1">
        <v>6</v>
      </c>
      <c r="H389" s="5" t="s">
        <v>11422</v>
      </c>
      <c r="I389" s="1" t="s">
        <v>11421</v>
      </c>
      <c r="J389" s="1" t="s">
        <v>11420</v>
      </c>
      <c r="K389" s="1" t="s">
        <v>11419</v>
      </c>
      <c r="L389" s="1">
        <v>29.581211700000001</v>
      </c>
      <c r="M389" s="1">
        <v>70.577939999999998</v>
      </c>
      <c r="N389" s="1">
        <v>280</v>
      </c>
      <c r="O389" s="1" t="s">
        <v>6020</v>
      </c>
      <c r="P389" s="67">
        <v>1.02</v>
      </c>
      <c r="Q389" s="43" t="s">
        <v>355</v>
      </c>
      <c r="R389" s="1">
        <v>464</v>
      </c>
      <c r="S389" s="1">
        <v>232</v>
      </c>
      <c r="T389" s="1">
        <v>184</v>
      </c>
      <c r="U389" s="1">
        <v>6</v>
      </c>
      <c r="V389" s="1" t="s">
        <v>11375</v>
      </c>
      <c r="W389" s="1">
        <v>0</v>
      </c>
      <c r="X389" s="1">
        <v>9801</v>
      </c>
      <c r="Y389" s="1">
        <v>300000</v>
      </c>
      <c r="Z389" s="1" t="s">
        <v>11383</v>
      </c>
      <c r="AA389" s="1">
        <v>200000</v>
      </c>
      <c r="AB389" s="1">
        <f t="shared" si="43"/>
        <v>140000</v>
      </c>
      <c r="AC389" s="1">
        <f t="shared" si="45"/>
        <v>210000</v>
      </c>
      <c r="AD389" s="1">
        <v>60000</v>
      </c>
      <c r="AE389" s="1">
        <f t="shared" si="46"/>
        <v>60000</v>
      </c>
      <c r="AF389" s="1">
        <f t="shared" si="47"/>
        <v>30000</v>
      </c>
      <c r="AG389" s="1" t="s">
        <v>6036</v>
      </c>
      <c r="AH389" s="1">
        <v>300000</v>
      </c>
      <c r="AI389" s="1">
        <f t="shared" si="48"/>
        <v>300000</v>
      </c>
      <c r="AJ389" s="1">
        <v>0</v>
      </c>
      <c r="AK389" s="5" t="s">
        <v>38</v>
      </c>
      <c r="AL389" s="1" t="s">
        <v>50</v>
      </c>
    </row>
    <row r="390" spans="1:38" s="18" customFormat="1" ht="60" customHeight="1" x14ac:dyDescent="0.25">
      <c r="A390" s="1">
        <v>194</v>
      </c>
      <c r="B390" s="1" t="s">
        <v>5914</v>
      </c>
      <c r="C390" s="1" t="s">
        <v>1409</v>
      </c>
      <c r="D390" s="1" t="s">
        <v>1383</v>
      </c>
      <c r="E390" s="1" t="s">
        <v>11395</v>
      </c>
      <c r="F390" s="1" t="s">
        <v>11418</v>
      </c>
      <c r="G390" s="1">
        <v>5</v>
      </c>
      <c r="H390" s="5" t="s">
        <v>6994</v>
      </c>
      <c r="I390" s="1" t="s">
        <v>11417</v>
      </c>
      <c r="J390" s="1" t="s">
        <v>11416</v>
      </c>
      <c r="K390" s="1" t="s">
        <v>11395</v>
      </c>
      <c r="L390" s="1">
        <v>29.766539999999999</v>
      </c>
      <c r="M390" s="1">
        <v>70.767769999999999</v>
      </c>
      <c r="N390" s="1">
        <v>432</v>
      </c>
      <c r="O390" s="1" t="s">
        <v>11415</v>
      </c>
      <c r="P390" s="67">
        <v>1</v>
      </c>
      <c r="Q390" s="43" t="s">
        <v>355</v>
      </c>
      <c r="R390" s="1">
        <v>474</v>
      </c>
      <c r="S390" s="1">
        <v>237</v>
      </c>
      <c r="T390" s="1">
        <v>184</v>
      </c>
      <c r="U390" s="1">
        <v>4</v>
      </c>
      <c r="V390" s="1" t="s">
        <v>11375</v>
      </c>
      <c r="W390" s="1">
        <v>0</v>
      </c>
      <c r="X390" s="1">
        <v>9812</v>
      </c>
      <c r="Y390" s="1">
        <v>300000</v>
      </c>
      <c r="Z390" s="1" t="s">
        <v>11383</v>
      </c>
      <c r="AA390" s="1">
        <v>200000</v>
      </c>
      <c r="AB390" s="1">
        <f t="shared" si="43"/>
        <v>140000</v>
      </c>
      <c r="AC390" s="1">
        <f t="shared" si="45"/>
        <v>210000</v>
      </c>
      <c r="AD390" s="1">
        <v>60000</v>
      </c>
      <c r="AE390" s="1">
        <f t="shared" si="46"/>
        <v>60000</v>
      </c>
      <c r="AF390" s="1">
        <f t="shared" si="47"/>
        <v>30000</v>
      </c>
      <c r="AG390" s="1" t="s">
        <v>11414</v>
      </c>
      <c r="AH390" s="1">
        <v>300000</v>
      </c>
      <c r="AI390" s="1">
        <f t="shared" si="48"/>
        <v>300000</v>
      </c>
      <c r="AJ390" s="1">
        <v>0</v>
      </c>
      <c r="AK390" s="5" t="s">
        <v>38</v>
      </c>
      <c r="AL390" s="1" t="s">
        <v>50</v>
      </c>
    </row>
    <row r="391" spans="1:38" s="18" customFormat="1" ht="60" customHeight="1" x14ac:dyDescent="0.25">
      <c r="A391" s="1">
        <f t="shared" si="49"/>
        <v>195</v>
      </c>
      <c r="B391" s="1" t="s">
        <v>5914</v>
      </c>
      <c r="C391" s="1" t="s">
        <v>1409</v>
      </c>
      <c r="D391" s="1" t="s">
        <v>1403</v>
      </c>
      <c r="E391" s="1" t="s">
        <v>11409</v>
      </c>
      <c r="F391" s="1" t="s">
        <v>11413</v>
      </c>
      <c r="G391" s="1">
        <v>5</v>
      </c>
      <c r="H391" s="5" t="s">
        <v>11412</v>
      </c>
      <c r="I391" s="1" t="s">
        <v>11411</v>
      </c>
      <c r="J391" s="1" t="s">
        <v>11410</v>
      </c>
      <c r="K391" s="1" t="s">
        <v>11409</v>
      </c>
      <c r="L391" s="1">
        <v>28.905923000000001</v>
      </c>
      <c r="M391" s="1">
        <v>70.269147000000004</v>
      </c>
      <c r="N391" s="1">
        <v>440</v>
      </c>
      <c r="O391" s="1" t="s">
        <v>11388</v>
      </c>
      <c r="P391" s="67">
        <v>1</v>
      </c>
      <c r="Q391" s="43" t="s">
        <v>355</v>
      </c>
      <c r="R391" s="1">
        <f>S391*2</f>
        <v>340</v>
      </c>
      <c r="S391" s="1">
        <v>170</v>
      </c>
      <c r="T391" s="1">
        <v>170</v>
      </c>
      <c r="U391" s="1">
        <v>5</v>
      </c>
      <c r="V391" s="1">
        <v>5</v>
      </c>
      <c r="W391" s="1">
        <v>0</v>
      </c>
      <c r="X391" s="1">
        <v>4960</v>
      </c>
      <c r="Y391" s="1">
        <v>300000</v>
      </c>
      <c r="Z391" s="1" t="s">
        <v>11388</v>
      </c>
      <c r="AA391" s="1">
        <v>200000</v>
      </c>
      <c r="AB391" s="1">
        <f t="shared" si="43"/>
        <v>140000</v>
      </c>
      <c r="AC391" s="1">
        <f t="shared" si="45"/>
        <v>210000</v>
      </c>
      <c r="AD391" s="1">
        <v>60000</v>
      </c>
      <c r="AE391" s="1">
        <f t="shared" si="46"/>
        <v>60000</v>
      </c>
      <c r="AF391" s="1">
        <f t="shared" si="47"/>
        <v>30000</v>
      </c>
      <c r="AG391" s="1" t="s">
        <v>11408</v>
      </c>
      <c r="AH391" s="1">
        <v>300000</v>
      </c>
      <c r="AI391" s="1">
        <f t="shared" si="48"/>
        <v>300000</v>
      </c>
      <c r="AJ391" s="1">
        <v>0</v>
      </c>
      <c r="AK391" s="5" t="s">
        <v>38</v>
      </c>
      <c r="AL391" s="1" t="s">
        <v>50</v>
      </c>
    </row>
    <row r="392" spans="1:38" s="18" customFormat="1" ht="60" customHeight="1" x14ac:dyDescent="0.25">
      <c r="A392" s="1">
        <v>195</v>
      </c>
      <c r="B392" s="1" t="s">
        <v>5914</v>
      </c>
      <c r="C392" s="1" t="s">
        <v>1409</v>
      </c>
      <c r="D392" s="1" t="s">
        <v>1384</v>
      </c>
      <c r="E392" s="1" t="s">
        <v>11405</v>
      </c>
      <c r="F392" s="1" t="s">
        <v>11405</v>
      </c>
      <c r="G392" s="1">
        <v>5</v>
      </c>
      <c r="H392" s="5" t="s">
        <v>967</v>
      </c>
      <c r="I392" s="1" t="s">
        <v>11407</v>
      </c>
      <c r="J392" s="1" t="s">
        <v>11406</v>
      </c>
      <c r="K392" s="1" t="s">
        <v>11405</v>
      </c>
      <c r="L392" s="1">
        <v>29.623139999999999</v>
      </c>
      <c r="M392" s="1">
        <v>70.26885</v>
      </c>
      <c r="N392" s="1">
        <v>240</v>
      </c>
      <c r="O392" s="1" t="s">
        <v>11401</v>
      </c>
      <c r="P392" s="67">
        <v>1.06</v>
      </c>
      <c r="Q392" s="43" t="s">
        <v>355</v>
      </c>
      <c r="R392" s="1">
        <v>468</v>
      </c>
      <c r="S392" s="1">
        <v>234</v>
      </c>
      <c r="T392" s="1">
        <v>183</v>
      </c>
      <c r="U392" s="1">
        <v>5</v>
      </c>
      <c r="V392" s="1" t="s">
        <v>11375</v>
      </c>
      <c r="W392" s="1">
        <v>0</v>
      </c>
      <c r="X392" s="1">
        <v>9784</v>
      </c>
      <c r="Y392" s="1">
        <v>300000</v>
      </c>
      <c r="Z392" s="1" t="s">
        <v>11383</v>
      </c>
      <c r="AA392" s="1">
        <v>200000</v>
      </c>
      <c r="AB392" s="1">
        <f t="shared" si="43"/>
        <v>140000</v>
      </c>
      <c r="AC392" s="1">
        <f t="shared" si="45"/>
        <v>210000</v>
      </c>
      <c r="AD392" s="1">
        <v>60000</v>
      </c>
      <c r="AE392" s="1">
        <f t="shared" si="46"/>
        <v>60000</v>
      </c>
      <c r="AF392" s="1">
        <f t="shared" si="47"/>
        <v>30000</v>
      </c>
      <c r="AG392" s="1" t="s">
        <v>6036</v>
      </c>
      <c r="AH392" s="1">
        <v>300000</v>
      </c>
      <c r="AI392" s="1">
        <f t="shared" si="48"/>
        <v>300000</v>
      </c>
      <c r="AJ392" s="1">
        <v>0</v>
      </c>
      <c r="AK392" s="5" t="s">
        <v>38</v>
      </c>
      <c r="AL392" s="1" t="s">
        <v>50</v>
      </c>
    </row>
    <row r="393" spans="1:38" s="18" customFormat="1" ht="60" customHeight="1" x14ac:dyDescent="0.25">
      <c r="A393" s="1">
        <f t="shared" si="49"/>
        <v>196</v>
      </c>
      <c r="B393" s="1" t="s">
        <v>5914</v>
      </c>
      <c r="C393" s="1" t="s">
        <v>1409</v>
      </c>
      <c r="D393" s="1" t="s">
        <v>1384</v>
      </c>
      <c r="E393" s="1" t="s">
        <v>11402</v>
      </c>
      <c r="F393" s="1" t="s">
        <v>9583</v>
      </c>
      <c r="G393" s="1">
        <v>6</v>
      </c>
      <c r="H393" s="5" t="s">
        <v>3164</v>
      </c>
      <c r="I393" s="1" t="s">
        <v>11404</v>
      </c>
      <c r="J393" s="1" t="s">
        <v>11403</v>
      </c>
      <c r="K393" s="1" t="s">
        <v>11402</v>
      </c>
      <c r="L393" s="1">
        <v>29.7056</v>
      </c>
      <c r="M393" s="1">
        <v>70.345320999999998</v>
      </c>
      <c r="N393" s="1">
        <v>288</v>
      </c>
      <c r="O393" s="1" t="s">
        <v>11401</v>
      </c>
      <c r="P393" s="67">
        <v>1</v>
      </c>
      <c r="Q393" s="43" t="s">
        <v>355</v>
      </c>
      <c r="R393" s="1">
        <f>S393*2</f>
        <v>368</v>
      </c>
      <c r="S393" s="1">
        <v>184</v>
      </c>
      <c r="T393" s="1">
        <v>184</v>
      </c>
      <c r="U393" s="1">
        <v>0</v>
      </c>
      <c r="V393" s="1" t="s">
        <v>11375</v>
      </c>
      <c r="W393" s="1">
        <v>0</v>
      </c>
      <c r="X393" s="1">
        <v>9808</v>
      </c>
      <c r="Y393" s="1">
        <v>300000</v>
      </c>
      <c r="Z393" s="1" t="s">
        <v>11400</v>
      </c>
      <c r="AA393" s="1">
        <v>200000</v>
      </c>
      <c r="AB393" s="1">
        <f t="shared" si="43"/>
        <v>140000</v>
      </c>
      <c r="AC393" s="1">
        <f t="shared" si="45"/>
        <v>210000</v>
      </c>
      <c r="AD393" s="1">
        <v>60000</v>
      </c>
      <c r="AE393" s="1">
        <f t="shared" si="46"/>
        <v>60000</v>
      </c>
      <c r="AF393" s="1">
        <f t="shared" si="47"/>
        <v>30000</v>
      </c>
      <c r="AG393" s="1" t="s">
        <v>11392</v>
      </c>
      <c r="AH393" s="1">
        <v>300000</v>
      </c>
      <c r="AI393" s="1">
        <f t="shared" si="48"/>
        <v>300000</v>
      </c>
      <c r="AJ393" s="1">
        <v>0</v>
      </c>
      <c r="AK393" s="5" t="s">
        <v>38</v>
      </c>
      <c r="AL393" s="1" t="s">
        <v>50</v>
      </c>
    </row>
    <row r="394" spans="1:38" s="18" customFormat="1" ht="60" customHeight="1" x14ac:dyDescent="0.25">
      <c r="A394" s="1">
        <v>196</v>
      </c>
      <c r="B394" s="1" t="s">
        <v>5914</v>
      </c>
      <c r="C394" s="1" t="s">
        <v>1409</v>
      </c>
      <c r="D394" s="1" t="s">
        <v>1384</v>
      </c>
      <c r="E394" s="1" t="s">
        <v>11395</v>
      </c>
      <c r="F394" s="1" t="s">
        <v>11399</v>
      </c>
      <c r="G394" s="1">
        <v>5</v>
      </c>
      <c r="H394" s="5" t="s">
        <v>11398</v>
      </c>
      <c r="I394" s="1" t="s">
        <v>11397</v>
      </c>
      <c r="J394" s="1" t="s">
        <v>11396</v>
      </c>
      <c r="K394" s="1" t="s">
        <v>11395</v>
      </c>
      <c r="L394" s="1">
        <v>29.705404999999999</v>
      </c>
      <c r="M394" s="1">
        <v>70.345468999999994</v>
      </c>
      <c r="N394" s="1">
        <v>160</v>
      </c>
      <c r="O394" s="1" t="s">
        <v>11393</v>
      </c>
      <c r="P394" s="67">
        <v>1.06</v>
      </c>
      <c r="Q394" s="43" t="s">
        <v>355</v>
      </c>
      <c r="R394" s="1">
        <f>S394*2</f>
        <v>360</v>
      </c>
      <c r="S394" s="1">
        <v>180</v>
      </c>
      <c r="T394" s="1">
        <v>180</v>
      </c>
      <c r="U394" s="1">
        <v>2</v>
      </c>
      <c r="V394" s="1" t="s">
        <v>11394</v>
      </c>
      <c r="W394" s="1">
        <v>0</v>
      </c>
      <c r="X394" s="1">
        <v>9914</v>
      </c>
      <c r="Y394" s="1">
        <v>300000</v>
      </c>
      <c r="Z394" s="1" t="s">
        <v>11393</v>
      </c>
      <c r="AA394" s="1">
        <v>200000</v>
      </c>
      <c r="AB394" s="1">
        <f t="shared" si="43"/>
        <v>140000</v>
      </c>
      <c r="AC394" s="1">
        <f t="shared" si="45"/>
        <v>210000</v>
      </c>
      <c r="AD394" s="1">
        <v>60000</v>
      </c>
      <c r="AE394" s="1">
        <f t="shared" si="46"/>
        <v>60000</v>
      </c>
      <c r="AF394" s="1">
        <f t="shared" si="47"/>
        <v>30000</v>
      </c>
      <c r="AG394" s="1" t="s">
        <v>11392</v>
      </c>
      <c r="AH394" s="1">
        <v>300000</v>
      </c>
      <c r="AI394" s="1">
        <f t="shared" si="48"/>
        <v>300000</v>
      </c>
      <c r="AJ394" s="1">
        <v>0</v>
      </c>
      <c r="AK394" s="5" t="s">
        <v>38</v>
      </c>
      <c r="AL394" s="1" t="s">
        <v>50</v>
      </c>
    </row>
    <row r="395" spans="1:38" s="18" customFormat="1" ht="60" customHeight="1" x14ac:dyDescent="0.25">
      <c r="A395" s="1">
        <f t="shared" si="49"/>
        <v>197</v>
      </c>
      <c r="B395" s="1" t="s">
        <v>5914</v>
      </c>
      <c r="C395" s="1" t="s">
        <v>1409</v>
      </c>
      <c r="D395" s="1" t="s">
        <v>1403</v>
      </c>
      <c r="E395" s="1" t="s">
        <v>11385</v>
      </c>
      <c r="F395" s="1" t="s">
        <v>11385</v>
      </c>
      <c r="G395" s="1">
        <v>5</v>
      </c>
      <c r="H395" s="5" t="s">
        <v>11391</v>
      </c>
      <c r="I395" s="1" t="s">
        <v>11390</v>
      </c>
      <c r="J395" s="1" t="s">
        <v>11389</v>
      </c>
      <c r="K395" s="1" t="s">
        <v>11385</v>
      </c>
      <c r="L395" s="1">
        <v>28.776797999999999</v>
      </c>
      <c r="M395" s="1">
        <v>69.881895</v>
      </c>
      <c r="N395" s="1">
        <v>408</v>
      </c>
      <c r="O395" s="1" t="s">
        <v>11376</v>
      </c>
      <c r="P395" s="67">
        <v>1.05</v>
      </c>
      <c r="Q395" s="43" t="s">
        <v>355</v>
      </c>
      <c r="R395" s="1">
        <f>S395*2</f>
        <v>350</v>
      </c>
      <c r="S395" s="1">
        <v>175</v>
      </c>
      <c r="T395" s="1">
        <v>175</v>
      </c>
      <c r="U395" s="1">
        <v>3</v>
      </c>
      <c r="V395" s="1" t="s">
        <v>11384</v>
      </c>
      <c r="W395" s="1">
        <v>0</v>
      </c>
      <c r="X395" s="1">
        <v>4915</v>
      </c>
      <c r="Y395" s="1">
        <v>300000</v>
      </c>
      <c r="Z395" s="1" t="s">
        <v>11388</v>
      </c>
      <c r="AA395" s="1">
        <v>200000</v>
      </c>
      <c r="AB395" s="1">
        <f t="shared" si="43"/>
        <v>140000</v>
      </c>
      <c r="AC395" s="1">
        <f t="shared" si="45"/>
        <v>210000</v>
      </c>
      <c r="AD395" s="1">
        <v>60000</v>
      </c>
      <c r="AE395" s="1">
        <f t="shared" si="46"/>
        <v>60000</v>
      </c>
      <c r="AF395" s="1">
        <f t="shared" si="47"/>
        <v>30000</v>
      </c>
      <c r="AG395" s="1" t="s">
        <v>11374</v>
      </c>
      <c r="AH395" s="1">
        <v>300000</v>
      </c>
      <c r="AI395" s="1">
        <f t="shared" si="48"/>
        <v>300000</v>
      </c>
      <c r="AJ395" s="1">
        <v>0</v>
      </c>
      <c r="AK395" s="5" t="s">
        <v>38</v>
      </c>
      <c r="AL395" s="1" t="s">
        <v>50</v>
      </c>
    </row>
    <row r="396" spans="1:38" s="18" customFormat="1" ht="60" customHeight="1" x14ac:dyDescent="0.25">
      <c r="A396" s="1">
        <v>197</v>
      </c>
      <c r="B396" s="1" t="s">
        <v>5914</v>
      </c>
      <c r="C396" s="1" t="s">
        <v>1409</v>
      </c>
      <c r="D396" s="1" t="s">
        <v>1403</v>
      </c>
      <c r="E396" s="1" t="s">
        <v>11385</v>
      </c>
      <c r="F396" s="1" t="s">
        <v>11385</v>
      </c>
      <c r="G396" s="1">
        <v>6</v>
      </c>
      <c r="H396" s="5" t="s">
        <v>6148</v>
      </c>
      <c r="I396" s="1" t="s">
        <v>11387</v>
      </c>
      <c r="J396" s="1" t="s">
        <v>11386</v>
      </c>
      <c r="K396" s="1" t="s">
        <v>11385</v>
      </c>
      <c r="L396" s="1">
        <v>28.798054</v>
      </c>
      <c r="M396" s="1">
        <v>69.875969999999995</v>
      </c>
      <c r="N396" s="1">
        <v>264</v>
      </c>
      <c r="O396" s="1" t="s">
        <v>6020</v>
      </c>
      <c r="P396" s="67">
        <v>1</v>
      </c>
      <c r="Q396" s="43" t="s">
        <v>355</v>
      </c>
      <c r="R396" s="1">
        <v>398</v>
      </c>
      <c r="S396" s="1">
        <v>199</v>
      </c>
      <c r="T396" s="1">
        <v>146</v>
      </c>
      <c r="U396" s="1">
        <v>6</v>
      </c>
      <c r="V396" s="1" t="s">
        <v>11384</v>
      </c>
      <c r="W396" s="1">
        <v>0</v>
      </c>
      <c r="X396" s="1">
        <v>4937</v>
      </c>
      <c r="Y396" s="1">
        <v>300000</v>
      </c>
      <c r="Z396" s="1" t="s">
        <v>11383</v>
      </c>
      <c r="AA396" s="1">
        <v>200000</v>
      </c>
      <c r="AB396" s="1">
        <f t="shared" si="43"/>
        <v>140000</v>
      </c>
      <c r="AC396" s="1">
        <f t="shared" si="45"/>
        <v>210000</v>
      </c>
      <c r="AD396" s="1">
        <v>60000</v>
      </c>
      <c r="AE396" s="1">
        <f t="shared" si="46"/>
        <v>60000</v>
      </c>
      <c r="AF396" s="1">
        <f t="shared" si="47"/>
        <v>30000</v>
      </c>
      <c r="AG396" s="1" t="s">
        <v>11382</v>
      </c>
      <c r="AH396" s="1">
        <v>300000</v>
      </c>
      <c r="AI396" s="1">
        <f t="shared" si="48"/>
        <v>300000</v>
      </c>
      <c r="AJ396" s="1">
        <v>0</v>
      </c>
      <c r="AK396" s="5" t="s">
        <v>38</v>
      </c>
      <c r="AL396" s="1" t="s">
        <v>50</v>
      </c>
    </row>
    <row r="397" spans="1:38" s="18" customFormat="1" ht="60" customHeight="1" x14ac:dyDescent="0.25">
      <c r="A397" s="1">
        <f t="shared" si="49"/>
        <v>198</v>
      </c>
      <c r="B397" s="1" t="s">
        <v>5914</v>
      </c>
      <c r="C397" s="1" t="s">
        <v>1409</v>
      </c>
      <c r="D397" s="1" t="s">
        <v>1403</v>
      </c>
      <c r="E397" s="1" t="s">
        <v>11377</v>
      </c>
      <c r="F397" s="1" t="s">
        <v>11381</v>
      </c>
      <c r="G397" s="1">
        <v>5</v>
      </c>
      <c r="H397" s="5" t="s">
        <v>11380</v>
      </c>
      <c r="I397" s="1" t="s">
        <v>11379</v>
      </c>
      <c r="J397" s="1" t="s">
        <v>11378</v>
      </c>
      <c r="K397" s="1" t="s">
        <v>11377</v>
      </c>
      <c r="L397" s="1">
        <v>28.812183000000001</v>
      </c>
      <c r="M397" s="1">
        <v>69.868431000000001</v>
      </c>
      <c r="N397" s="1">
        <v>240</v>
      </c>
      <c r="O397" s="1" t="s">
        <v>11376</v>
      </c>
      <c r="P397" s="67">
        <v>0.99</v>
      </c>
      <c r="Q397" s="43" t="s">
        <v>355</v>
      </c>
      <c r="R397" s="1">
        <f>S397*2</f>
        <v>366</v>
      </c>
      <c r="S397" s="1">
        <v>183</v>
      </c>
      <c r="T397" s="1">
        <v>183</v>
      </c>
      <c r="U397" s="1">
        <v>0</v>
      </c>
      <c r="V397" s="1" t="s">
        <v>11375</v>
      </c>
      <c r="W397" s="1">
        <v>0</v>
      </c>
      <c r="X397" s="1">
        <v>4985</v>
      </c>
      <c r="Y397" s="1">
        <v>300000</v>
      </c>
      <c r="Z397" s="1" t="s">
        <v>7343</v>
      </c>
      <c r="AA397" s="1">
        <v>200000</v>
      </c>
      <c r="AB397" s="1">
        <f t="shared" si="43"/>
        <v>140000</v>
      </c>
      <c r="AC397" s="1">
        <f t="shared" si="45"/>
        <v>210000</v>
      </c>
      <c r="AD397" s="1">
        <v>60000</v>
      </c>
      <c r="AE397" s="1">
        <f t="shared" si="46"/>
        <v>60000</v>
      </c>
      <c r="AF397" s="1">
        <f t="shared" si="47"/>
        <v>30000</v>
      </c>
      <c r="AG397" s="1" t="s">
        <v>11374</v>
      </c>
      <c r="AH397" s="1">
        <v>300000</v>
      </c>
      <c r="AI397" s="1">
        <f t="shared" si="48"/>
        <v>300000</v>
      </c>
      <c r="AJ397" s="1">
        <v>0</v>
      </c>
      <c r="AK397" s="5" t="s">
        <v>38</v>
      </c>
      <c r="AL397" s="1" t="s">
        <v>50</v>
      </c>
    </row>
    <row r="398" spans="1:38" s="18" customFormat="1" ht="60" customHeight="1" x14ac:dyDescent="0.25">
      <c r="A398" s="1">
        <v>198</v>
      </c>
      <c r="B398" s="1" t="s">
        <v>5914</v>
      </c>
      <c r="C398" s="1" t="s">
        <v>1549</v>
      </c>
      <c r="D398" s="1" t="s">
        <v>1549</v>
      </c>
      <c r="E398" s="1" t="s">
        <v>2811</v>
      </c>
      <c r="F398" s="1" t="s">
        <v>2811</v>
      </c>
      <c r="G398" s="1">
        <v>5</v>
      </c>
      <c r="H398" s="1" t="s">
        <v>11373</v>
      </c>
      <c r="I398" s="1" t="s">
        <v>11372</v>
      </c>
      <c r="J398" s="1" t="s">
        <v>11371</v>
      </c>
      <c r="K398" s="1" t="s">
        <v>11370</v>
      </c>
      <c r="L398" s="1">
        <v>33.435755</v>
      </c>
      <c r="M398" s="1">
        <v>72.993455999999995</v>
      </c>
      <c r="N398" s="86">
        <v>41</v>
      </c>
      <c r="O398" s="12" t="s">
        <v>5839</v>
      </c>
      <c r="P398" s="1">
        <v>0.32</v>
      </c>
      <c r="Q398" s="1" t="s">
        <v>294</v>
      </c>
      <c r="R398" s="1">
        <v>460</v>
      </c>
      <c r="S398" s="1">
        <v>460</v>
      </c>
      <c r="T398" s="1">
        <v>460</v>
      </c>
      <c r="U398" s="1">
        <v>0</v>
      </c>
      <c r="V398" s="1">
        <v>0</v>
      </c>
      <c r="W398" s="1">
        <v>6</v>
      </c>
      <c r="X398" s="87">
        <v>700010002997</v>
      </c>
      <c r="Y398" s="1">
        <v>300000</v>
      </c>
      <c r="Z398" s="1" t="s">
        <v>5839</v>
      </c>
      <c r="AA398" s="1">
        <v>200000</v>
      </c>
      <c r="AB398" s="1">
        <v>140000</v>
      </c>
      <c r="AC398" s="1">
        <v>210000</v>
      </c>
      <c r="AD398" s="1">
        <v>60000</v>
      </c>
      <c r="AE398" s="5">
        <v>60000</v>
      </c>
      <c r="AF398" s="5">
        <v>30000</v>
      </c>
      <c r="AG398" s="12" t="s">
        <v>11369</v>
      </c>
      <c r="AH398" s="5">
        <v>300000</v>
      </c>
      <c r="AI398" s="5">
        <v>300000</v>
      </c>
      <c r="AJ398" s="5" t="s">
        <v>38</v>
      </c>
      <c r="AK398" s="5" t="s">
        <v>38</v>
      </c>
      <c r="AL398" s="5" t="s">
        <v>50</v>
      </c>
    </row>
    <row r="399" spans="1:38" s="18" customFormat="1" ht="60" customHeight="1" x14ac:dyDescent="0.25">
      <c r="A399" s="1">
        <f t="shared" si="49"/>
        <v>199</v>
      </c>
      <c r="B399" s="1" t="s">
        <v>5914</v>
      </c>
      <c r="C399" s="1" t="s">
        <v>1549</v>
      </c>
      <c r="D399" s="1" t="s">
        <v>1549</v>
      </c>
      <c r="E399" s="1" t="s">
        <v>2996</v>
      </c>
      <c r="F399" s="1" t="s">
        <v>2996</v>
      </c>
      <c r="G399" s="1">
        <v>5</v>
      </c>
      <c r="H399" s="1" t="s">
        <v>11368</v>
      </c>
      <c r="I399" s="1" t="s">
        <v>11367</v>
      </c>
      <c r="J399" s="47" t="s">
        <v>11366</v>
      </c>
      <c r="K399" s="1" t="s">
        <v>11365</v>
      </c>
      <c r="L399" s="1">
        <v>33.350692000000002</v>
      </c>
      <c r="M399" s="1">
        <v>72.942335</v>
      </c>
      <c r="N399" s="1">
        <v>96</v>
      </c>
      <c r="O399" s="40">
        <v>44907</v>
      </c>
      <c r="P399" s="1">
        <v>0.52</v>
      </c>
      <c r="Q399" s="1" t="s">
        <v>294</v>
      </c>
      <c r="R399" s="1">
        <v>323</v>
      </c>
      <c r="S399" s="1">
        <v>323</v>
      </c>
      <c r="T399" s="1">
        <v>313</v>
      </c>
      <c r="U399" s="1">
        <v>0</v>
      </c>
      <c r="V399" s="1">
        <v>0</v>
      </c>
      <c r="W399" s="1">
        <v>6</v>
      </c>
      <c r="X399" s="87" t="s">
        <v>11364</v>
      </c>
      <c r="Y399" s="1">
        <v>300000</v>
      </c>
      <c r="Z399" s="7">
        <v>44907</v>
      </c>
      <c r="AA399" s="1">
        <v>200000</v>
      </c>
      <c r="AB399" s="1">
        <v>140000</v>
      </c>
      <c r="AC399" s="1">
        <v>210000</v>
      </c>
      <c r="AD399" s="1">
        <v>60000</v>
      </c>
      <c r="AE399" s="1">
        <v>60000</v>
      </c>
      <c r="AF399" s="1">
        <v>30000</v>
      </c>
      <c r="AG399" s="7">
        <v>45171</v>
      </c>
      <c r="AH399" s="1">
        <v>300000</v>
      </c>
      <c r="AI399" s="1">
        <v>300000</v>
      </c>
      <c r="AJ399" s="1" t="s">
        <v>38</v>
      </c>
      <c r="AK399" s="5" t="s">
        <v>38</v>
      </c>
      <c r="AL399" s="5" t="s">
        <v>50</v>
      </c>
    </row>
    <row r="400" spans="1:38" s="18" customFormat="1" ht="60" customHeight="1" x14ac:dyDescent="0.25">
      <c r="A400" s="1">
        <v>199</v>
      </c>
      <c r="B400" s="1" t="s">
        <v>5914</v>
      </c>
      <c r="C400" s="1" t="s">
        <v>1541</v>
      </c>
      <c r="D400" s="1" t="s">
        <v>1542</v>
      </c>
      <c r="E400" s="1" t="s">
        <v>1581</v>
      </c>
      <c r="F400" s="1" t="s">
        <v>1581</v>
      </c>
      <c r="G400" s="1">
        <v>5</v>
      </c>
      <c r="H400" s="5" t="s">
        <v>11363</v>
      </c>
      <c r="I400" s="1" t="s">
        <v>10886</v>
      </c>
      <c r="J400" s="1" t="s">
        <v>10885</v>
      </c>
      <c r="K400" s="1" t="s">
        <v>11362</v>
      </c>
      <c r="L400" s="1">
        <v>33.714378000000004</v>
      </c>
      <c r="M400" s="1">
        <v>72.543245999999996</v>
      </c>
      <c r="N400" s="1">
        <v>39</v>
      </c>
      <c r="O400" s="7">
        <v>44832</v>
      </c>
      <c r="P400" s="1">
        <v>0.42</v>
      </c>
      <c r="Q400" s="1" t="s">
        <v>294</v>
      </c>
      <c r="R400" s="1">
        <v>354</v>
      </c>
      <c r="S400" s="1">
        <v>354</v>
      </c>
      <c r="T400" s="1">
        <v>354</v>
      </c>
      <c r="U400" s="1">
        <v>0</v>
      </c>
      <c r="V400" s="1">
        <v>0</v>
      </c>
      <c r="W400" s="1">
        <v>8</v>
      </c>
      <c r="X400" s="47">
        <v>700010002873</v>
      </c>
      <c r="Y400" s="1">
        <v>300000</v>
      </c>
      <c r="Z400" s="7">
        <v>44848</v>
      </c>
      <c r="AA400" s="1">
        <v>200000</v>
      </c>
      <c r="AB400" s="38">
        <v>140000</v>
      </c>
      <c r="AC400" s="1">
        <v>210000</v>
      </c>
      <c r="AD400" s="1">
        <v>60000</v>
      </c>
      <c r="AE400" s="1">
        <v>60000</v>
      </c>
      <c r="AF400" s="1">
        <v>30000</v>
      </c>
      <c r="AG400" s="40" t="s">
        <v>11361</v>
      </c>
      <c r="AH400" s="1">
        <v>300000</v>
      </c>
      <c r="AI400" s="1">
        <v>300000</v>
      </c>
      <c r="AJ400" s="1"/>
      <c r="AK400" s="5" t="s">
        <v>38</v>
      </c>
      <c r="AL400" s="1" t="s">
        <v>40</v>
      </c>
    </row>
    <row r="401" spans="1:38" s="18" customFormat="1" ht="60" customHeight="1" x14ac:dyDescent="0.25">
      <c r="A401" s="1">
        <f t="shared" si="49"/>
        <v>200</v>
      </c>
      <c r="B401" s="1" t="s">
        <v>5914</v>
      </c>
      <c r="C401" s="1" t="s">
        <v>1541</v>
      </c>
      <c r="D401" s="1" t="s">
        <v>1542</v>
      </c>
      <c r="E401" s="1" t="s">
        <v>10874</v>
      </c>
      <c r="F401" s="1" t="s">
        <v>10874</v>
      </c>
      <c r="G401" s="1">
        <v>5</v>
      </c>
      <c r="H401" s="5" t="s">
        <v>11360</v>
      </c>
      <c r="I401" s="1" t="s">
        <v>11359</v>
      </c>
      <c r="J401" s="1" t="s">
        <v>11358</v>
      </c>
      <c r="K401" s="1" t="s">
        <v>11340</v>
      </c>
      <c r="L401" s="1">
        <v>33.801430000000003</v>
      </c>
      <c r="M401" s="1">
        <v>72.373637000000002</v>
      </c>
      <c r="N401" s="1">
        <v>23.1</v>
      </c>
      <c r="O401" s="7">
        <v>44817</v>
      </c>
      <c r="P401" s="1">
        <v>0.38</v>
      </c>
      <c r="Q401" s="1" t="s">
        <v>294</v>
      </c>
      <c r="R401" s="1">
        <v>268</v>
      </c>
      <c r="S401" s="1">
        <v>268</v>
      </c>
      <c r="T401" s="1">
        <v>268</v>
      </c>
      <c r="U401" s="1">
        <v>0</v>
      </c>
      <c r="V401" s="1">
        <v>0</v>
      </c>
      <c r="W401" s="1">
        <v>5</v>
      </c>
      <c r="X401" s="47">
        <v>70010002986</v>
      </c>
      <c r="Y401" s="1">
        <v>300000</v>
      </c>
      <c r="Z401" s="7">
        <v>44875</v>
      </c>
      <c r="AA401" s="1">
        <v>200000</v>
      </c>
      <c r="AB401" s="38">
        <v>140000</v>
      </c>
      <c r="AC401" s="1">
        <v>210000</v>
      </c>
      <c r="AD401" s="1">
        <v>60000</v>
      </c>
      <c r="AE401" s="1">
        <v>60000</v>
      </c>
      <c r="AF401" s="1">
        <v>30000</v>
      </c>
      <c r="AG401" s="40" t="s">
        <v>11357</v>
      </c>
      <c r="AH401" s="1">
        <v>300000</v>
      </c>
      <c r="AI401" s="1">
        <v>300000</v>
      </c>
      <c r="AJ401" s="1"/>
      <c r="AK401" s="5" t="s">
        <v>38</v>
      </c>
      <c r="AL401" s="1" t="s">
        <v>40</v>
      </c>
    </row>
    <row r="402" spans="1:38" s="18" customFormat="1" ht="60" customHeight="1" x14ac:dyDescent="0.25">
      <c r="A402" s="1">
        <v>200</v>
      </c>
      <c r="B402" s="1" t="s">
        <v>5914</v>
      </c>
      <c r="C402" s="1" t="s">
        <v>1541</v>
      </c>
      <c r="D402" s="1" t="s">
        <v>1542</v>
      </c>
      <c r="E402" s="1" t="s">
        <v>10874</v>
      </c>
      <c r="F402" s="1" t="s">
        <v>10874</v>
      </c>
      <c r="G402" s="1">
        <v>5</v>
      </c>
      <c r="H402" s="1" t="s">
        <v>11343</v>
      </c>
      <c r="I402" s="1" t="s">
        <v>11342</v>
      </c>
      <c r="J402" s="1" t="s">
        <v>11341</v>
      </c>
      <c r="K402" s="1" t="s">
        <v>11340</v>
      </c>
      <c r="L402" s="1">
        <v>33.286540000000002</v>
      </c>
      <c r="M402" s="1">
        <v>72.321560000000005</v>
      </c>
      <c r="N402" s="1">
        <v>48</v>
      </c>
      <c r="O402" s="7">
        <v>44277</v>
      </c>
      <c r="P402" s="1">
        <v>0.38</v>
      </c>
      <c r="Q402" s="1" t="s">
        <v>294</v>
      </c>
      <c r="R402" s="1">
        <v>268</v>
      </c>
      <c r="S402" s="1">
        <v>268</v>
      </c>
      <c r="T402" s="1">
        <v>268</v>
      </c>
      <c r="U402" s="1">
        <v>0</v>
      </c>
      <c r="V402" s="1">
        <v>0</v>
      </c>
      <c r="W402" s="1">
        <v>5</v>
      </c>
      <c r="X402" s="87">
        <v>700010002975</v>
      </c>
      <c r="Y402" s="1">
        <v>300000</v>
      </c>
      <c r="Z402" s="40">
        <v>44875</v>
      </c>
      <c r="AA402" s="38">
        <v>200000</v>
      </c>
      <c r="AB402" s="38">
        <v>140000</v>
      </c>
      <c r="AC402" s="1">
        <v>210000</v>
      </c>
      <c r="AD402" s="38">
        <v>60000</v>
      </c>
      <c r="AE402" s="38">
        <v>60000</v>
      </c>
      <c r="AF402" s="1">
        <v>30000</v>
      </c>
      <c r="AG402" s="12" t="s">
        <v>11339</v>
      </c>
      <c r="AH402" s="1">
        <v>300000</v>
      </c>
      <c r="AI402" s="1">
        <v>300000</v>
      </c>
      <c r="AJ402" s="1"/>
      <c r="AK402" s="5" t="s">
        <v>38</v>
      </c>
      <c r="AL402" s="1" t="s">
        <v>40</v>
      </c>
    </row>
    <row r="403" spans="1:38" s="18" customFormat="1" ht="60" customHeight="1" x14ac:dyDescent="0.25">
      <c r="A403" s="1">
        <f t="shared" si="49"/>
        <v>201</v>
      </c>
      <c r="B403" s="1" t="s">
        <v>5914</v>
      </c>
      <c r="C403" s="5" t="s">
        <v>1541</v>
      </c>
      <c r="D403" s="1" t="s">
        <v>1541</v>
      </c>
      <c r="E403" s="1" t="s">
        <v>2981</v>
      </c>
      <c r="F403" s="1" t="s">
        <v>3667</v>
      </c>
      <c r="G403" s="1">
        <v>5</v>
      </c>
      <c r="H403" s="1" t="s">
        <v>11356</v>
      </c>
      <c r="I403" s="1" t="s">
        <v>11355</v>
      </c>
      <c r="J403" s="12" t="s">
        <v>11354</v>
      </c>
      <c r="K403" s="1" t="s">
        <v>2981</v>
      </c>
      <c r="L403" s="1">
        <v>33.430028</v>
      </c>
      <c r="M403" s="1">
        <v>72.978746000000001</v>
      </c>
      <c r="N403" s="1">
        <v>9</v>
      </c>
      <c r="O403" s="40" t="s">
        <v>11349</v>
      </c>
      <c r="P403" s="1">
        <v>10</v>
      </c>
      <c r="Q403" s="5" t="s">
        <v>294</v>
      </c>
      <c r="R403" s="1">
        <v>340</v>
      </c>
      <c r="S403" s="1">
        <v>340</v>
      </c>
      <c r="T403" s="1">
        <v>340</v>
      </c>
      <c r="U403" s="5">
        <v>0</v>
      </c>
      <c r="V403" s="5">
        <v>0</v>
      </c>
      <c r="W403" s="1">
        <v>7</v>
      </c>
      <c r="X403" s="47">
        <v>700010002920</v>
      </c>
      <c r="Y403" s="5">
        <v>300000</v>
      </c>
      <c r="Z403" s="7" t="s">
        <v>11349</v>
      </c>
      <c r="AA403" s="36">
        <v>200000</v>
      </c>
      <c r="AB403" s="5">
        <v>140000</v>
      </c>
      <c r="AC403" s="5">
        <v>210000</v>
      </c>
      <c r="AD403" s="36">
        <v>60000</v>
      </c>
      <c r="AE403" s="36">
        <v>60000</v>
      </c>
      <c r="AF403" s="5">
        <v>30000</v>
      </c>
      <c r="AG403" s="1" t="s">
        <v>7687</v>
      </c>
      <c r="AH403" s="5">
        <v>300000</v>
      </c>
      <c r="AI403" s="5">
        <v>300000</v>
      </c>
      <c r="AJ403" s="1"/>
      <c r="AK403" s="5" t="s">
        <v>38</v>
      </c>
      <c r="AL403" s="1" t="s">
        <v>40</v>
      </c>
    </row>
    <row r="404" spans="1:38" s="18" customFormat="1" ht="60" customHeight="1" x14ac:dyDescent="0.25">
      <c r="A404" s="1">
        <v>201</v>
      </c>
      <c r="B404" s="1" t="s">
        <v>5914</v>
      </c>
      <c r="C404" s="5" t="s">
        <v>1541</v>
      </c>
      <c r="D404" s="1" t="s">
        <v>1541</v>
      </c>
      <c r="E404" s="1" t="s">
        <v>2981</v>
      </c>
      <c r="F404" s="1" t="s">
        <v>3667</v>
      </c>
      <c r="G404" s="1">
        <v>5</v>
      </c>
      <c r="H404" s="1" t="s">
        <v>11353</v>
      </c>
      <c r="I404" s="1" t="s">
        <v>11352</v>
      </c>
      <c r="J404" s="12" t="s">
        <v>11351</v>
      </c>
      <c r="K404" s="1" t="s">
        <v>2981</v>
      </c>
      <c r="L404" s="1">
        <v>33.432689000000003</v>
      </c>
      <c r="M404" s="1">
        <v>72.950027000000006</v>
      </c>
      <c r="N404" s="1">
        <v>10</v>
      </c>
      <c r="O404" s="40" t="s">
        <v>11349</v>
      </c>
      <c r="P404" s="1">
        <v>10</v>
      </c>
      <c r="Q404" s="5" t="s">
        <v>294</v>
      </c>
      <c r="R404" s="1">
        <v>335</v>
      </c>
      <c r="S404" s="1">
        <v>335</v>
      </c>
      <c r="T404" s="1">
        <v>335</v>
      </c>
      <c r="U404" s="5">
        <v>0</v>
      </c>
      <c r="V404" s="5">
        <v>0</v>
      </c>
      <c r="W404" s="1">
        <v>8</v>
      </c>
      <c r="X404" s="47">
        <v>700010002884</v>
      </c>
      <c r="Y404" s="5">
        <v>300000</v>
      </c>
      <c r="Z404" s="7" t="s">
        <v>11349</v>
      </c>
      <c r="AA404" s="36">
        <v>200000</v>
      </c>
      <c r="AB404" s="5">
        <v>140000</v>
      </c>
      <c r="AC404" s="5">
        <v>210000</v>
      </c>
      <c r="AD404" s="36">
        <v>60000</v>
      </c>
      <c r="AE404" s="36">
        <v>60000</v>
      </c>
      <c r="AF404" s="5">
        <v>30000</v>
      </c>
      <c r="AG404" s="1" t="s">
        <v>11350</v>
      </c>
      <c r="AH404" s="5">
        <v>300000</v>
      </c>
      <c r="AI404" s="5">
        <v>300000</v>
      </c>
      <c r="AJ404" s="1"/>
      <c r="AK404" s="5" t="s">
        <v>38</v>
      </c>
      <c r="AL404" s="1" t="s">
        <v>40</v>
      </c>
    </row>
    <row r="405" spans="1:38" s="18" customFormat="1" ht="60" customHeight="1" x14ac:dyDescent="0.25">
      <c r="A405" s="1">
        <f t="shared" si="49"/>
        <v>202</v>
      </c>
      <c r="B405" s="1" t="s">
        <v>5914</v>
      </c>
      <c r="C405" s="1" t="s">
        <v>1549</v>
      </c>
      <c r="D405" s="1" t="s">
        <v>1549</v>
      </c>
      <c r="E405" s="1" t="s">
        <v>2996</v>
      </c>
      <c r="F405" s="1" t="s">
        <v>2996</v>
      </c>
      <c r="G405" s="1">
        <v>5</v>
      </c>
      <c r="H405" s="1" t="s">
        <v>2851</v>
      </c>
      <c r="I405" s="1" t="s">
        <v>10928</v>
      </c>
      <c r="J405" s="1" t="s">
        <v>2992</v>
      </c>
      <c r="K405" s="1" t="s">
        <v>2996</v>
      </c>
      <c r="L405" s="1">
        <v>33.352925999999997</v>
      </c>
      <c r="M405" s="1">
        <v>72.950277</v>
      </c>
      <c r="N405" s="86">
        <v>10</v>
      </c>
      <c r="O405" s="12" t="s">
        <v>11349</v>
      </c>
      <c r="P405" s="1">
        <v>17</v>
      </c>
      <c r="Q405" s="1" t="s">
        <v>294</v>
      </c>
      <c r="R405" s="1">
        <v>330</v>
      </c>
      <c r="S405" s="1">
        <v>310</v>
      </c>
      <c r="T405" s="1">
        <v>310</v>
      </c>
      <c r="U405" s="1">
        <v>0</v>
      </c>
      <c r="V405" s="1">
        <v>0</v>
      </c>
      <c r="W405" s="1">
        <v>5</v>
      </c>
      <c r="X405" s="87">
        <v>700010002931</v>
      </c>
      <c r="Y405" s="1">
        <v>300000</v>
      </c>
      <c r="Z405" s="1" t="s">
        <v>11349</v>
      </c>
      <c r="AA405" s="1">
        <v>200000</v>
      </c>
      <c r="AB405" s="1">
        <v>140000</v>
      </c>
      <c r="AC405" s="1">
        <v>210000</v>
      </c>
      <c r="AD405" s="1">
        <v>60000</v>
      </c>
      <c r="AE405" s="5">
        <v>60000</v>
      </c>
      <c r="AF405" s="5">
        <v>30000</v>
      </c>
      <c r="AG405" s="40">
        <v>45140</v>
      </c>
      <c r="AH405" s="5">
        <v>300000</v>
      </c>
      <c r="AI405" s="5">
        <v>300000</v>
      </c>
      <c r="AJ405" s="5"/>
      <c r="AK405" s="5" t="s">
        <v>38</v>
      </c>
      <c r="AL405" s="1" t="s">
        <v>40</v>
      </c>
    </row>
    <row r="406" spans="1:38" s="18" customFormat="1" ht="60" customHeight="1" x14ac:dyDescent="0.25">
      <c r="A406" s="1">
        <v>202</v>
      </c>
      <c r="B406" s="1" t="s">
        <v>5914</v>
      </c>
      <c r="C406" s="1" t="s">
        <v>1549</v>
      </c>
      <c r="D406" s="1" t="s">
        <v>1549</v>
      </c>
      <c r="E406" s="1" t="s">
        <v>11345</v>
      </c>
      <c r="F406" s="1" t="s">
        <v>11345</v>
      </c>
      <c r="G406" s="1">
        <v>5</v>
      </c>
      <c r="H406" s="1" t="s">
        <v>11348</v>
      </c>
      <c r="I406" s="1" t="s">
        <v>11347</v>
      </c>
      <c r="J406" s="87" t="s">
        <v>11346</v>
      </c>
      <c r="K406" s="1" t="s">
        <v>11345</v>
      </c>
      <c r="L406" s="1">
        <v>33.468145999999997</v>
      </c>
      <c r="M406" s="59">
        <v>73.029960000000003</v>
      </c>
      <c r="N406" s="1">
        <v>16</v>
      </c>
      <c r="O406" s="40" t="s">
        <v>11344</v>
      </c>
      <c r="P406" s="1">
        <v>14</v>
      </c>
      <c r="Q406" s="1" t="s">
        <v>294</v>
      </c>
      <c r="R406" s="1">
        <v>440</v>
      </c>
      <c r="S406" s="1">
        <v>430</v>
      </c>
      <c r="T406" s="1">
        <v>430</v>
      </c>
      <c r="U406" s="1">
        <v>0</v>
      </c>
      <c r="V406" s="1">
        <v>0</v>
      </c>
      <c r="W406" s="1">
        <v>6</v>
      </c>
      <c r="X406" s="87">
        <v>700010003275</v>
      </c>
      <c r="Y406" s="1">
        <v>300000</v>
      </c>
      <c r="Z406" s="7" t="s">
        <v>11344</v>
      </c>
      <c r="AA406" s="1">
        <v>200000</v>
      </c>
      <c r="AB406" s="1">
        <v>140000</v>
      </c>
      <c r="AC406" s="1">
        <v>210000</v>
      </c>
      <c r="AD406" s="1">
        <v>60000</v>
      </c>
      <c r="AE406" s="1">
        <v>60000</v>
      </c>
      <c r="AF406" s="1">
        <v>30000</v>
      </c>
      <c r="AG406" s="40">
        <v>45140</v>
      </c>
      <c r="AH406" s="1">
        <v>300000</v>
      </c>
      <c r="AI406" s="1">
        <v>300000</v>
      </c>
      <c r="AJ406" s="1"/>
      <c r="AK406" s="5" t="s">
        <v>38</v>
      </c>
      <c r="AL406" s="1" t="s">
        <v>40</v>
      </c>
    </row>
    <row r="407" spans="1:38" s="18" customFormat="1" ht="60" customHeight="1" x14ac:dyDescent="0.25">
      <c r="A407" s="1">
        <f t="shared" si="49"/>
        <v>203</v>
      </c>
      <c r="B407" s="1" t="s">
        <v>5914</v>
      </c>
      <c r="C407" s="1" t="s">
        <v>1541</v>
      </c>
      <c r="D407" s="1" t="s">
        <v>1542</v>
      </c>
      <c r="E407" s="1" t="s">
        <v>10874</v>
      </c>
      <c r="F407" s="1" t="s">
        <v>10874</v>
      </c>
      <c r="G407" s="1">
        <v>5</v>
      </c>
      <c r="H407" s="1" t="s">
        <v>11343</v>
      </c>
      <c r="I407" s="1" t="s">
        <v>11342</v>
      </c>
      <c r="J407" s="1" t="s">
        <v>11341</v>
      </c>
      <c r="K407" s="1" t="s">
        <v>11340</v>
      </c>
      <c r="L407" s="1">
        <v>33.286540000000002</v>
      </c>
      <c r="M407" s="1">
        <v>72.321560000000005</v>
      </c>
      <c r="N407" s="1">
        <v>48</v>
      </c>
      <c r="O407" s="7">
        <v>44277</v>
      </c>
      <c r="P407" s="1">
        <v>0.38</v>
      </c>
      <c r="Q407" s="1" t="s">
        <v>294</v>
      </c>
      <c r="R407" s="1">
        <v>268</v>
      </c>
      <c r="S407" s="1">
        <v>268</v>
      </c>
      <c r="T407" s="1">
        <v>268</v>
      </c>
      <c r="U407" s="1">
        <v>0</v>
      </c>
      <c r="V407" s="1">
        <v>0</v>
      </c>
      <c r="W407" s="1">
        <v>5</v>
      </c>
      <c r="X407" s="87">
        <v>700010002975</v>
      </c>
      <c r="Y407" s="1">
        <v>300000</v>
      </c>
      <c r="Z407" s="40">
        <v>44875</v>
      </c>
      <c r="AA407" s="38">
        <v>200000</v>
      </c>
      <c r="AB407" s="38">
        <v>140000</v>
      </c>
      <c r="AC407" s="1">
        <v>210000</v>
      </c>
      <c r="AD407" s="38">
        <v>60000</v>
      </c>
      <c r="AE407" s="38">
        <v>60000</v>
      </c>
      <c r="AF407" s="1">
        <v>30000</v>
      </c>
      <c r="AG407" s="12" t="s">
        <v>11339</v>
      </c>
      <c r="AH407" s="1">
        <v>300000</v>
      </c>
      <c r="AI407" s="1">
        <v>300000</v>
      </c>
      <c r="AJ407" s="1"/>
      <c r="AK407" s="5" t="s">
        <v>38</v>
      </c>
      <c r="AL407" s="1" t="s">
        <v>40</v>
      </c>
    </row>
    <row r="408" spans="1:38" s="18" customFormat="1" ht="60" customHeight="1" x14ac:dyDescent="0.25">
      <c r="A408" s="1">
        <v>203</v>
      </c>
      <c r="B408" s="1" t="s">
        <v>5914</v>
      </c>
      <c r="C408" s="1" t="s">
        <v>1541</v>
      </c>
      <c r="D408" s="1" t="s">
        <v>1542</v>
      </c>
      <c r="E408" s="1" t="s">
        <v>3025</v>
      </c>
      <c r="F408" s="1" t="s">
        <v>2892</v>
      </c>
      <c r="G408" s="1">
        <v>5</v>
      </c>
      <c r="H408" s="1" t="s">
        <v>3026</v>
      </c>
      <c r="I408" s="1" t="s">
        <v>3027</v>
      </c>
      <c r="J408" s="1" t="s">
        <v>11338</v>
      </c>
      <c r="K408" s="1" t="s">
        <v>3025</v>
      </c>
      <c r="L408" s="1">
        <v>33.392000000000003</v>
      </c>
      <c r="M408" s="1">
        <v>72.475700000000003</v>
      </c>
      <c r="N408" s="1">
        <v>58</v>
      </c>
      <c r="O408" s="1" t="s">
        <v>11238</v>
      </c>
      <c r="P408" s="1">
        <v>11</v>
      </c>
      <c r="Q408" s="1" t="s">
        <v>294</v>
      </c>
      <c r="R408" s="1">
        <v>410</v>
      </c>
      <c r="S408" s="1">
        <v>410</v>
      </c>
      <c r="T408" s="1">
        <v>410</v>
      </c>
      <c r="U408" s="1">
        <v>0</v>
      </c>
      <c r="V408" s="1">
        <v>0</v>
      </c>
      <c r="W408" s="1">
        <v>5</v>
      </c>
      <c r="X408" s="47">
        <v>700010002862</v>
      </c>
      <c r="Y408" s="1">
        <v>300000</v>
      </c>
      <c r="Z408" s="1" t="s">
        <v>11337</v>
      </c>
      <c r="AA408" s="38">
        <v>200000</v>
      </c>
      <c r="AB408" s="38">
        <v>140000</v>
      </c>
      <c r="AC408" s="1">
        <v>210000</v>
      </c>
      <c r="AD408" s="38">
        <v>60000</v>
      </c>
      <c r="AE408" s="38">
        <v>60000</v>
      </c>
      <c r="AF408" s="1">
        <v>30000</v>
      </c>
      <c r="AG408" s="1" t="s">
        <v>11336</v>
      </c>
      <c r="AH408" s="1">
        <v>300000</v>
      </c>
      <c r="AI408" s="1">
        <v>300000</v>
      </c>
      <c r="AJ408" s="1"/>
      <c r="AK408" s="5" t="s">
        <v>38</v>
      </c>
      <c r="AL408" s="1" t="s">
        <v>40</v>
      </c>
    </row>
    <row r="409" spans="1:38" s="18" customFormat="1" ht="60" customHeight="1" x14ac:dyDescent="0.25">
      <c r="A409" s="1">
        <f t="shared" si="49"/>
        <v>204</v>
      </c>
      <c r="B409" s="1" t="s">
        <v>5914</v>
      </c>
      <c r="C409" s="1" t="s">
        <v>1541</v>
      </c>
      <c r="D409" s="1" t="s">
        <v>11326</v>
      </c>
      <c r="E409" s="5" t="s">
        <v>11328</v>
      </c>
      <c r="F409" s="1" t="s">
        <v>11328</v>
      </c>
      <c r="G409" s="1">
        <v>5</v>
      </c>
      <c r="H409" s="5" t="s">
        <v>11335</v>
      </c>
      <c r="I409" s="1" t="s">
        <v>11334</v>
      </c>
      <c r="J409" s="12" t="s">
        <v>11333</v>
      </c>
      <c r="K409" s="5" t="s">
        <v>11328</v>
      </c>
      <c r="L409" s="1">
        <v>33.315286</v>
      </c>
      <c r="M409" s="1">
        <v>73.038527999999999</v>
      </c>
      <c r="N409" s="1">
        <v>45</v>
      </c>
      <c r="O409" s="12" t="s">
        <v>11332</v>
      </c>
      <c r="P409" s="1">
        <v>0.28000000000000003</v>
      </c>
      <c r="Q409" s="1" t="s">
        <v>294</v>
      </c>
      <c r="R409" s="1">
        <v>650</v>
      </c>
      <c r="S409" s="1">
        <v>640</v>
      </c>
      <c r="T409" s="1">
        <v>640</v>
      </c>
      <c r="U409" s="1">
        <v>0</v>
      </c>
      <c r="V409" s="1">
        <v>0</v>
      </c>
      <c r="W409" s="1">
        <v>8</v>
      </c>
      <c r="X409" s="47">
        <v>11500200100201</v>
      </c>
      <c r="Y409" s="1">
        <v>300000</v>
      </c>
      <c r="Z409" s="1" t="s">
        <v>11244</v>
      </c>
      <c r="AA409" s="38">
        <v>200000</v>
      </c>
      <c r="AB409" s="38">
        <v>140000</v>
      </c>
      <c r="AC409" s="1">
        <v>210000</v>
      </c>
      <c r="AD409" s="38">
        <v>60000</v>
      </c>
      <c r="AE409" s="38">
        <v>60000</v>
      </c>
      <c r="AF409" s="1">
        <v>30000</v>
      </c>
      <c r="AG409" s="1" t="s">
        <v>11320</v>
      </c>
      <c r="AH409" s="1">
        <v>300000</v>
      </c>
      <c r="AI409" s="1">
        <v>300000</v>
      </c>
      <c r="AJ409" s="1"/>
      <c r="AK409" s="5" t="s">
        <v>38</v>
      </c>
      <c r="AL409" s="1" t="s">
        <v>40</v>
      </c>
    </row>
    <row r="410" spans="1:38" s="18" customFormat="1" ht="60" customHeight="1" x14ac:dyDescent="0.25">
      <c r="A410" s="1">
        <v>204</v>
      </c>
      <c r="B410" s="1" t="s">
        <v>5914</v>
      </c>
      <c r="C410" s="1" t="s">
        <v>1541</v>
      </c>
      <c r="D410" s="1" t="s">
        <v>11326</v>
      </c>
      <c r="E410" s="5" t="s">
        <v>11328</v>
      </c>
      <c r="F410" s="1" t="s">
        <v>11331</v>
      </c>
      <c r="G410" s="1">
        <v>5</v>
      </c>
      <c r="H410" s="5" t="s">
        <v>559</v>
      </c>
      <c r="I410" s="1" t="s">
        <v>11330</v>
      </c>
      <c r="J410" s="12" t="s">
        <v>11329</v>
      </c>
      <c r="K410" s="5" t="s">
        <v>11328</v>
      </c>
      <c r="L410" s="1">
        <v>33.315958000000002</v>
      </c>
      <c r="M410" s="1">
        <v>73.041053000000005</v>
      </c>
      <c r="N410" s="1">
        <v>44</v>
      </c>
      <c r="O410" s="40">
        <v>44958</v>
      </c>
      <c r="P410" s="1">
        <v>0.45</v>
      </c>
      <c r="Q410" s="1" t="s">
        <v>294</v>
      </c>
      <c r="R410" s="1">
        <v>364</v>
      </c>
      <c r="S410" s="1">
        <v>354</v>
      </c>
      <c r="T410" s="1">
        <v>354</v>
      </c>
      <c r="U410" s="1">
        <v>0</v>
      </c>
      <c r="V410" s="1">
        <v>0</v>
      </c>
      <c r="W410" s="1">
        <v>3</v>
      </c>
      <c r="X410" s="47">
        <v>700010003093</v>
      </c>
      <c r="Y410" s="1">
        <v>300000</v>
      </c>
      <c r="Z410" s="7">
        <v>44986</v>
      </c>
      <c r="AA410" s="38">
        <v>200000</v>
      </c>
      <c r="AB410" s="38">
        <v>140000</v>
      </c>
      <c r="AC410" s="1">
        <v>210000</v>
      </c>
      <c r="AD410" s="38">
        <v>60000</v>
      </c>
      <c r="AE410" s="38">
        <v>60000</v>
      </c>
      <c r="AF410" s="1">
        <v>30000</v>
      </c>
      <c r="AG410" s="1" t="s">
        <v>11327</v>
      </c>
      <c r="AH410" s="1">
        <v>300000</v>
      </c>
      <c r="AI410" s="1">
        <v>300000</v>
      </c>
      <c r="AJ410" s="1"/>
      <c r="AK410" s="5" t="s">
        <v>38</v>
      </c>
      <c r="AL410" s="1" t="s">
        <v>40</v>
      </c>
    </row>
    <row r="411" spans="1:38" s="18" customFormat="1" ht="60" customHeight="1" x14ac:dyDescent="0.25">
      <c r="A411" s="1">
        <f t="shared" si="49"/>
        <v>205</v>
      </c>
      <c r="B411" s="1" t="s">
        <v>5914</v>
      </c>
      <c r="C411" s="1" t="s">
        <v>1541</v>
      </c>
      <c r="D411" s="1" t="s">
        <v>11326</v>
      </c>
      <c r="E411" s="5" t="s">
        <v>11323</v>
      </c>
      <c r="F411" s="1" t="s">
        <v>11323</v>
      </c>
      <c r="G411" s="1">
        <v>5</v>
      </c>
      <c r="H411" s="5" t="s">
        <v>30</v>
      </c>
      <c r="I411" s="1" t="s">
        <v>11325</v>
      </c>
      <c r="J411" s="12" t="s">
        <v>11324</v>
      </c>
      <c r="K411" s="5" t="s">
        <v>11323</v>
      </c>
      <c r="L411" s="1">
        <v>33.116520999999999</v>
      </c>
      <c r="M411" s="1">
        <v>73.156298000000007</v>
      </c>
      <c r="N411" s="1">
        <v>39</v>
      </c>
      <c r="O411" s="12" t="s">
        <v>11322</v>
      </c>
      <c r="P411" s="1">
        <v>0.4</v>
      </c>
      <c r="Q411" s="1" t="s">
        <v>294</v>
      </c>
      <c r="R411" s="1">
        <v>380</v>
      </c>
      <c r="S411" s="1">
        <v>372</v>
      </c>
      <c r="T411" s="1">
        <v>372</v>
      </c>
      <c r="U411" s="1">
        <v>0</v>
      </c>
      <c r="V411" s="1">
        <v>0</v>
      </c>
      <c r="W411" s="1">
        <v>5</v>
      </c>
      <c r="X411" s="47">
        <v>700010003218</v>
      </c>
      <c r="Y411" s="1">
        <v>300000</v>
      </c>
      <c r="Z411" s="1" t="s">
        <v>11321</v>
      </c>
      <c r="AA411" s="38">
        <v>200000</v>
      </c>
      <c r="AB411" s="38">
        <v>140000</v>
      </c>
      <c r="AC411" s="1">
        <v>210000</v>
      </c>
      <c r="AD411" s="38">
        <v>60000</v>
      </c>
      <c r="AE411" s="38">
        <v>60000</v>
      </c>
      <c r="AF411" s="1">
        <v>30000</v>
      </c>
      <c r="AG411" s="1" t="s">
        <v>11320</v>
      </c>
      <c r="AH411" s="1">
        <v>300000</v>
      </c>
      <c r="AI411" s="1">
        <v>300000</v>
      </c>
      <c r="AJ411" s="1"/>
      <c r="AK411" s="5" t="s">
        <v>38</v>
      </c>
      <c r="AL411" s="1" t="s">
        <v>40</v>
      </c>
    </row>
    <row r="412" spans="1:38" s="18" customFormat="1" ht="60" customHeight="1" x14ac:dyDescent="0.25">
      <c r="A412" s="1">
        <v>205</v>
      </c>
      <c r="B412" s="1" t="s">
        <v>5914</v>
      </c>
      <c r="C412" s="1" t="s">
        <v>1482</v>
      </c>
      <c r="D412" s="1" t="s">
        <v>1489</v>
      </c>
      <c r="E412" s="1" t="s">
        <v>11316</v>
      </c>
      <c r="F412" s="1" t="s">
        <v>11316</v>
      </c>
      <c r="G412" s="1">
        <v>5</v>
      </c>
      <c r="H412" s="1" t="s">
        <v>11319</v>
      </c>
      <c r="I412" s="1" t="s">
        <v>11318</v>
      </c>
      <c r="J412" s="1" t="s">
        <v>11317</v>
      </c>
      <c r="K412" s="1" t="s">
        <v>11316</v>
      </c>
      <c r="L412" s="1">
        <v>32.20035</v>
      </c>
      <c r="M412" s="1">
        <v>74.413944999999998</v>
      </c>
      <c r="N412" s="1">
        <v>168</v>
      </c>
      <c r="O412" s="1" t="s">
        <v>11296</v>
      </c>
      <c r="P412" s="1">
        <v>0.88</v>
      </c>
      <c r="Q412" s="1" t="s">
        <v>294</v>
      </c>
      <c r="R412" s="1">
        <v>256</v>
      </c>
      <c r="S412" s="1">
        <v>256</v>
      </c>
      <c r="T412" s="4">
        <f t="shared" ref="T412:T424" si="50">R412</f>
        <v>256</v>
      </c>
      <c r="U412" s="4">
        <v>0</v>
      </c>
      <c r="V412" s="4">
        <v>0</v>
      </c>
      <c r="W412" s="1">
        <v>2</v>
      </c>
      <c r="X412" s="47">
        <v>439440017</v>
      </c>
      <c r="Y412" s="1">
        <v>300000</v>
      </c>
      <c r="Z412" s="1" t="s">
        <v>6140</v>
      </c>
      <c r="AA412" s="1">
        <v>200000</v>
      </c>
      <c r="AB412" s="1">
        <v>140000</v>
      </c>
      <c r="AC412" s="1">
        <v>210000</v>
      </c>
      <c r="AD412" s="1">
        <v>60000</v>
      </c>
      <c r="AE412" s="1">
        <v>60000</v>
      </c>
      <c r="AF412" s="1">
        <v>30000</v>
      </c>
      <c r="AG412" s="7" t="s">
        <v>11311</v>
      </c>
      <c r="AH412" s="5">
        <v>300000</v>
      </c>
      <c r="AI412" s="5">
        <v>300000</v>
      </c>
      <c r="AJ412" s="5" t="s">
        <v>38</v>
      </c>
      <c r="AK412" s="5" t="s">
        <v>38</v>
      </c>
      <c r="AL412" s="1" t="s">
        <v>50</v>
      </c>
    </row>
    <row r="413" spans="1:38" s="18" customFormat="1" ht="60" customHeight="1" x14ac:dyDescent="0.25">
      <c r="A413" s="1">
        <f t="shared" si="49"/>
        <v>206</v>
      </c>
      <c r="B413" s="1" t="s">
        <v>5914</v>
      </c>
      <c r="C413" s="1" t="s">
        <v>1482</v>
      </c>
      <c r="D413" s="1" t="s">
        <v>1489</v>
      </c>
      <c r="E413" s="1" t="s">
        <v>11315</v>
      </c>
      <c r="F413" s="1" t="s">
        <v>11312</v>
      </c>
      <c r="G413" s="1">
        <v>5</v>
      </c>
      <c r="H413" s="1" t="s">
        <v>5854</v>
      </c>
      <c r="I413" s="1" t="s">
        <v>11314</v>
      </c>
      <c r="J413" s="1" t="s">
        <v>11313</v>
      </c>
      <c r="K413" s="1" t="s">
        <v>11312</v>
      </c>
      <c r="L413" s="1">
        <v>32.204642</v>
      </c>
      <c r="M413" s="1">
        <v>74.454147000000006</v>
      </c>
      <c r="N413" s="1">
        <v>96</v>
      </c>
      <c r="O413" s="1" t="s">
        <v>11296</v>
      </c>
      <c r="P413" s="1">
        <v>0.71</v>
      </c>
      <c r="Q413" s="1" t="s">
        <v>294</v>
      </c>
      <c r="R413" s="1">
        <v>287</v>
      </c>
      <c r="S413" s="1">
        <v>287</v>
      </c>
      <c r="T413" s="4">
        <f t="shared" si="50"/>
        <v>287</v>
      </c>
      <c r="U413" s="4">
        <v>0</v>
      </c>
      <c r="V413" s="4">
        <v>0</v>
      </c>
      <c r="W413" s="1">
        <v>2</v>
      </c>
      <c r="X413" s="47">
        <v>429740017</v>
      </c>
      <c r="Y413" s="1">
        <v>300000</v>
      </c>
      <c r="Z413" s="1" t="s">
        <v>6140</v>
      </c>
      <c r="AA413" s="1">
        <v>200000</v>
      </c>
      <c r="AB413" s="1">
        <v>140000</v>
      </c>
      <c r="AC413" s="1">
        <v>210000</v>
      </c>
      <c r="AD413" s="1">
        <v>60000</v>
      </c>
      <c r="AE413" s="1">
        <v>60000</v>
      </c>
      <c r="AF413" s="1">
        <v>30000</v>
      </c>
      <c r="AG413" s="7" t="s">
        <v>11311</v>
      </c>
      <c r="AH413" s="5">
        <v>300000</v>
      </c>
      <c r="AI413" s="5">
        <v>300000</v>
      </c>
      <c r="AJ413" s="5" t="s">
        <v>38</v>
      </c>
      <c r="AK413" s="5" t="s">
        <v>38</v>
      </c>
      <c r="AL413" s="1" t="s">
        <v>50</v>
      </c>
    </row>
    <row r="414" spans="1:38" s="18" customFormat="1" ht="60" customHeight="1" x14ac:dyDescent="0.25">
      <c r="A414" s="1">
        <v>206</v>
      </c>
      <c r="B414" s="1" t="s">
        <v>5914</v>
      </c>
      <c r="C414" s="1" t="s">
        <v>1482</v>
      </c>
      <c r="D414" s="1" t="s">
        <v>1489</v>
      </c>
      <c r="E414" s="1" t="s">
        <v>11307</v>
      </c>
      <c r="F414" s="1" t="s">
        <v>11306</v>
      </c>
      <c r="G414" s="1">
        <v>5</v>
      </c>
      <c r="H414" s="1" t="s">
        <v>11310</v>
      </c>
      <c r="I414" s="1" t="s">
        <v>11309</v>
      </c>
      <c r="J414" s="1" t="s">
        <v>11308</v>
      </c>
      <c r="K414" s="1" t="s">
        <v>11307</v>
      </c>
      <c r="L414" s="1">
        <v>32.220537999999998</v>
      </c>
      <c r="M414" s="1">
        <v>74.423545000000004</v>
      </c>
      <c r="N414" s="1">
        <v>64</v>
      </c>
      <c r="O414" s="1" t="s">
        <v>11296</v>
      </c>
      <c r="P414" s="1">
        <v>0.88</v>
      </c>
      <c r="Q414" s="1" t="s">
        <v>294</v>
      </c>
      <c r="R414" s="1">
        <v>280</v>
      </c>
      <c r="S414" s="1">
        <v>280</v>
      </c>
      <c r="T414" s="4">
        <f t="shared" si="50"/>
        <v>280</v>
      </c>
      <c r="U414" s="4">
        <v>0</v>
      </c>
      <c r="V414" s="4">
        <v>0</v>
      </c>
      <c r="W414" s="1">
        <v>3</v>
      </c>
      <c r="X414" s="47">
        <v>371750018</v>
      </c>
      <c r="Y414" s="1">
        <v>300000</v>
      </c>
      <c r="Z414" s="1" t="s">
        <v>6140</v>
      </c>
      <c r="AA414" s="1">
        <v>200000</v>
      </c>
      <c r="AB414" s="1">
        <v>140000</v>
      </c>
      <c r="AC414" s="1">
        <v>210000</v>
      </c>
      <c r="AD414" s="1">
        <v>60000</v>
      </c>
      <c r="AE414" s="1">
        <v>60000</v>
      </c>
      <c r="AF414" s="1">
        <v>30000</v>
      </c>
      <c r="AG414" s="7" t="s">
        <v>11290</v>
      </c>
      <c r="AH414" s="5">
        <v>300000</v>
      </c>
      <c r="AI414" s="5">
        <v>300000</v>
      </c>
      <c r="AJ414" s="5" t="s">
        <v>38</v>
      </c>
      <c r="AK414" s="5" t="s">
        <v>38</v>
      </c>
      <c r="AL414" s="1" t="s">
        <v>50</v>
      </c>
    </row>
    <row r="415" spans="1:38" s="18" customFormat="1" ht="60" customHeight="1" x14ac:dyDescent="0.25">
      <c r="A415" s="1">
        <f t="shared" si="49"/>
        <v>207</v>
      </c>
      <c r="B415" s="1" t="s">
        <v>5914</v>
      </c>
      <c r="C415" s="1" t="s">
        <v>1482</v>
      </c>
      <c r="D415" s="1" t="s">
        <v>1489</v>
      </c>
      <c r="E415" s="1" t="s">
        <v>11301</v>
      </c>
      <c r="F415" s="1" t="s">
        <v>11306</v>
      </c>
      <c r="G415" s="1">
        <v>5</v>
      </c>
      <c r="H415" s="1" t="s">
        <v>11305</v>
      </c>
      <c r="I415" s="1" t="s">
        <v>11304</v>
      </c>
      <c r="J415" s="1" t="s">
        <v>11303</v>
      </c>
      <c r="K415" s="1" t="s">
        <v>11302</v>
      </c>
      <c r="L415" s="1">
        <v>32.204647999999999</v>
      </c>
      <c r="M415" s="1">
        <v>74.463840000000005</v>
      </c>
      <c r="N415" s="1">
        <v>96</v>
      </c>
      <c r="O415" s="7">
        <v>44844</v>
      </c>
      <c r="P415" s="1">
        <v>0.88</v>
      </c>
      <c r="Q415" s="1" t="s">
        <v>294</v>
      </c>
      <c r="R415" s="1">
        <v>400</v>
      </c>
      <c r="S415" s="1">
        <v>400</v>
      </c>
      <c r="T415" s="4">
        <f t="shared" si="50"/>
        <v>400</v>
      </c>
      <c r="U415" s="4">
        <v>0</v>
      </c>
      <c r="V415" s="4">
        <v>0</v>
      </c>
      <c r="W415" s="1">
        <v>5</v>
      </c>
      <c r="X415" s="47">
        <v>418228183</v>
      </c>
      <c r="Y415" s="1">
        <v>300000</v>
      </c>
      <c r="Z415" s="7">
        <v>44846</v>
      </c>
      <c r="AA415" s="1">
        <v>200000</v>
      </c>
      <c r="AB415" s="1">
        <v>140000</v>
      </c>
      <c r="AC415" s="1">
        <v>210000</v>
      </c>
      <c r="AD415" s="1">
        <v>60000</v>
      </c>
      <c r="AE415" s="1">
        <v>60000</v>
      </c>
      <c r="AF415" s="1">
        <v>30000</v>
      </c>
      <c r="AG415" s="7" t="s">
        <v>9939</v>
      </c>
      <c r="AH415" s="5">
        <v>300000</v>
      </c>
      <c r="AI415" s="5">
        <v>300000</v>
      </c>
      <c r="AJ415" s="5" t="s">
        <v>38</v>
      </c>
      <c r="AK415" s="5" t="s">
        <v>38</v>
      </c>
      <c r="AL415" s="1" t="s">
        <v>50</v>
      </c>
    </row>
    <row r="416" spans="1:38" s="18" customFormat="1" ht="60" customHeight="1" x14ac:dyDescent="0.25">
      <c r="A416" s="1">
        <v>207</v>
      </c>
      <c r="B416" s="1" t="s">
        <v>5914</v>
      </c>
      <c r="C416" s="1" t="s">
        <v>1482</v>
      </c>
      <c r="D416" s="1" t="s">
        <v>1489</v>
      </c>
      <c r="E416" s="1" t="s">
        <v>11301</v>
      </c>
      <c r="F416" s="1" t="s">
        <v>11297</v>
      </c>
      <c r="G416" s="1">
        <v>5</v>
      </c>
      <c r="H416" s="1" t="s">
        <v>11300</v>
      </c>
      <c r="I416" s="1" t="s">
        <v>11299</v>
      </c>
      <c r="J416" s="1" t="s">
        <v>11298</v>
      </c>
      <c r="K416" s="1" t="s">
        <v>11297</v>
      </c>
      <c r="L416" s="1">
        <v>32.210354000000002</v>
      </c>
      <c r="M416" s="1">
        <v>74.464448000000004</v>
      </c>
      <c r="N416" s="1">
        <v>96</v>
      </c>
      <c r="O416" s="1" t="s">
        <v>11296</v>
      </c>
      <c r="P416" s="1">
        <v>1</v>
      </c>
      <c r="Q416" s="1" t="s">
        <v>294</v>
      </c>
      <c r="R416" s="1">
        <v>267</v>
      </c>
      <c r="S416" s="1">
        <v>267</v>
      </c>
      <c r="T416" s="4">
        <f t="shared" si="50"/>
        <v>267</v>
      </c>
      <c r="U416" s="4">
        <v>0</v>
      </c>
      <c r="V416" s="4">
        <v>0</v>
      </c>
      <c r="W416" s="1">
        <v>3</v>
      </c>
      <c r="X416" s="47">
        <v>467990011</v>
      </c>
      <c r="Y416" s="1">
        <v>300000</v>
      </c>
      <c r="Z416" s="1" t="s">
        <v>6140</v>
      </c>
      <c r="AA416" s="1">
        <v>200000</v>
      </c>
      <c r="AB416" s="1">
        <v>140000</v>
      </c>
      <c r="AC416" s="1">
        <v>210000</v>
      </c>
      <c r="AD416" s="1">
        <v>60000</v>
      </c>
      <c r="AE416" s="1">
        <v>60000</v>
      </c>
      <c r="AF416" s="1">
        <v>30000</v>
      </c>
      <c r="AG416" s="7" t="s">
        <v>7548</v>
      </c>
      <c r="AH416" s="5">
        <v>300000</v>
      </c>
      <c r="AI416" s="5">
        <v>300000</v>
      </c>
      <c r="AJ416" s="5" t="s">
        <v>38</v>
      </c>
      <c r="AK416" s="5" t="s">
        <v>38</v>
      </c>
      <c r="AL416" s="1" t="s">
        <v>50</v>
      </c>
    </row>
    <row r="417" spans="1:38" s="18" customFormat="1" ht="60" customHeight="1" x14ac:dyDescent="0.25">
      <c r="A417" s="1">
        <f t="shared" si="49"/>
        <v>208</v>
      </c>
      <c r="B417" s="1" t="s">
        <v>5914</v>
      </c>
      <c r="C417" s="1" t="s">
        <v>1482</v>
      </c>
      <c r="D417" s="1" t="s">
        <v>1489</v>
      </c>
      <c r="E417" s="1" t="s">
        <v>11291</v>
      </c>
      <c r="F417" s="1" t="s">
        <v>11295</v>
      </c>
      <c r="G417" s="1">
        <v>5</v>
      </c>
      <c r="H417" s="1" t="s">
        <v>11294</v>
      </c>
      <c r="I417" s="1" t="s">
        <v>11293</v>
      </c>
      <c r="J417" s="1" t="s">
        <v>11292</v>
      </c>
      <c r="K417" s="1" t="s">
        <v>11291</v>
      </c>
      <c r="L417" s="1">
        <v>32.210538</v>
      </c>
      <c r="M417" s="1">
        <v>74.423940000000002</v>
      </c>
      <c r="N417" s="1">
        <v>96</v>
      </c>
      <c r="O417" s="7">
        <v>44844</v>
      </c>
      <c r="P417" s="1">
        <v>0.88</v>
      </c>
      <c r="Q417" s="1" t="s">
        <v>294</v>
      </c>
      <c r="R417" s="1">
        <v>268</v>
      </c>
      <c r="S417" s="1">
        <v>268</v>
      </c>
      <c r="T417" s="4">
        <f t="shared" si="50"/>
        <v>268</v>
      </c>
      <c r="U417" s="4">
        <v>0</v>
      </c>
      <c r="V417" s="4">
        <v>0</v>
      </c>
      <c r="W417" s="1">
        <v>4</v>
      </c>
      <c r="X417" s="47">
        <v>7900358003</v>
      </c>
      <c r="Y417" s="1">
        <v>300000</v>
      </c>
      <c r="Z417" s="7">
        <v>44846</v>
      </c>
      <c r="AA417" s="1">
        <v>200000</v>
      </c>
      <c r="AB417" s="1">
        <v>140000</v>
      </c>
      <c r="AC417" s="1">
        <v>210000</v>
      </c>
      <c r="AD417" s="1">
        <v>600000</v>
      </c>
      <c r="AE417" s="1">
        <v>60000</v>
      </c>
      <c r="AF417" s="1">
        <v>30000</v>
      </c>
      <c r="AG417" s="7" t="s">
        <v>11290</v>
      </c>
      <c r="AH417" s="5">
        <v>300000</v>
      </c>
      <c r="AI417" s="5">
        <v>300000</v>
      </c>
      <c r="AJ417" s="5" t="s">
        <v>38</v>
      </c>
      <c r="AK417" s="5" t="s">
        <v>38</v>
      </c>
      <c r="AL417" s="1" t="s">
        <v>50</v>
      </c>
    </row>
    <row r="418" spans="1:38" s="18" customFormat="1" ht="60" customHeight="1" x14ac:dyDescent="0.25">
      <c r="A418" s="1">
        <v>208</v>
      </c>
      <c r="B418" s="1" t="s">
        <v>5914</v>
      </c>
      <c r="C418" s="1" t="s">
        <v>1482</v>
      </c>
      <c r="D418" s="1" t="s">
        <v>1482</v>
      </c>
      <c r="E418" s="1" t="s">
        <v>11289</v>
      </c>
      <c r="F418" s="1" t="s">
        <v>11288</v>
      </c>
      <c r="G418" s="1">
        <v>5</v>
      </c>
      <c r="H418" s="1" t="s">
        <v>11287</v>
      </c>
      <c r="I418" s="1" t="s">
        <v>11286</v>
      </c>
      <c r="J418" s="1" t="s">
        <v>11285</v>
      </c>
      <c r="K418" s="1" t="s">
        <v>11284</v>
      </c>
      <c r="L418" s="1">
        <v>32.243537000000003</v>
      </c>
      <c r="M418" s="1">
        <v>74.374245000000002</v>
      </c>
      <c r="N418" s="1">
        <v>72</v>
      </c>
      <c r="O418" s="1" t="s">
        <v>11275</v>
      </c>
      <c r="P418" s="1">
        <v>0.88</v>
      </c>
      <c r="Q418" s="1" t="s">
        <v>294</v>
      </c>
      <c r="R418" s="1">
        <v>270</v>
      </c>
      <c r="S418" s="1">
        <v>270</v>
      </c>
      <c r="T418" s="4">
        <f t="shared" si="50"/>
        <v>270</v>
      </c>
      <c r="U418" s="4">
        <v>0</v>
      </c>
      <c r="V418" s="4">
        <v>0</v>
      </c>
      <c r="W418" s="1" t="s">
        <v>2729</v>
      </c>
      <c r="X418" s="47">
        <v>7356940028</v>
      </c>
      <c r="Y418" s="1">
        <v>300000</v>
      </c>
      <c r="Z418" s="1" t="s">
        <v>11259</v>
      </c>
      <c r="AA418" s="1">
        <v>200000</v>
      </c>
      <c r="AB418" s="1">
        <v>140000</v>
      </c>
      <c r="AC418" s="1">
        <v>210000</v>
      </c>
      <c r="AD418" s="1">
        <v>60000</v>
      </c>
      <c r="AE418" s="1">
        <v>60000</v>
      </c>
      <c r="AF418" s="1">
        <v>30000</v>
      </c>
      <c r="AG418" s="7">
        <v>44631</v>
      </c>
      <c r="AH418" s="5">
        <v>300000</v>
      </c>
      <c r="AI418" s="5">
        <v>300000</v>
      </c>
      <c r="AJ418" s="5">
        <f t="shared" ref="AJ418:AJ430" si="51">AI418-AI418</f>
        <v>0</v>
      </c>
      <c r="AK418" s="5" t="s">
        <v>38</v>
      </c>
      <c r="AL418" s="1" t="s">
        <v>50</v>
      </c>
    </row>
    <row r="419" spans="1:38" s="18" customFormat="1" ht="60" customHeight="1" x14ac:dyDescent="0.25">
      <c r="A419" s="1">
        <f t="shared" si="49"/>
        <v>209</v>
      </c>
      <c r="B419" s="1" t="s">
        <v>5914</v>
      </c>
      <c r="C419" s="1" t="s">
        <v>1482</v>
      </c>
      <c r="D419" s="1" t="s">
        <v>1482</v>
      </c>
      <c r="E419" s="1" t="s">
        <v>11280</v>
      </c>
      <c r="F419" s="1" t="s">
        <v>1498</v>
      </c>
      <c r="G419" s="1">
        <v>5</v>
      </c>
      <c r="H419" s="1" t="s">
        <v>11283</v>
      </c>
      <c r="I419" s="1" t="s">
        <v>11282</v>
      </c>
      <c r="J419" s="1" t="s">
        <v>11281</v>
      </c>
      <c r="K419" s="1" t="s">
        <v>11280</v>
      </c>
      <c r="L419" s="1">
        <v>32.245355000000004</v>
      </c>
      <c r="M419" s="1">
        <v>74.38364</v>
      </c>
      <c r="N419" s="1">
        <v>112</v>
      </c>
      <c r="O419" s="1" t="s">
        <v>7572</v>
      </c>
      <c r="P419" s="1">
        <v>0.53</v>
      </c>
      <c r="Q419" s="1" t="s">
        <v>294</v>
      </c>
      <c r="R419" s="1">
        <v>384</v>
      </c>
      <c r="S419" s="1">
        <v>384</v>
      </c>
      <c r="T419" s="4">
        <f t="shared" si="50"/>
        <v>384</v>
      </c>
      <c r="U419" s="4">
        <v>0</v>
      </c>
      <c r="V419" s="4">
        <v>0</v>
      </c>
      <c r="W419" s="1" t="s">
        <v>2729</v>
      </c>
      <c r="X419" s="87" t="s">
        <v>11279</v>
      </c>
      <c r="Y419" s="1">
        <v>300000</v>
      </c>
      <c r="Z419" s="1" t="s">
        <v>11259</v>
      </c>
      <c r="AA419" s="1">
        <v>200000</v>
      </c>
      <c r="AB419" s="1">
        <v>140000</v>
      </c>
      <c r="AC419" s="1">
        <v>210000</v>
      </c>
      <c r="AD419" s="1">
        <v>60000</v>
      </c>
      <c r="AE419" s="1">
        <v>60000</v>
      </c>
      <c r="AF419" s="1">
        <v>30000</v>
      </c>
      <c r="AG419" s="7">
        <v>44631</v>
      </c>
      <c r="AH419" s="5">
        <v>300000</v>
      </c>
      <c r="AI419" s="1">
        <v>300000</v>
      </c>
      <c r="AJ419" s="5">
        <f t="shared" si="51"/>
        <v>0</v>
      </c>
      <c r="AK419" s="5" t="s">
        <v>38</v>
      </c>
      <c r="AL419" s="1" t="s">
        <v>50</v>
      </c>
    </row>
    <row r="420" spans="1:38" s="18" customFormat="1" ht="60" customHeight="1" x14ac:dyDescent="0.25">
      <c r="A420" s="1">
        <v>209</v>
      </c>
      <c r="B420" s="1" t="s">
        <v>5914</v>
      </c>
      <c r="C420" s="1" t="s">
        <v>1482</v>
      </c>
      <c r="D420" s="1" t="s">
        <v>1482</v>
      </c>
      <c r="E420" s="1" t="s">
        <v>11276</v>
      </c>
      <c r="F420" s="1" t="s">
        <v>1498</v>
      </c>
      <c r="G420" s="1">
        <v>5</v>
      </c>
      <c r="H420" s="1" t="s">
        <v>8992</v>
      </c>
      <c r="I420" s="1" t="s">
        <v>11278</v>
      </c>
      <c r="J420" s="1" t="s">
        <v>11277</v>
      </c>
      <c r="K420" s="1" t="s">
        <v>11276</v>
      </c>
      <c r="L420" s="1">
        <v>32.263840000000002</v>
      </c>
      <c r="M420" s="1">
        <v>74.392330000000001</v>
      </c>
      <c r="N420" s="1">
        <v>96</v>
      </c>
      <c r="O420" s="1" t="s">
        <v>11275</v>
      </c>
      <c r="P420" s="1">
        <v>0.92</v>
      </c>
      <c r="Q420" s="1" t="s">
        <v>294</v>
      </c>
      <c r="R420" s="1">
        <v>280</v>
      </c>
      <c r="S420" s="1">
        <v>280</v>
      </c>
      <c r="T420" s="4">
        <f t="shared" si="50"/>
        <v>280</v>
      </c>
      <c r="U420" s="4">
        <v>0</v>
      </c>
      <c r="V420" s="4">
        <v>0</v>
      </c>
      <c r="W420" s="1" t="s">
        <v>2729</v>
      </c>
      <c r="X420" s="47">
        <v>34701140040</v>
      </c>
      <c r="Y420" s="1">
        <v>300000</v>
      </c>
      <c r="Z420" s="7" t="s">
        <v>11259</v>
      </c>
      <c r="AA420" s="1">
        <v>200000</v>
      </c>
      <c r="AB420" s="1">
        <v>140000</v>
      </c>
      <c r="AC420" s="1">
        <v>210000</v>
      </c>
      <c r="AD420" s="1">
        <v>60000</v>
      </c>
      <c r="AE420" s="1">
        <v>60000</v>
      </c>
      <c r="AF420" s="1">
        <v>30000</v>
      </c>
      <c r="AG420" s="7">
        <v>44631</v>
      </c>
      <c r="AH420" s="5">
        <v>300000</v>
      </c>
      <c r="AI420" s="1">
        <v>300000</v>
      </c>
      <c r="AJ420" s="5">
        <f t="shared" si="51"/>
        <v>0</v>
      </c>
      <c r="AK420" s="5" t="s">
        <v>38</v>
      </c>
      <c r="AL420" s="1" t="s">
        <v>50</v>
      </c>
    </row>
    <row r="421" spans="1:38" s="18" customFormat="1" ht="60" customHeight="1" x14ac:dyDescent="0.25">
      <c r="A421" s="1">
        <f t="shared" si="49"/>
        <v>210</v>
      </c>
      <c r="B421" s="1" t="s">
        <v>5914</v>
      </c>
      <c r="C421" s="1" t="s">
        <v>1482</v>
      </c>
      <c r="D421" s="1" t="s">
        <v>1482</v>
      </c>
      <c r="E421" s="1" t="s">
        <v>11271</v>
      </c>
      <c r="F421" s="1" t="s">
        <v>1498</v>
      </c>
      <c r="G421" s="1">
        <v>5</v>
      </c>
      <c r="H421" s="1" t="s">
        <v>11274</v>
      </c>
      <c r="I421" s="1" t="s">
        <v>11273</v>
      </c>
      <c r="J421" s="1" t="s">
        <v>11272</v>
      </c>
      <c r="K421" s="1" t="s">
        <v>11271</v>
      </c>
      <c r="L421" s="1">
        <v>32.263739000000001</v>
      </c>
      <c r="M421" s="1">
        <v>74.395660000000007</v>
      </c>
      <c r="N421" s="1">
        <v>72</v>
      </c>
      <c r="O421" s="1" t="s">
        <v>7572</v>
      </c>
      <c r="P421" s="1">
        <v>0.88</v>
      </c>
      <c r="Q421" s="1" t="s">
        <v>294</v>
      </c>
      <c r="R421" s="1">
        <v>280</v>
      </c>
      <c r="S421" s="1">
        <v>280</v>
      </c>
      <c r="T421" s="4">
        <f t="shared" si="50"/>
        <v>280</v>
      </c>
      <c r="U421" s="4">
        <v>0</v>
      </c>
      <c r="V421" s="4">
        <v>0</v>
      </c>
      <c r="W421" s="1" t="s">
        <v>2729</v>
      </c>
      <c r="X421" s="47">
        <v>98874630014</v>
      </c>
      <c r="Y421" s="1">
        <v>300000</v>
      </c>
      <c r="Z421" s="1" t="s">
        <v>11259</v>
      </c>
      <c r="AA421" s="1">
        <v>200000</v>
      </c>
      <c r="AB421" s="1">
        <v>140000</v>
      </c>
      <c r="AC421" s="1">
        <v>210000</v>
      </c>
      <c r="AD421" s="1">
        <v>60000</v>
      </c>
      <c r="AE421" s="1">
        <v>60000</v>
      </c>
      <c r="AF421" s="1">
        <v>30000</v>
      </c>
      <c r="AG421" s="7">
        <v>44631</v>
      </c>
      <c r="AH421" s="5">
        <v>300000</v>
      </c>
      <c r="AI421" s="1">
        <v>300000</v>
      </c>
      <c r="AJ421" s="5">
        <f t="shared" si="51"/>
        <v>0</v>
      </c>
      <c r="AK421" s="5" t="s">
        <v>38</v>
      </c>
      <c r="AL421" s="1" t="s">
        <v>50</v>
      </c>
    </row>
    <row r="422" spans="1:38" s="18" customFormat="1" ht="60" customHeight="1" x14ac:dyDescent="0.25">
      <c r="A422" s="1">
        <v>210</v>
      </c>
      <c r="B422" s="1" t="s">
        <v>5914</v>
      </c>
      <c r="C422" s="1" t="s">
        <v>1482</v>
      </c>
      <c r="D422" s="1" t="s">
        <v>1489</v>
      </c>
      <c r="E422" s="1" t="s">
        <v>11270</v>
      </c>
      <c r="F422" s="1" t="s">
        <v>11269</v>
      </c>
      <c r="G422" s="1">
        <v>5</v>
      </c>
      <c r="H422" s="1" t="s">
        <v>11268</v>
      </c>
      <c r="I422" s="1" t="s">
        <v>11267</v>
      </c>
      <c r="J422" s="1" t="s">
        <v>11266</v>
      </c>
      <c r="K422" s="1" t="s">
        <v>11265</v>
      </c>
      <c r="L422" s="1">
        <v>32.264850000000003</v>
      </c>
      <c r="M422" s="1">
        <v>74.454042999999999</v>
      </c>
      <c r="N422" s="1">
        <v>96</v>
      </c>
      <c r="O422" s="1" t="s">
        <v>5450</v>
      </c>
      <c r="P422" s="1">
        <v>0.88</v>
      </c>
      <c r="Q422" s="1" t="s">
        <v>294</v>
      </c>
      <c r="R422" s="1">
        <v>290</v>
      </c>
      <c r="S422" s="1">
        <v>290</v>
      </c>
      <c r="T422" s="4">
        <f t="shared" si="50"/>
        <v>290</v>
      </c>
      <c r="U422" s="4">
        <v>0</v>
      </c>
      <c r="V422" s="4">
        <v>0</v>
      </c>
      <c r="W422" s="1" t="s">
        <v>2729</v>
      </c>
      <c r="X422" s="47">
        <v>107066756</v>
      </c>
      <c r="Y422" s="1">
        <v>300000</v>
      </c>
      <c r="Z422" s="1" t="s">
        <v>11259</v>
      </c>
      <c r="AA422" s="1">
        <v>200000</v>
      </c>
      <c r="AB422" s="1">
        <v>140000</v>
      </c>
      <c r="AC422" s="1">
        <v>210000</v>
      </c>
      <c r="AD422" s="1">
        <v>60000</v>
      </c>
      <c r="AE422" s="1">
        <v>60000</v>
      </c>
      <c r="AF422" s="1">
        <v>30000</v>
      </c>
      <c r="AG422" s="7">
        <v>44845</v>
      </c>
      <c r="AH422" s="5">
        <v>300000</v>
      </c>
      <c r="AI422" s="1">
        <v>300000</v>
      </c>
      <c r="AJ422" s="5">
        <f t="shared" si="51"/>
        <v>0</v>
      </c>
      <c r="AK422" s="5" t="s">
        <v>38</v>
      </c>
      <c r="AL422" s="1" t="s">
        <v>50</v>
      </c>
    </row>
    <row r="423" spans="1:38" s="18" customFormat="1" ht="60" customHeight="1" x14ac:dyDescent="0.25">
      <c r="A423" s="1">
        <f t="shared" si="49"/>
        <v>211</v>
      </c>
      <c r="B423" s="1" t="s">
        <v>5914</v>
      </c>
      <c r="C423" s="1" t="s">
        <v>1482</v>
      </c>
      <c r="D423" s="1" t="s">
        <v>1489</v>
      </c>
      <c r="E423" s="1" t="s">
        <v>11260</v>
      </c>
      <c r="F423" s="1" t="s">
        <v>11264</v>
      </c>
      <c r="G423" s="1">
        <v>5</v>
      </c>
      <c r="H423" s="1" t="s">
        <v>11263</v>
      </c>
      <c r="I423" s="1" t="s">
        <v>11262</v>
      </c>
      <c r="J423" s="1" t="s">
        <v>11261</v>
      </c>
      <c r="K423" s="1" t="s">
        <v>11260</v>
      </c>
      <c r="L423" s="1">
        <v>32.260809999999999</v>
      </c>
      <c r="M423" s="1">
        <v>74.522829999999999</v>
      </c>
      <c r="N423" s="1">
        <v>80</v>
      </c>
      <c r="O423" s="1" t="s">
        <v>5450</v>
      </c>
      <c r="P423" s="1">
        <v>0.6</v>
      </c>
      <c r="Q423" s="1" t="s">
        <v>294</v>
      </c>
      <c r="R423" s="1">
        <v>390</v>
      </c>
      <c r="S423" s="1">
        <v>390</v>
      </c>
      <c r="T423" s="4">
        <f t="shared" si="50"/>
        <v>390</v>
      </c>
      <c r="U423" s="4">
        <v>0</v>
      </c>
      <c r="V423" s="4">
        <v>0</v>
      </c>
      <c r="W423" s="1" t="s">
        <v>2729</v>
      </c>
      <c r="X423" s="47">
        <v>87077043</v>
      </c>
      <c r="Y423" s="1">
        <v>300000</v>
      </c>
      <c r="Z423" s="1" t="s">
        <v>11259</v>
      </c>
      <c r="AA423" s="1">
        <v>200000</v>
      </c>
      <c r="AB423" s="1">
        <v>140000</v>
      </c>
      <c r="AC423" s="1">
        <v>210000</v>
      </c>
      <c r="AD423" s="1">
        <v>60000</v>
      </c>
      <c r="AE423" s="1">
        <v>60000</v>
      </c>
      <c r="AF423" s="1">
        <v>30000</v>
      </c>
      <c r="AG423" s="7">
        <v>44845</v>
      </c>
      <c r="AH423" s="5">
        <v>300000</v>
      </c>
      <c r="AI423" s="1">
        <v>300000</v>
      </c>
      <c r="AJ423" s="5">
        <f t="shared" si="51"/>
        <v>0</v>
      </c>
      <c r="AK423" s="5" t="s">
        <v>38</v>
      </c>
      <c r="AL423" s="1" t="s">
        <v>50</v>
      </c>
    </row>
    <row r="424" spans="1:38" s="18" customFormat="1" ht="60" customHeight="1" x14ac:dyDescent="0.25">
      <c r="A424" s="1">
        <v>211</v>
      </c>
      <c r="B424" s="1" t="s">
        <v>5914</v>
      </c>
      <c r="C424" s="1" t="s">
        <v>1482</v>
      </c>
      <c r="D424" s="1" t="s">
        <v>1489</v>
      </c>
      <c r="E424" s="1" t="s">
        <v>11258</v>
      </c>
      <c r="F424" s="1" t="s">
        <v>11257</v>
      </c>
      <c r="G424" s="1">
        <v>5</v>
      </c>
      <c r="H424" s="1" t="s">
        <v>11256</v>
      </c>
      <c r="I424" s="1" t="s">
        <v>11255</v>
      </c>
      <c r="J424" s="1" t="s">
        <v>11254</v>
      </c>
      <c r="K424" s="1" t="s">
        <v>11253</v>
      </c>
      <c r="L424" s="1">
        <v>32.251820000000002</v>
      </c>
      <c r="M424" s="1">
        <v>74.54495</v>
      </c>
      <c r="N424" s="1">
        <v>80</v>
      </c>
      <c r="O424" s="7">
        <v>44844</v>
      </c>
      <c r="P424" s="1">
        <v>0.88</v>
      </c>
      <c r="Q424" s="1" t="s">
        <v>294</v>
      </c>
      <c r="R424" s="1">
        <v>269</v>
      </c>
      <c r="S424" s="1">
        <v>269</v>
      </c>
      <c r="T424" s="4">
        <f t="shared" si="50"/>
        <v>269</v>
      </c>
      <c r="U424" s="4">
        <v>0</v>
      </c>
      <c r="V424" s="4">
        <v>0</v>
      </c>
      <c r="W424" s="1" t="s">
        <v>2729</v>
      </c>
      <c r="X424" s="47">
        <v>1008102694</v>
      </c>
      <c r="Y424" s="1">
        <v>300000</v>
      </c>
      <c r="Z424" s="7">
        <v>44905</v>
      </c>
      <c r="AA424" s="1">
        <v>200000</v>
      </c>
      <c r="AB424" s="1">
        <v>140000</v>
      </c>
      <c r="AC424" s="1">
        <v>210000</v>
      </c>
      <c r="AD424" s="1">
        <v>60000</v>
      </c>
      <c r="AE424" s="1">
        <v>60000</v>
      </c>
      <c r="AF424" s="1">
        <v>30000</v>
      </c>
      <c r="AG424" s="7">
        <v>45017</v>
      </c>
      <c r="AH424" s="5">
        <v>300000</v>
      </c>
      <c r="AI424" s="1">
        <v>300000</v>
      </c>
      <c r="AJ424" s="5">
        <f t="shared" si="51"/>
        <v>0</v>
      </c>
      <c r="AK424" s="5" t="s">
        <v>38</v>
      </c>
      <c r="AL424" s="1" t="s">
        <v>50</v>
      </c>
    </row>
    <row r="425" spans="1:38" s="18" customFormat="1" ht="60" customHeight="1" x14ac:dyDescent="0.25">
      <c r="A425" s="1">
        <f t="shared" si="49"/>
        <v>212</v>
      </c>
      <c r="B425" s="4" t="s">
        <v>5914</v>
      </c>
      <c r="C425" s="4" t="s">
        <v>1482</v>
      </c>
      <c r="D425" s="4" t="s">
        <v>3704</v>
      </c>
      <c r="E425" s="4" t="s">
        <v>1905</v>
      </c>
      <c r="F425" s="4" t="s">
        <v>11252</v>
      </c>
      <c r="G425" s="4">
        <v>5</v>
      </c>
      <c r="H425" s="4" t="s">
        <v>11251</v>
      </c>
      <c r="I425" s="4" t="s">
        <v>11250</v>
      </c>
      <c r="J425" s="4" t="s">
        <v>11249</v>
      </c>
      <c r="K425" s="4" t="s">
        <v>3704</v>
      </c>
      <c r="L425" s="4">
        <v>32.320610000000002</v>
      </c>
      <c r="M425" s="4">
        <v>74.153840000000002</v>
      </c>
      <c r="N425" s="4">
        <v>96</v>
      </c>
      <c r="O425" s="4" t="s">
        <v>11245</v>
      </c>
      <c r="P425" s="4">
        <v>0.88</v>
      </c>
      <c r="Q425" s="4" t="s">
        <v>1317</v>
      </c>
      <c r="R425" s="4">
        <v>240</v>
      </c>
      <c r="S425" s="4">
        <f t="shared" ref="S425:T428" si="52">R425</f>
        <v>240</v>
      </c>
      <c r="T425" s="77">
        <f t="shared" si="52"/>
        <v>240</v>
      </c>
      <c r="U425" s="77">
        <v>0</v>
      </c>
      <c r="V425" s="77">
        <v>0</v>
      </c>
      <c r="W425" s="4">
        <v>0</v>
      </c>
      <c r="X425" s="20">
        <v>264659</v>
      </c>
      <c r="Y425" s="2">
        <v>300000</v>
      </c>
      <c r="Z425" s="4" t="s">
        <v>11244</v>
      </c>
      <c r="AA425" s="4">
        <v>200000</v>
      </c>
      <c r="AB425" s="4">
        <v>140000</v>
      </c>
      <c r="AC425" s="4">
        <v>210000</v>
      </c>
      <c r="AD425" s="4">
        <v>60000</v>
      </c>
      <c r="AE425" s="4">
        <v>60000</v>
      </c>
      <c r="AF425" s="4">
        <v>0</v>
      </c>
      <c r="AG425" s="14" t="s">
        <v>11237</v>
      </c>
      <c r="AH425" s="4">
        <v>300000</v>
      </c>
      <c r="AI425" s="4">
        <v>300000</v>
      </c>
      <c r="AJ425" s="5">
        <f t="shared" si="51"/>
        <v>0</v>
      </c>
      <c r="AK425" s="5" t="s">
        <v>38</v>
      </c>
      <c r="AL425" s="1" t="s">
        <v>50</v>
      </c>
    </row>
    <row r="426" spans="1:38" s="18" customFormat="1" ht="60" customHeight="1" x14ac:dyDescent="0.25">
      <c r="A426" s="1">
        <v>212</v>
      </c>
      <c r="B426" s="4" t="s">
        <v>5914</v>
      </c>
      <c r="C426" s="4" t="s">
        <v>1482</v>
      </c>
      <c r="D426" s="4" t="s">
        <v>3704</v>
      </c>
      <c r="E426" s="4" t="s">
        <v>11243</v>
      </c>
      <c r="F426" s="4" t="s">
        <v>5864</v>
      </c>
      <c r="G426" s="4">
        <v>5</v>
      </c>
      <c r="H426" s="4" t="s">
        <v>11248</v>
      </c>
      <c r="I426" s="4" t="s">
        <v>11247</v>
      </c>
      <c r="J426" s="4" t="s">
        <v>11246</v>
      </c>
      <c r="K426" s="4" t="s">
        <v>5864</v>
      </c>
      <c r="L426" s="4">
        <v>32.303234000000003</v>
      </c>
      <c r="M426" s="4">
        <v>74.245559999999998</v>
      </c>
      <c r="N426" s="4">
        <v>96</v>
      </c>
      <c r="O426" s="4" t="s">
        <v>11245</v>
      </c>
      <c r="P426" s="4">
        <v>0.88</v>
      </c>
      <c r="Q426" s="4" t="s">
        <v>294</v>
      </c>
      <c r="R426" s="4">
        <v>324</v>
      </c>
      <c r="S426" s="4">
        <f t="shared" si="52"/>
        <v>324</v>
      </c>
      <c r="T426" s="5">
        <f t="shared" si="52"/>
        <v>324</v>
      </c>
      <c r="U426" s="5">
        <v>0</v>
      </c>
      <c r="V426" s="5">
        <v>0</v>
      </c>
      <c r="W426" s="4">
        <v>0</v>
      </c>
      <c r="X426" s="20">
        <v>4051001280</v>
      </c>
      <c r="Y426" s="2">
        <v>300000</v>
      </c>
      <c r="Z426" s="4" t="s">
        <v>11244</v>
      </c>
      <c r="AA426" s="4">
        <v>200000</v>
      </c>
      <c r="AB426" s="4">
        <v>140000</v>
      </c>
      <c r="AC426" s="4">
        <v>210000</v>
      </c>
      <c r="AD426" s="4">
        <v>60000</v>
      </c>
      <c r="AE426" s="4">
        <v>60000</v>
      </c>
      <c r="AF426" s="4">
        <v>0</v>
      </c>
      <c r="AG426" s="14" t="s">
        <v>11237</v>
      </c>
      <c r="AH426" s="4">
        <v>300000</v>
      </c>
      <c r="AI426" s="4">
        <v>300000</v>
      </c>
      <c r="AJ426" s="5">
        <f t="shared" si="51"/>
        <v>0</v>
      </c>
      <c r="AK426" s="5" t="s">
        <v>38</v>
      </c>
      <c r="AL426" s="1" t="s">
        <v>50</v>
      </c>
    </row>
    <row r="427" spans="1:38" s="18" customFormat="1" ht="60" customHeight="1" x14ac:dyDescent="0.25">
      <c r="A427" s="1">
        <f t="shared" si="49"/>
        <v>213</v>
      </c>
      <c r="B427" s="4" t="s">
        <v>5914</v>
      </c>
      <c r="C427" s="4" t="s">
        <v>1482</v>
      </c>
      <c r="D427" s="4" t="s">
        <v>3704</v>
      </c>
      <c r="E427" s="4" t="s">
        <v>11243</v>
      </c>
      <c r="F427" s="4" t="s">
        <v>5864</v>
      </c>
      <c r="G427" s="4">
        <v>5</v>
      </c>
      <c r="H427" s="4" t="s">
        <v>11242</v>
      </c>
      <c r="I427" s="4" t="s">
        <v>11241</v>
      </c>
      <c r="J427" s="4" t="s">
        <v>11240</v>
      </c>
      <c r="K427" s="4" t="s">
        <v>5864</v>
      </c>
      <c r="L427" s="4">
        <v>32.304951000000003</v>
      </c>
      <c r="M427" s="4">
        <v>74.250910000000005</v>
      </c>
      <c r="N427" s="4">
        <v>96</v>
      </c>
      <c r="O427" s="4" t="s">
        <v>11239</v>
      </c>
      <c r="P427" s="4">
        <v>1.06</v>
      </c>
      <c r="Q427" s="4" t="s">
        <v>355</v>
      </c>
      <c r="R427" s="4">
        <v>225</v>
      </c>
      <c r="S427" s="4">
        <f t="shared" si="52"/>
        <v>225</v>
      </c>
      <c r="T427" s="5">
        <f t="shared" si="52"/>
        <v>225</v>
      </c>
      <c r="U427" s="5">
        <v>17</v>
      </c>
      <c r="V427" s="5">
        <v>17</v>
      </c>
      <c r="W427" s="4">
        <v>0</v>
      </c>
      <c r="X427" s="20">
        <v>105447489</v>
      </c>
      <c r="Y427" s="2">
        <v>300000</v>
      </c>
      <c r="Z427" s="4" t="s">
        <v>11238</v>
      </c>
      <c r="AA427" s="4">
        <v>200000</v>
      </c>
      <c r="AB427" s="4">
        <v>140000</v>
      </c>
      <c r="AC427" s="4">
        <v>210000</v>
      </c>
      <c r="AD427" s="4">
        <v>60000</v>
      </c>
      <c r="AE427" s="4">
        <v>60000</v>
      </c>
      <c r="AF427" s="4">
        <v>0</v>
      </c>
      <c r="AG427" s="14" t="s">
        <v>11237</v>
      </c>
      <c r="AH427" s="4">
        <v>300000</v>
      </c>
      <c r="AI427" s="4">
        <v>300000</v>
      </c>
      <c r="AJ427" s="5">
        <f t="shared" si="51"/>
        <v>0</v>
      </c>
      <c r="AK427" s="5" t="s">
        <v>38</v>
      </c>
      <c r="AL427" s="1" t="s">
        <v>50</v>
      </c>
    </row>
    <row r="428" spans="1:38" s="18" customFormat="1" ht="60" customHeight="1" x14ac:dyDescent="0.25">
      <c r="A428" s="1">
        <v>213</v>
      </c>
      <c r="B428" s="4" t="s">
        <v>5914</v>
      </c>
      <c r="C428" s="4" t="s">
        <v>1482</v>
      </c>
      <c r="D428" s="4" t="s">
        <v>1489</v>
      </c>
      <c r="E428" s="4" t="s">
        <v>11236</v>
      </c>
      <c r="F428" s="4" t="str">
        <f>E428</f>
        <v>Kishan Pur Bhag</v>
      </c>
      <c r="G428" s="4">
        <v>5</v>
      </c>
      <c r="H428" s="4" t="s">
        <v>11235</v>
      </c>
      <c r="I428" s="4" t="s">
        <v>11234</v>
      </c>
      <c r="J428" s="4" t="s">
        <v>11233</v>
      </c>
      <c r="K428" s="4" t="str">
        <f>E428</f>
        <v>Kishan Pur Bhag</v>
      </c>
      <c r="L428" s="4">
        <v>32.016081</v>
      </c>
      <c r="M428" s="4">
        <v>74.394445000000005</v>
      </c>
      <c r="N428" s="4">
        <v>104</v>
      </c>
      <c r="O428" s="46">
        <v>44844</v>
      </c>
      <c r="P428" s="4">
        <v>0.91</v>
      </c>
      <c r="Q428" s="4" t="s">
        <v>294</v>
      </c>
      <c r="R428" s="4">
        <v>271</v>
      </c>
      <c r="S428" s="4">
        <f t="shared" si="52"/>
        <v>271</v>
      </c>
      <c r="T428" s="4">
        <f t="shared" si="52"/>
        <v>271</v>
      </c>
      <c r="U428" s="4">
        <v>0</v>
      </c>
      <c r="V428" s="4">
        <v>0</v>
      </c>
      <c r="W428" s="4">
        <v>0</v>
      </c>
      <c r="X428" s="20">
        <v>5780005001618810</v>
      </c>
      <c r="Y428" s="4">
        <v>300000</v>
      </c>
      <c r="Z428" s="46">
        <v>44905</v>
      </c>
      <c r="AA428" s="4">
        <v>200000</v>
      </c>
      <c r="AB428" s="4">
        <v>140000</v>
      </c>
      <c r="AC428" s="4">
        <v>210000</v>
      </c>
      <c r="AD428" s="4">
        <v>60000</v>
      </c>
      <c r="AE428" s="4">
        <v>60000</v>
      </c>
      <c r="AF428" s="4">
        <v>30000</v>
      </c>
      <c r="AG428" s="4" t="s">
        <v>11232</v>
      </c>
      <c r="AH428" s="5">
        <v>300000</v>
      </c>
      <c r="AI428" s="4">
        <v>300000</v>
      </c>
      <c r="AJ428" s="5">
        <f t="shared" si="51"/>
        <v>0</v>
      </c>
      <c r="AK428" s="5" t="s">
        <v>38</v>
      </c>
      <c r="AL428" s="1" t="s">
        <v>50</v>
      </c>
    </row>
    <row r="429" spans="1:38" s="18" customFormat="1" ht="60" customHeight="1" x14ac:dyDescent="0.25">
      <c r="A429" s="1">
        <f t="shared" si="49"/>
        <v>214</v>
      </c>
      <c r="B429" s="1" t="s">
        <v>5914</v>
      </c>
      <c r="C429" s="1" t="s">
        <v>1482</v>
      </c>
      <c r="D429" s="1" t="s">
        <v>3704</v>
      </c>
      <c r="E429" s="1" t="s">
        <v>11227</v>
      </c>
      <c r="F429" s="1" t="s">
        <v>11231</v>
      </c>
      <c r="G429" s="1">
        <v>5</v>
      </c>
      <c r="H429" s="1" t="s">
        <v>11230</v>
      </c>
      <c r="I429" s="1" t="s">
        <v>11229</v>
      </c>
      <c r="J429" s="1" t="s">
        <v>11228</v>
      </c>
      <c r="K429" s="1" t="s">
        <v>11227</v>
      </c>
      <c r="L429" s="1">
        <v>32.480285000000002</v>
      </c>
      <c r="M429" s="1">
        <v>74.339492000000007</v>
      </c>
      <c r="N429" s="1">
        <v>96</v>
      </c>
      <c r="O429" s="12" t="s">
        <v>11226</v>
      </c>
      <c r="P429" s="1">
        <v>88</v>
      </c>
      <c r="Q429" s="1" t="s">
        <v>294</v>
      </c>
      <c r="R429" s="1">
        <v>218</v>
      </c>
      <c r="S429" s="1">
        <v>218</v>
      </c>
      <c r="T429" s="5">
        <f>S429</f>
        <v>218</v>
      </c>
      <c r="U429" s="5">
        <v>12</v>
      </c>
      <c r="V429" s="5">
        <v>12</v>
      </c>
      <c r="W429" s="1">
        <v>12</v>
      </c>
      <c r="X429" s="47">
        <v>288606611</v>
      </c>
      <c r="Y429" s="1">
        <v>300000</v>
      </c>
      <c r="Z429" s="1" t="s">
        <v>11225</v>
      </c>
      <c r="AA429" s="1">
        <v>200000</v>
      </c>
      <c r="AB429" s="1">
        <v>140000</v>
      </c>
      <c r="AC429" s="1">
        <v>210000</v>
      </c>
      <c r="AD429" s="1">
        <v>60000</v>
      </c>
      <c r="AE429" s="1">
        <v>60000</v>
      </c>
      <c r="AF429" s="1">
        <v>30000</v>
      </c>
      <c r="AG429" s="1" t="s">
        <v>11224</v>
      </c>
      <c r="AH429" s="1">
        <v>500000</v>
      </c>
      <c r="AI429" s="1">
        <v>300000</v>
      </c>
      <c r="AJ429" s="1">
        <f t="shared" si="51"/>
        <v>0</v>
      </c>
      <c r="AK429" s="5" t="s">
        <v>38</v>
      </c>
      <c r="AL429" s="1" t="s">
        <v>50</v>
      </c>
    </row>
    <row r="430" spans="1:38" s="18" customFormat="1" ht="60" customHeight="1" x14ac:dyDescent="0.25">
      <c r="A430" s="1">
        <v>214</v>
      </c>
      <c r="B430" s="5" t="s">
        <v>5914</v>
      </c>
      <c r="C430" s="5" t="s">
        <v>1482</v>
      </c>
      <c r="D430" s="5" t="s">
        <v>1489</v>
      </c>
      <c r="E430" s="5" t="s">
        <v>11219</v>
      </c>
      <c r="F430" s="5" t="s">
        <v>11223</v>
      </c>
      <c r="G430" s="5">
        <v>5</v>
      </c>
      <c r="H430" s="5" t="s">
        <v>11222</v>
      </c>
      <c r="I430" s="5" t="s">
        <v>11221</v>
      </c>
      <c r="J430" s="5" t="s">
        <v>11220</v>
      </c>
      <c r="K430" s="5" t="s">
        <v>11219</v>
      </c>
      <c r="L430" s="112">
        <v>32.262611999999997</v>
      </c>
      <c r="M430" s="112">
        <v>74.656700999999998</v>
      </c>
      <c r="N430" s="5">
        <v>88</v>
      </c>
      <c r="O430" s="5" t="s">
        <v>11218</v>
      </c>
      <c r="P430" s="5">
        <v>0.7</v>
      </c>
      <c r="Q430" s="5" t="s">
        <v>294</v>
      </c>
      <c r="R430" s="5">
        <v>340</v>
      </c>
      <c r="S430" s="5">
        <f>R430</f>
        <v>340</v>
      </c>
      <c r="T430" s="1">
        <v>330</v>
      </c>
      <c r="U430" s="1">
        <v>10</v>
      </c>
      <c r="V430" s="1">
        <v>10</v>
      </c>
      <c r="W430" s="5">
        <v>0</v>
      </c>
      <c r="X430" s="50">
        <v>539226</v>
      </c>
      <c r="Y430" s="36">
        <v>300000</v>
      </c>
      <c r="Z430" s="5" t="s">
        <v>11217</v>
      </c>
      <c r="AA430" s="5">
        <v>200000</v>
      </c>
      <c r="AB430" s="5">
        <v>140000</v>
      </c>
      <c r="AC430" s="5">
        <v>210000</v>
      </c>
      <c r="AD430" s="5">
        <v>60000</v>
      </c>
      <c r="AE430" s="5">
        <v>60000</v>
      </c>
      <c r="AF430" s="5">
        <v>30000</v>
      </c>
      <c r="AG430" s="53" t="s">
        <v>11216</v>
      </c>
      <c r="AH430" s="5">
        <v>500000</v>
      </c>
      <c r="AI430" s="5">
        <v>300000</v>
      </c>
      <c r="AJ430" s="5">
        <f t="shared" si="51"/>
        <v>0</v>
      </c>
      <c r="AK430" s="5" t="s">
        <v>38</v>
      </c>
      <c r="AL430" s="1" t="s">
        <v>50</v>
      </c>
    </row>
    <row r="431" spans="1:38" s="18" customFormat="1" ht="60" customHeight="1" x14ac:dyDescent="0.25">
      <c r="A431" s="1">
        <f t="shared" si="49"/>
        <v>215</v>
      </c>
      <c r="B431" s="1" t="s">
        <v>5914</v>
      </c>
      <c r="C431" s="1" t="s">
        <v>1215</v>
      </c>
      <c r="D431" s="1" t="s">
        <v>1215</v>
      </c>
      <c r="E431" s="1" t="s">
        <v>11207</v>
      </c>
      <c r="F431" s="1" t="s">
        <v>11211</v>
      </c>
      <c r="G431" s="5">
        <v>6</v>
      </c>
      <c r="H431" s="5" t="s">
        <v>11215</v>
      </c>
      <c r="I431" s="1" t="s">
        <v>11214</v>
      </c>
      <c r="J431" s="1" t="s">
        <v>11213</v>
      </c>
      <c r="K431" s="1" t="s">
        <v>11207</v>
      </c>
      <c r="L431" s="1">
        <v>32.525016999999998</v>
      </c>
      <c r="M431" s="1">
        <v>71.689594999999997</v>
      </c>
      <c r="N431" s="1">
        <v>100</v>
      </c>
      <c r="O431" s="12" t="s">
        <v>11205</v>
      </c>
      <c r="P431" s="1">
        <v>1.06</v>
      </c>
      <c r="Q431" s="1" t="s">
        <v>1229</v>
      </c>
      <c r="R431" s="1">
        <v>225</v>
      </c>
      <c r="S431" s="1">
        <v>225</v>
      </c>
      <c r="T431" s="1">
        <v>225</v>
      </c>
      <c r="U431" s="1">
        <v>0</v>
      </c>
      <c r="V431" s="1">
        <v>0</v>
      </c>
      <c r="W431" s="1">
        <v>3</v>
      </c>
      <c r="X431" s="12" t="s">
        <v>11212</v>
      </c>
      <c r="Y431" s="1">
        <v>300000</v>
      </c>
      <c r="Z431" s="12" t="s">
        <v>11205</v>
      </c>
      <c r="AA431" s="71">
        <v>200000</v>
      </c>
      <c r="AB431" s="1">
        <v>200000</v>
      </c>
      <c r="AC431" s="1">
        <v>210000</v>
      </c>
      <c r="AD431" s="1">
        <v>0</v>
      </c>
      <c r="AE431" s="1">
        <v>60000</v>
      </c>
      <c r="AF431" s="1">
        <v>30000</v>
      </c>
      <c r="AG431" s="12" t="s">
        <v>11204</v>
      </c>
      <c r="AH431" s="1">
        <v>300000</v>
      </c>
      <c r="AI431" s="1">
        <v>300000</v>
      </c>
      <c r="AJ431" s="5" t="s">
        <v>38</v>
      </c>
      <c r="AK431" s="5" t="s">
        <v>38</v>
      </c>
      <c r="AL431" s="1" t="s">
        <v>50</v>
      </c>
    </row>
    <row r="432" spans="1:38" s="18" customFormat="1" ht="60" customHeight="1" x14ac:dyDescent="0.25">
      <c r="A432" s="1">
        <v>215</v>
      </c>
      <c r="B432" s="1" t="s">
        <v>5914</v>
      </c>
      <c r="C432" s="1" t="s">
        <v>1215</v>
      </c>
      <c r="D432" s="1" t="s">
        <v>1215</v>
      </c>
      <c r="E432" s="1" t="s">
        <v>11207</v>
      </c>
      <c r="F432" s="1" t="s">
        <v>11211</v>
      </c>
      <c r="G432" s="5">
        <v>5</v>
      </c>
      <c r="H432" s="5" t="s">
        <v>11210</v>
      </c>
      <c r="I432" s="1" t="s">
        <v>11209</v>
      </c>
      <c r="J432" s="1" t="s">
        <v>11208</v>
      </c>
      <c r="K432" s="1" t="s">
        <v>11207</v>
      </c>
      <c r="L432" s="1">
        <v>32.494678</v>
      </c>
      <c r="M432" s="1">
        <v>71.706582999999995</v>
      </c>
      <c r="N432" s="1">
        <v>85</v>
      </c>
      <c r="O432" s="12" t="s">
        <v>11205</v>
      </c>
      <c r="P432" s="1">
        <v>1.23</v>
      </c>
      <c r="Q432" s="1" t="s">
        <v>1229</v>
      </c>
      <c r="R432" s="1">
        <v>190</v>
      </c>
      <c r="S432" s="1">
        <v>190</v>
      </c>
      <c r="T432" s="1">
        <v>190</v>
      </c>
      <c r="U432" s="1">
        <v>0</v>
      </c>
      <c r="V432" s="1">
        <v>0</v>
      </c>
      <c r="W432" s="1">
        <v>3</v>
      </c>
      <c r="X432" s="12" t="s">
        <v>11206</v>
      </c>
      <c r="Y432" s="1">
        <v>300000</v>
      </c>
      <c r="Z432" s="12" t="s">
        <v>11205</v>
      </c>
      <c r="AA432" s="71">
        <v>200000</v>
      </c>
      <c r="AB432" s="1">
        <v>200000</v>
      </c>
      <c r="AC432" s="1">
        <v>210000</v>
      </c>
      <c r="AD432" s="1">
        <v>0</v>
      </c>
      <c r="AE432" s="1">
        <v>60000</v>
      </c>
      <c r="AF432" s="1">
        <v>30000</v>
      </c>
      <c r="AG432" s="12" t="s">
        <v>11204</v>
      </c>
      <c r="AH432" s="1">
        <v>300000</v>
      </c>
      <c r="AI432" s="1">
        <v>300000</v>
      </c>
      <c r="AJ432" s="5" t="s">
        <v>38</v>
      </c>
      <c r="AK432" s="5" t="s">
        <v>38</v>
      </c>
      <c r="AL432" s="1" t="s">
        <v>50</v>
      </c>
    </row>
    <row r="433" spans="1:38" s="18" customFormat="1" ht="60" customHeight="1" x14ac:dyDescent="0.25">
      <c r="A433" s="1">
        <f t="shared" si="49"/>
        <v>216</v>
      </c>
      <c r="B433" s="5" t="s">
        <v>5914</v>
      </c>
      <c r="C433" s="1" t="s">
        <v>1215</v>
      </c>
      <c r="D433" s="5" t="s">
        <v>12265</v>
      </c>
      <c r="E433" s="5" t="s">
        <v>11615</v>
      </c>
      <c r="F433" s="5" t="s">
        <v>12264</v>
      </c>
      <c r="G433" s="5">
        <v>5</v>
      </c>
      <c r="H433" s="5" t="s">
        <v>9324</v>
      </c>
      <c r="I433" s="5" t="s">
        <v>12263</v>
      </c>
      <c r="J433" s="5" t="s">
        <v>12262</v>
      </c>
      <c r="K433" s="5" t="s">
        <v>11615</v>
      </c>
      <c r="L433" s="5">
        <v>32.858082000000003</v>
      </c>
      <c r="M433" s="1">
        <v>71.266475</v>
      </c>
      <c r="N433" s="5">
        <v>40</v>
      </c>
      <c r="O433" s="45" t="s">
        <v>12261</v>
      </c>
      <c r="P433" s="5">
        <v>0.87</v>
      </c>
      <c r="Q433" s="5" t="s">
        <v>294</v>
      </c>
      <c r="R433" s="5">
        <v>250</v>
      </c>
      <c r="S433" s="5">
        <v>250</v>
      </c>
      <c r="T433" s="5">
        <v>250</v>
      </c>
      <c r="U433" s="1">
        <v>4</v>
      </c>
      <c r="V433" s="1">
        <v>4</v>
      </c>
      <c r="W433" s="5">
        <v>2</v>
      </c>
      <c r="X433" s="12" t="s">
        <v>12260</v>
      </c>
      <c r="Y433" s="38">
        <v>300000</v>
      </c>
      <c r="Z433" s="45" t="s">
        <v>10241</v>
      </c>
      <c r="AA433" s="36">
        <v>200000</v>
      </c>
      <c r="AB433" s="36">
        <v>200000</v>
      </c>
      <c r="AC433" s="36">
        <v>210000</v>
      </c>
      <c r="AD433" s="36">
        <v>0</v>
      </c>
      <c r="AE433" s="36">
        <v>60000</v>
      </c>
      <c r="AF433" s="36">
        <v>30000</v>
      </c>
      <c r="AG433" s="5" t="s">
        <v>12259</v>
      </c>
      <c r="AH433" s="36">
        <v>300000</v>
      </c>
      <c r="AI433" s="36">
        <v>300000</v>
      </c>
      <c r="AJ433" s="5" t="s">
        <v>38</v>
      </c>
      <c r="AK433" s="5" t="s">
        <v>38</v>
      </c>
      <c r="AL433" s="1" t="s">
        <v>50</v>
      </c>
    </row>
  </sheetData>
  <mergeCells count="38">
    <mergeCell ref="A1:XFD1"/>
    <mergeCell ref="F2:F3"/>
    <mergeCell ref="A2:A3"/>
    <mergeCell ref="B2:B3"/>
    <mergeCell ref="C2:C3"/>
    <mergeCell ref="D2:D3"/>
    <mergeCell ref="E2:E3"/>
    <mergeCell ref="S2:S3"/>
    <mergeCell ref="G2:G3"/>
    <mergeCell ref="H2:H3"/>
    <mergeCell ref="I2:I3"/>
    <mergeCell ref="J2:J3"/>
    <mergeCell ref="K2:K3"/>
    <mergeCell ref="L2:M2"/>
    <mergeCell ref="N2:N3"/>
    <mergeCell ref="O2:O3"/>
    <mergeCell ref="P2:P3"/>
    <mergeCell ref="Q2:Q3"/>
    <mergeCell ref="R2:R3"/>
    <mergeCell ref="AE2:AE3"/>
    <mergeCell ref="T2:T3"/>
    <mergeCell ref="U2:U3"/>
    <mergeCell ref="V2:V3"/>
    <mergeCell ref="W2:W3"/>
    <mergeCell ref="X2:X3"/>
    <mergeCell ref="Y2:Y3"/>
    <mergeCell ref="Z2:Z3"/>
    <mergeCell ref="AA2:AA3"/>
    <mergeCell ref="AB2:AB3"/>
    <mergeCell ref="AC2:AC3"/>
    <mergeCell ref="AD2:AD3"/>
    <mergeCell ref="AL2:AL3"/>
    <mergeCell ref="AF2:AF3"/>
    <mergeCell ref="AG2:AG3"/>
    <mergeCell ref="AH2:AH3"/>
    <mergeCell ref="AI2:AI3"/>
    <mergeCell ref="AJ2:AJ3"/>
    <mergeCell ref="AK2:AK3"/>
  </mergeCells>
  <conditionalFormatting sqref="I57:I58">
    <cfRule type="duplicateValues" dxfId="13" priority="14"/>
  </conditionalFormatting>
  <conditionalFormatting sqref="I53">
    <cfRule type="duplicateValues" dxfId="12" priority="13"/>
  </conditionalFormatting>
  <conditionalFormatting sqref="I54">
    <cfRule type="duplicateValues" dxfId="11" priority="12"/>
  </conditionalFormatting>
  <conditionalFormatting sqref="I55:I56">
    <cfRule type="duplicateValues" dxfId="10" priority="11"/>
  </conditionalFormatting>
  <conditionalFormatting sqref="I204">
    <cfRule type="duplicateValues" dxfId="9" priority="10"/>
  </conditionalFormatting>
  <conditionalFormatting sqref="I205:I211">
    <cfRule type="duplicateValues" dxfId="8" priority="9"/>
  </conditionalFormatting>
  <conditionalFormatting sqref="I212">
    <cfRule type="duplicateValues" dxfId="7" priority="8"/>
  </conditionalFormatting>
  <conditionalFormatting sqref="I213">
    <cfRule type="duplicateValues" dxfId="6" priority="7"/>
  </conditionalFormatting>
  <conditionalFormatting sqref="I214">
    <cfRule type="duplicateValues" dxfId="5" priority="6"/>
  </conditionalFormatting>
  <conditionalFormatting sqref="I215">
    <cfRule type="duplicateValues" dxfId="4" priority="5"/>
  </conditionalFormatting>
  <conditionalFormatting sqref="I425:I427">
    <cfRule type="duplicateValues" dxfId="3" priority="3"/>
  </conditionalFormatting>
  <conditionalFormatting sqref="I428">
    <cfRule type="duplicateValues" dxfId="2" priority="2"/>
  </conditionalFormatting>
  <conditionalFormatting sqref="I429:I430">
    <cfRule type="duplicateValues" dxfId="1" priority="1"/>
  </conditionalFormatting>
  <conditionalFormatting sqref="I412:I424">
    <cfRule type="duplicateValues" dxfId="0" priority="4"/>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Farm Pond</vt:lpstr>
      <vt:lpstr>Solar on Farm Pond</vt:lpstr>
      <vt:lpstr>Dug Well</vt:lpstr>
      <vt:lpstr>Solar on Dug Well</vt:lpstr>
      <vt:lpstr>Laser</vt:lpstr>
      <vt:lpstr>EXT &amp; AR</vt:lpstr>
      <vt:lpstr>Irrigation Scheme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Un-Named</dc:creator>
  <cp:lastModifiedBy>Un-Named</cp:lastModifiedBy>
  <dcterms:created xsi:type="dcterms:W3CDTF">2024-08-17T06:37:51Z</dcterms:created>
  <dcterms:modified xsi:type="dcterms:W3CDTF">2025-03-14T08:03:20Z</dcterms:modified>
</cp:coreProperties>
</file>